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DC92E43-9344-4E6A-B210-6CB4A0024B8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<sst xmlns="http://schemas.openxmlformats.org/spreadsheetml/2006/main" count="16760" uniqueCount="2492">
  <si>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</si>
  <si>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</si>
  <si>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</si>
  <si>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</si>
  <si>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</si>
  <si>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</si>
  <si>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</si>
  <si>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</si>
  <si>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</si>
  <si>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</si>
  <si>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</si>
  <si>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</si>
  <si>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</si>
  <si>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</si>
  <si>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</si>
  <si>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</si>
  <si>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</si>
  <si>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</si>
  <si>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</si>
  <si>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</si>
  <si>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</si>
  <si>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</si>
  <si>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</si>
  <si>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</si>
  <si>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</si>
  <si>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</si>
  <si>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</si>
  <si>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</si>
  <si>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</si>
  <si>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</si>
  <si>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</si>
  <si>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</si>
  <si>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</si>
  <si>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</si>
  <si>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</si>
  <si>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</si>
  <si>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</si>
  <si>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</si>
  <si>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</si>
  <si>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</si>
  <si>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</si>
  <si>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</si>
  <si>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</si>
  <si>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</si>
  <si>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</si>
  <si>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</si>
  <si>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</si>
  <si>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</si>
  <si>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</si>
  <si>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</si>
  <si>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</si>
  <si>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</si>
  <si>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</si>
  <si>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</si>
  <si>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</si>
  <si>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</si>
  <si>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</si>
  <si>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</si>
  <si>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</si>
  <si>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</si>
  <si>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</si>
  <si>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</si>
  <si>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</si>
  <si>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</si>
  <si>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</si>
  <si>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</si>
  <si>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</si>
  <si>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</si>
  <si>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</si>
  <si>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</si>
  <si>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</si>
  <si>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</si>
  <si>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</si>
  <si>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</si>
  <si>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</si>
  <si>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</si>
  <si>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</si>
  <si>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</si>
  <si>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</si>
  <si>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</si>
  <si>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</si>
  <si>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</si>
  <si>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</si>
  <si>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</si>
  <si>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</si>
  <si>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</si>
  <si>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</si>
  <si>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</si>
  <si>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</si>
  <si>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</si>
  <si>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</si>
  <si>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</si>
  <si>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</si>
  <si>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</si>
  <si>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</si>
  <si>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</si>
  <si>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</si>
  <si>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</si>
  <si>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</si>
  <si>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</si>
  <si>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</si>
  <si>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</si>
  <si>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</si>
  <si>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</si>
  <si>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</si>
  <si>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</si>
  <si>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</si>
  <si>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</si>
  <si>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</si>
  <si>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</si>
  <si>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</si>
  <si>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</si>
  <si>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</si>
  <si>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</si>
  <si>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</si>
  <si>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</si>
  <si>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</si>
  <si>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</si>
  <si>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</si>
  <si>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</si>
  <si>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</si>
  <si>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</si>
  <si>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</si>
  <si>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</si>
  <si>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</si>
  <si>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</si>
  <si>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</si>
  <si>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</si>
  <si>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</si>
  <si>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</si>
  <si>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</si>
  <si>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</si>
  <si>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</si>
  <si>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</si>
  <si>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</si>
  <si>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</si>
  <si>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</si>
  <si>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</si>
  <si>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</si>
  <si>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</si>
  <si>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</si>
  <si>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</si>
  <si>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</si>
  <si>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</si>
  <si>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</si>
  <si>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</si>
  <si>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</si>
  <si>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</si>
  <si>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</si>
  <si>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</si>
  <si>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</si>
  <si>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</si>
  <si>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</si>
  <si>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</si>
  <si>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</si>
  <si>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</si>
  <si>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</si>
  <si>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</si>
  <si>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</si>
  <si>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</si>
  <si>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</si>
  <si>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</si>
  <si>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</si>
  <si>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</si>
  <si>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</si>
  <si>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</si>
  <si>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</si>
  <si>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</si>
  <si>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</si>
  <si>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</si>
  <si>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</si>
  <si>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</si>
  <si>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</si>
  <si>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</si>
  <si>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</si>
  <si>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</si>
  <si>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</si>
  <si>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</si>
  <si>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</si>
  <si>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</si>
  <si>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</si>
  <si>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</si>
  <si>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</si>
  <si>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</si>
  <si>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</si>
  <si>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</si>
  <si>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</si>
  <si>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</si>
  <si>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</si>
  <si>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</si>
  <si>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</si>
  <si>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</si>
  <si>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</si>
  <si>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</si>
  <si>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</si>
  <si>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</si>
  <si>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</si>
  <si>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</si>
  <si>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</si>
  <si>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</si>
  <si>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</si>
  <si>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</si>
  <si>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</si>
  <si>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</si>
  <si>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</si>
  <si>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</si>
  <si>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</si>
  <si>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</si>
  <si>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</si>
  <si>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</si>
  <si>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</si>
  <si>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</si>
  <si>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</si>
  <si>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</si>
  <si>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</si>
  <si>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</si>
  <si>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</si>
  <si>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</si>
  <si>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</si>
  <si>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</si>
  <si>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</si>
  <si>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</si>
  <si>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</si>
  <si>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</si>
  <si>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</si>
  <si>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</si>
  <si>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</si>
  <si>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</si>
  <si>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</si>
  <si>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</si>
  <si>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</si>
  <si>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</si>
  <si>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</si>
  <si>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</si>
  <si>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</si>
  <si>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</si>
  <si>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</si>
  <si>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</si>
  <si>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</si>
  <si>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</si>
  <si>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</si>
  <si>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</si>
  <si>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</si>
  <si>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</si>
  <si>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</si>
  <si>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</si>
  <si>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</si>
  <si>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</si>
  <si>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</si>
  <si>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</si>
  <si>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</si>
  <si>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</si>
  <si>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</si>
  <si>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</si>
  <si>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</si>
  <si>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</si>
  <si>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</si>
  <si>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</si>
  <si>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</si>
  <si>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</si>
  <si>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</si>
  <si>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</si>
  <si>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</si>
  <si>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</si>
  <si>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</si>
  <si>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</si>
  <si>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</si>
  <si>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</si>
  <si>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</si>
  <si>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</si>
  <si>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</si>
  <si>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</si>
  <si>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</si>
  <si>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</si>
  <si>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</si>
  <si>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</si>
  <si>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</si>
  <si>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</si>
  <si>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</si>
  <si>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</si>
  <si>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</si>
  <si>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</si>
  <si>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</si>
  <si>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</si>
  <si>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</si>
  <si>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</si>
  <si>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</si>
  <si>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</si>
  <si>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</si>
  <si>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</si>
  <si>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</si>
  <si>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</si>
  <si>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</si>
  <si>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</si>
  <si>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</si>
  <si>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</si>
  <si>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</si>
  <si>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</si>
  <si>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</si>
  <si>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</si>
  <si>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</si>
  <si>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</si>
  <si>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</si>
  <si>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</si>
  <si>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</si>
  <si>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</si>
  <si>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</si>
  <si>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</si>
  <si>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</si>
  <si>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</si>
  <si>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</si>
  <si>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</si>
  <si>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</si>
  <si>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</si>
  <si>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</si>
  <si>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</si>
  <si>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</si>
  <si>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</si>
  <si>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</si>
  <si>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</si>
  <si>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</si>
  <si>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</si>
  <si>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</si>
  <si>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</si>
  <si>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</si>
  <si>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</si>
  <si>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</si>
  <si>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</si>
  <si>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</si>
  <si>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</si>
  <si>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</si>
  <si>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</si>
  <si>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</si>
  <si>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</si>
  <si>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</si>
  <si>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</si>
  <si>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</si>
  <si>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</si>
  <si>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</si>
  <si>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</si>
  <si>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</si>
  <si>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</si>
  <si>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</si>
  <si>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</si>
  <si>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</si>
  <si>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</si>
  <si>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</si>
  <si>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</si>
  <si>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</si>
  <si>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</si>
  <si>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</si>
  <si>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</si>
  <si>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</si>
  <si>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</si>
  <si>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</si>
  <si>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</si>
  <si>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</si>
  <si>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</si>
  <si>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</si>
  <si>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</si>
  <si>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</si>
  <si>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</si>
  <si>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</si>
  <si>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</si>
  <si>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</si>
  <si>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</si>
  <si>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</si>
  <si>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</si>
  <si>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</si>
  <si>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</si>
  <si>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</si>
  <si>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</si>
  <si>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</si>
  <si>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</si>
  <si>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</si>
  <si>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</si>
  <si>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</si>
  <si>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</si>
  <si>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</si>
  <si>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</si>
  <si>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</si>
  <si>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</si>
  <si>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</si>
  <si>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</si>
  <si>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</si>
  <si>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</si>
  <si>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</si>
  <si>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</si>
  <si>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</si>
  <si>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</si>
  <si>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</si>
  <si>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</si>
  <si>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</si>
  <si>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</si>
  <si>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</si>
  <si>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</si>
  <si>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</si>
  <si>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</si>
  <si>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</si>
  <si>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</si>
  <si>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</si>
  <si>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</si>
  <si>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</si>
  <si>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</si>
  <si>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</si>
  <si>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</si>
  <si>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</si>
  <si>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</si>
  <si>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</si>
  <si>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</si>
  <si>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</si>
  <si>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</si>
  <si>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</si>
  <si>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</si>
  <si>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</si>
  <si>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</si>
  <si>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</si>
  <si>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</si>
  <si>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</si>
  <si>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</si>
  <si>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</si>
  <si>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</si>
  <si>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</si>
  <si>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</si>
  <si>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</si>
  <si>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</si>
  <si>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</si>
  <si>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</si>
  <si>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</si>
  <si>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</si>
  <si>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</si>
  <si>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</si>
  <si>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</si>
  <si>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</si>
  <si>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</si>
  <si>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</si>
  <si>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</si>
  <si>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</si>
  <si>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</si>
  <si>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</si>
  <si>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</si>
  <si>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</si>
  <si>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</si>
  <si>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</si>
  <si>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</si>
  <si>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</si>
  <si>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</si>
  <si>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</si>
  <si>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</si>
  <si>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</si>
  <si>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</si>
  <si>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</si>
  <si>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</si>
  <si>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</si>
  <si>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</si>
  <si>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</si>
  <si>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</si>
  <si>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</si>
  <si>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</si>
  <si>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</si>
  <si>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</si>
  <si>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</si>
  <si>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</si>
  <si>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</si>
  <si>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</si>
  <si>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</si>
  <si>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</si>
  <si>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</si>
  <si>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</si>
  <si>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</si>
  <si>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</si>
  <si>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</si>
  <si>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</si>
  <si>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</si>
  <si>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</si>
  <si>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</si>
  <si>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</si>
  <si>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</si>
  <si>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</si>
  <si>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</si>
  <si>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</si>
  <si>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</si>
  <si>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</si>
  <si>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</si>
  <si>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</si>
  <si>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</si>
  <si>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</si>
  <si>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</si>
  <si>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</si>
  <si>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</si>
  <si>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</si>
  <si>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</si>
  <si>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</si>
  <si>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</si>
  <si>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</si>
  <si>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</si>
  <si>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</si>
  <si>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</si>
  <si>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</si>
  <si>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</si>
  <si>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</si>
  <si>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</si>
  <si>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</si>
  <si>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</si>
  <si>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</si>
  <si>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</si>
  <si>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</si>
  <si>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</si>
  <si>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</si>
  <si>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</si>
  <si>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</si>
  <si>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</si>
  <si>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</si>
  <si>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</si>
  <si>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</si>
  <si>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</si>
  <si>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</si>
  <si>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</si>
  <si>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</si>
  <si>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</si>
  <si>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</si>
  <si>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</si>
  <si>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</si>
  <si>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</si>
  <si>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</si>
  <si>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</si>
  <si>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</si>
  <si>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</si>
  <si>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</si>
  <si>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</si>
  <si>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</si>
  <si>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</si>
  <si>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</si>
  <si>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</si>
  <si>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</si>
  <si>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</si>
  <si>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</si>
  <si>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</si>
  <si>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</si>
  <si>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</si>
  <si>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</si>
  <si>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</si>
  <si>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</si>
  <si>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</si>
  <si>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</si>
  <si>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</si>
  <si>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</si>
  <si>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</si>
  <si>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</si>
  <si>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</si>
  <si>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</si>
  <si>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</si>
  <si>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</si>
  <si>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</si>
  <si>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</si>
  <si>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</si>
  <si>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</si>
  <si>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</si>
  <si>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</si>
  <si>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</si>
  <si>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</si>
  <si>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</si>
  <si>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</si>
  <si>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</si>
  <si>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</si>
  <si>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</si>
  <si>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</si>
  <si>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</si>
  <si>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</si>
  <si>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</si>
  <si>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</si>
  <si>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</si>
  <si>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</si>
  <si>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</si>
  <si>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</si>
  <si>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</si>
  <si>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</si>
  <si>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</si>
  <si>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</si>
  <si>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</si>
  <si>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</si>
  <si>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</si>
  <si>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</si>
  <si>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</si>
  <si>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</si>
  <si>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</si>
  <si>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</si>
  <si>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</si>
  <si>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</si>
  <si>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</si>
  <si>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</si>
  <si>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</si>
  <si>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</si>
  <si>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</si>
  <si>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</si>
  <si>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</si>
  <si>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</si>
  <si>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</si>
  <si>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</si>
  <si>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</si>
  <si>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</si>
  <si>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</si>
  <si>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</si>
  <si>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</si>
  <si>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</si>
  <si>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</si>
  <si>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</si>
  <si>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</si>
  <si>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</si>
  <si>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</si>
  <si>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</si>
  <si>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</si>
  <si>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</si>
  <si>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</si>
  <si>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</si>
  <si>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</si>
  <si>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</si>
  <si>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</si>
  <si>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</si>
  <si>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</si>
  <si>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</si>
  <si>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</si>
  <si>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</si>
  <si>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</si>
  <si>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</si>
  <si>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</si>
  <si>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</si>
  <si>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</si>
  <si>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</si>
  <si>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</si>
  <si>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</si>
  <si>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</si>
  <si>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</si>
  <si>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</si>
  <si>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</si>
  <si>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</si>
  <si>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</si>
  <si>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</si>
  <si>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</si>
  <si>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</si>
  <si>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</si>
  <si>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</si>
  <si>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</si>
  <si>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</si>
  <si>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</si>
  <si>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</si>
  <si>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</si>
  <si>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</si>
  <si>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</si>
  <si>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</si>
  <si>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</si>
  <si>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</si>
  <si>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</si>
  <si>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</si>
  <si>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</si>
  <si>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</si>
  <si>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</si>
  <si>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</si>
  <si>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</si>
  <si>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</si>
  <si>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</si>
  <si>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</si>
  <si>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</si>
  <si>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</si>
  <si>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</si>
  <si>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</si>
  <si>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</si>
  <si>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</si>
  <si>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</si>
  <si>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</si>
  <si>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</si>
  <si>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</si>
  <si>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</si>
  <si>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</si>
  <si>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</si>
  <si>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</si>
  <si>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</si>
  <si>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</si>
  <si>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</si>
  <si>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</si>
  <si>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</si>
  <si>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</si>
  <si>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</si>
  <si>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</si>
  <si>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</si>
  <si>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</si>
  <si>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</si>
  <si>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</si>
  <si>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</si>
  <si>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</si>
  <si>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</si>
  <si>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</si>
  <si>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</si>
  <si>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</si>
  <si>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</si>
  <si>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</si>
  <si>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</si>
  <si>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</si>
  <si>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</si>
  <si>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</si>
  <si>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</si>
  <si>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</si>
  <si>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</si>
  <si>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</si>
  <si>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</si>
  <si>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</si>
  <si>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</si>
  <si>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</si>
  <si>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</si>
  <si>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</si>
  <si>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</si>
  <si>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</si>
  <si>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</si>
  <si>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</si>
  <si>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</si>
  <si>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</si>
  <si>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</si>
  <si>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</si>
  <si>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</si>
  <si>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</si>
  <si>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</si>
  <si>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</si>
  <si>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</si>
  <si>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</si>
  <si>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</si>
  <si>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</si>
  <si>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</si>
  <si>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</si>
  <si>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</si>
  <si>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</si>
  <si>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</si>
  <si>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</si>
  <si>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</si>
  <si>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</si>
  <si>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</si>
  <si>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</si>
  <si>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</si>
  <si>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</si>
  <si>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</si>
  <si>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</si>
  <si>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</si>
  <si>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</si>
  <si>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</si>
  <si>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</si>
  <si>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</si>
  <si>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</si>
  <si>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</si>
  <si>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</si>
  <si>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</si>
  <si>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</si>
  <si>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</si>
  <si>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</si>
  <si>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</si>
  <si>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</si>
  <si>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</si>
  <si>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</si>
  <si>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</si>
  <si>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</si>
  <si>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</si>
  <si>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</si>
  <si>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</si>
  <si>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</si>
  <si>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</si>
  <si>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</si>
  <si>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</si>
  <si>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</si>
  <si>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</si>
  <si>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</si>
  <si>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</si>
  <si>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</si>
  <si>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</si>
  <si>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</si>
  <si>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</si>
  <si>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</si>
  <si>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</si>
  <si>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</si>
  <si>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</si>
  <si>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</si>
  <si>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</si>
  <si>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</si>
  <si>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</si>
  <si>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</si>
  <si>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</si>
  <si>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</si>
  <si>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</si>
  <si>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</si>
  <si>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</si>
  <si>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</si>
  <si>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</si>
  <si>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</si>
  <si>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</si>
  <si>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</si>
  <si>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</si>
  <si>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</si>
  <si>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</si>
  <si>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</si>
  <si>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</si>
  <si>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</si>
  <si>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</si>
  <si>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</si>
  <si>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</si>
  <si>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</si>
  <si>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</si>
  <si>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</si>
  <si>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</si>
  <si>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</si>
  <si>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</si>
  <si>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</si>
  <si>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</si>
  <si>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</si>
  <si>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</si>
  <si>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</si>
  <si>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</si>
  <si>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</si>
  <si>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</si>
  <si>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</si>
  <si>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</si>
  <si>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</si>
  <si>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</si>
  <si>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</si>
  <si>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</si>
  <si>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</si>
  <si>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</si>
  <si>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</si>
  <si>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</si>
  <si>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</si>
  <si>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</si>
  <si>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</si>
  <si>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</si>
  <si>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</si>
  <si>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</si>
  <si>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</si>
  <si>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</si>
  <si>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</si>
  <si>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</si>
  <si>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</si>
  <si>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</si>
  <si>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</si>
  <si>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</si>
  <si>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</si>
  <si>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</si>
  <si>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</si>
  <si>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</si>
  <si>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</si>
  <si>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</si>
  <si>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</si>
  <si>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</si>
  <si>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</si>
  <si>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</si>
  <si>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</si>
  <si>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</si>
  <si>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</si>
  <si>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</si>
  <si>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</si>
  <si>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</si>
  <si>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</si>
  <si>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</si>
  <si>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</si>
  <si>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</si>
  <si>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</si>
  <si>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</si>
  <si>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</si>
  <si>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</si>
  <si>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</si>
  <si>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</si>
  <si>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</si>
  <si>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</si>
  <si>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</si>
  <si>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</si>
  <si>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</si>
  <si>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</si>
  <si>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</si>
  <si>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</si>
  <si>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</si>
  <si>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</si>
  <si>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</si>
  <si>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</si>
  <si>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</si>
  <si>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</si>
  <si>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</si>
  <si>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</si>
  <si>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</si>
  <si>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</si>
  <si>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</si>
  <si>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</si>
  <si>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</si>
  <si>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</si>
  <si>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</si>
  <si>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</si>
  <si>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</si>
  <si>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</si>
  <si>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</si>
  <si>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</si>
  <si>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</si>
  <si>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</si>
  <si>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</si>
  <si>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</si>
  <si>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</si>
  <si>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</si>
  <si>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</si>
  <si>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</si>
  <si>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</si>
  <si>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</si>
  <si>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</si>
  <si>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</si>
  <si>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</si>
  <si>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</si>
  <si>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</si>
  <si>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</si>
  <si>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</si>
  <si>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</si>
  <si>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</si>
  <si>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</si>
  <si>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</si>
  <si>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</si>
  <si>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</si>
  <si>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</si>
  <si>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</si>
  <si>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</si>
  <si>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</si>
  <si>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</si>
  <si>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</si>
  <si>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</si>
  <si>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</si>
  <si>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</si>
  <si>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</si>
  <si>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</si>
  <si>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</si>
  <si>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</si>
  <si>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</si>
  <si>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</si>
  <si>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</si>
  <si>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</si>
  <si>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</si>
  <si>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</si>
  <si>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</si>
  <si>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</si>
  <si>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</si>
  <si>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</si>
  <si>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</si>
  <si>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</si>
  <si>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</si>
  <si>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</si>
  <si>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</si>
  <si>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</si>
  <si>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</si>
  <si>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</si>
  <si>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</si>
  <si>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</si>
  <si>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</si>
  <si>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</si>
  <si>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</si>
  <si>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</si>
  <si>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</si>
  <si>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</si>
  <si>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</si>
  <si>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</si>
  <si>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</si>
  <si>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</si>
  <si>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</si>
  <si>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</si>
  <si>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</si>
  <si>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</si>
  <si>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</si>
  <si>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</si>
  <si>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</si>
  <si>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</si>
  <si>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</si>
  <si>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</si>
  <si>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</si>
  <si>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</si>
  <si>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</si>
  <si>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</si>
  <si>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</si>
  <si>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</si>
  <si>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</si>
  <si>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</si>
  <si>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</si>
  <si>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</si>
  <si>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</si>
  <si>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</si>
  <si>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</si>
  <si>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</si>
  <si>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</si>
  <si>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</si>
  <si>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</si>
  <si>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</si>
  <si>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</si>
  <si>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</si>
  <si>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</si>
  <si>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</si>
  <si>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</si>
  <si>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</si>
  <si>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</si>
  <si>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</si>
  <si>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</si>
  <si>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</si>
  <si>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</si>
  <si>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</si>
  <si>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</si>
  <si>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</si>
  <si>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</si>
  <si>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</si>
  <si>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</si>
  <si>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</si>
  <si>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</si>
  <si>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</si>
  <si>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</si>
  <si>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</si>
  <si>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</si>
  <si>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</si>
  <si>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</si>
  <si>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</si>
  <si>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</si>
  <si>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</si>
  <si>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</si>
  <si>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</si>
  <si>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</si>
  <si>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</si>
  <si>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</si>
  <si>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</si>
  <si>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</si>
  <si>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</si>
  <si>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</si>
  <si>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</si>
  <si>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</si>
  <si>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</si>
  <si>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</si>
  <si>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</si>
  <si>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</si>
  <si>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</si>
  <si>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</si>
  <si>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</si>
  <si>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</si>
  <si>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</si>
  <si>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</si>
  <si>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</si>
  <si>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</si>
  <si>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</si>
  <si>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</si>
  <si>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</si>
  <si>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</si>
  <si>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</si>
  <si>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</si>
  <si>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</si>
  <si>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</si>
  <si>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</si>
  <si>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</si>
  <si>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</si>
  <si>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</si>
  <si>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</si>
  <si>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</si>
  <si>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</si>
  <si>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</si>
  <si>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</si>
  <si>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</si>
  <si>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</si>
  <si>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</si>
  <si>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</si>
  <si>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</si>
  <si>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</si>
  <si>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</si>
  <si>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</si>
  <si>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</si>
  <si>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</si>
  <si>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</si>
  <si>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</si>
  <si>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</si>
  <si>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</si>
  <si>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</si>
  <si>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</si>
  <si>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</si>
  <si>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</si>
  <si>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</si>
  <si>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</si>
  <si>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</si>
  <si>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</si>
  <si>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</si>
  <si>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</si>
  <si>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</si>
  <si>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</si>
  <si>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</si>
  <si>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</si>
  <si>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</si>
  <si>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</si>
  <si>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</si>
  <si>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</si>
  <si>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</si>
  <si>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</si>
  <si>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</si>
  <si>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</si>
  <si>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</si>
  <si>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</si>
  <si>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</si>
  <si>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</si>
  <si>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</si>
  <si>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</si>
  <si>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</si>
  <si>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</si>
  <si>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</si>
  <si>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</si>
  <si>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</si>
  <si>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</si>
  <si>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</si>
  <si>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</si>
  <si>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</si>
  <si>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</si>
  <si>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</si>
  <si>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</si>
  <si>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</si>
  <si>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</si>
  <si>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</si>
  <si>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</si>
  <si>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</si>
  <si>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</si>
  <si>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</si>
  <si>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</si>
  <si>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</si>
  <si>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</si>
  <si>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</si>
  <si>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</si>
  <si>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</si>
  <si>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</si>
  <si>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</si>
  <si>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</si>
  <si>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</si>
  <si>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</si>
  <si>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</si>
  <si>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</si>
  <si>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</si>
  <si>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</si>
  <si>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</si>
  <si>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</si>
  <si>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</si>
  <si>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</si>
  <si>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</si>
  <si>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</si>
  <si>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</si>
  <si>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</si>
  <si>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</si>
  <si>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</si>
  <si>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</si>
  <si>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</si>
  <si>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</si>
  <si>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</si>
  <si>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</si>
  <si>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</si>
  <si>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</si>
  <si>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</si>
  <si>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</si>
  <si>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</si>
  <si>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</si>
  <si>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</si>
  <si>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</si>
  <si>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</si>
  <si>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</si>
  <si>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</si>
  <si>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</si>
  <si>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</si>
  <si>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</si>
  <si>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</si>
  <si>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</si>
  <si>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</si>
  <si>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</si>
  <si>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</si>
  <si>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</si>
  <si>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</si>
  <si>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</si>
  <si>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</si>
  <si>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</si>
  <si>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</si>
  <si>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</si>
  <si>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</si>
  <si>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</si>
  <si>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</si>
  <si>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</si>
  <si>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</si>
  <si>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</si>
  <si>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</si>
  <si>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</si>
  <si>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</si>
  <si>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</si>
  <si>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</si>
  <si>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</si>
  <si>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</si>
  <si>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</si>
  <si>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</si>
  <si>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</si>
  <si>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</si>
  <si>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</si>
  <si>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</si>
  <si>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</si>
  <si>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</si>
  <si>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</si>
  <si>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</si>
  <si>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</si>
  <si>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</si>
  <si>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</si>
  <si>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</si>
  <si>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</si>
  <si>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</si>
  <si>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</si>
  <si>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</si>
  <si>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</si>
  <si>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</si>
  <si>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</si>
  <si>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</si>
  <si>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</si>
  <si>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</si>
  <si>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</si>
  <si>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</si>
  <si>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</si>
  <si>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</si>
  <si>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</si>
  <si>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</si>
  <si>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</si>
  <si>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</si>
  <si>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</si>
  <si>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</si>
  <si>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</si>
  <si>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</si>
  <si>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</si>
  <si>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</si>
  <si>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</si>
  <si>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</si>
  <si>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</si>
  <si>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</si>
  <si>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</si>
  <si>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</si>
  <si>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</si>
  <si>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</si>
  <si>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</si>
  <si>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</si>
  <si>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</si>
  <si>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</si>
  <si>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</si>
  <si>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</si>
  <si>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</si>
  <si>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</si>
  <si>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</si>
  <si>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</si>
  <si>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</si>
  <si>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</si>
  <si>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</si>
  <si>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</si>
  <si>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</si>
  <si>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</si>
  <si>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</si>
  <si>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</si>
  <si>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</si>
  <si>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</si>
  <si>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</si>
  <si>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</si>
  <si>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</si>
  <si>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</si>
  <si>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</si>
  <si>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</si>
  <si>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</si>
  <si>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</si>
  <si>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</si>
  <si>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</si>
  <si>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</si>
  <si>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</si>
  <si>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</si>
  <si>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</si>
  <si>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</si>
  <si>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</si>
  <si>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</si>
  <si>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</si>
  <si>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</si>
  <si>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</si>
  <si>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</si>
  <si>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</si>
  <si>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</si>
  <si>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</si>
  <si>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</si>
  <si>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</si>
  <si>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</si>
  <si>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</si>
  <si>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</si>
  <si>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</si>
  <si>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</si>
  <si>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</si>
  <si>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</si>
  <si>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</si>
  <si>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</si>
  <si>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</si>
  <si>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</si>
  <si>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</si>
  <si>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</si>
  <si>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</si>
  <si>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</si>
  <si>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</si>
  <si>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</si>
  <si>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</si>
  <si>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</si>
  <si>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</si>
  <si>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</si>
  <si>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</si>
  <si>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</si>
  <si>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</si>
  <si>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</si>
  <si>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</si>
  <si>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</si>
  <si>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</si>
  <si>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</si>
  <si>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</si>
  <si>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</si>
  <si>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</si>
  <si>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</si>
  <si>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</si>
  <si>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</si>
  <si>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</si>
  <si>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</si>
  <si>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</si>
  <si>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</si>
  <si>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</si>
  <si>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</si>
  <si>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</si>
  <si>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</si>
  <si>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</si>
  <si>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</si>
  <si>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</si>
  <si>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</si>
  <si>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</si>
  <si>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</si>
  <si>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</si>
  <si>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</si>
  <si>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</si>
  <si>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</si>
  <si>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</si>
  <si>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</si>
  <si>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</si>
  <si>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</si>
  <si>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</si>
  <si>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</si>
  <si>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</si>
  <si>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</si>
  <si>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</si>
  <si>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</si>
  <si>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</si>
  <si>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</si>
  <si>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</si>
  <si>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</si>
  <si>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</si>
  <si>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</si>
  <si>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</si>
  <si>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</si>
  <si>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</si>
  <si>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</si>
  <si>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</si>
  <si>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</si>
  <si>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</si>
  <si>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</si>
  <si>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</si>
  <si>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</si>
  <si>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</si>
  <si>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</si>
  <si>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</si>
  <si>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</si>
  <si>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</si>
  <si>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</si>
  <si>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</si>
  <si>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</si>
  <si>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</si>
  <si>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</si>
  <si>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</si>
  <si>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</si>
  <si>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</si>
  <si>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</si>
  <si>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</si>
  <si>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</si>
  <si>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</si>
  <si>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</si>
  <si>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</si>
  <si>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</si>
  <si>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</si>
  <si>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</si>
  <si>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</si>
  <si>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</si>
  <si>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</si>
  <si>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</si>
  <si>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</si>
  <si>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</si>
  <si>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</si>
  <si>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</si>
  <si>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</si>
  <si>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</si>
  <si>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</si>
  <si>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</si>
  <si>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</si>
  <si>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</si>
  <si>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</si>
  <si>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</si>
  <si>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</si>
  <si>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</si>
  <si>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</si>
  <si>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</si>
  <si>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</si>
  <si>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</si>
  <si>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</si>
  <si>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</si>
  <si>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</si>
  <si>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</si>
  <si>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</si>
  <si>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</si>
  <si>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</si>
  <si>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</si>
  <si>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</si>
  <si>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</si>
  <si>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</si>
  <si>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</si>
  <si>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</si>
  <si>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</si>
  <si>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</si>
  <si>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</si>
  <si>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</si>
  <si>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</si>
  <si>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</si>
  <si>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</si>
  <si>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</si>
  <si>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</si>
  <si>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</si>
  <si>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</si>
  <si>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</si>
  <si>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</si>
  <si>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</si>
  <si>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</si>
  <si>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</si>
  <si>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</si>
  <si>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</si>
  <si>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</si>
  <si>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</si>
  <si>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</si>
  <si>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</si>
  <si>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</si>
  <si>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</si>
  <si>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</si>
  <si>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</si>
  <si>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</si>
  <si>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</si>
  <si>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</si>
  <si>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</si>
  <si>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</si>
  <si>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</si>
  <si>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</si>
  <si>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</si>
  <si>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</si>
  <si>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</si>
  <si>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</si>
  <si>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</si>
  <si>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</si>
  <si>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</si>
  <si>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</si>
  <si>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</si>
  <si>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</si>
  <si>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</si>
  <si>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</si>
  <si>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</si>
  <si>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</si>
  <si>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</si>
  <si>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</si>
  <si>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</si>
  <si>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</si>
  <si>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</si>
  <si>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</si>
  <si>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</si>
  <si>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</si>
  <si>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</si>
  <si>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</si>
  <si>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</si>
  <si>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</si>
  <si>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</si>
  <si>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</si>
  <si>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</si>
  <si>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</si>
  <si>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</si>
  <si>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</si>
  <si>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</si>
  <si>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</si>
  <si>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</si>
  <si>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</si>
  <si>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</si>
  <si>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</si>
  <si>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</si>
  <si>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</si>
  <si>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</si>
  <si>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</si>
  <si>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</si>
  <si>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</si>
  <si>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</si>
  <si>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</si>
  <si>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</si>
  <si>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</si>
  <si>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</si>
  <si>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</si>
  <si>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</si>
  <si>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</si>
  <si>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</si>
  <si>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</si>
  <si>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</si>
  <si>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</si>
  <si>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</si>
  <si>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</si>
  <si>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</si>
  <si>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</si>
  <si>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</si>
  <si>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</si>
  <si>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</si>
  <si>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</si>
  <si>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</si>
  <si>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</si>
  <si>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</si>
  <si>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</si>
  <si>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</si>
  <si>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</si>
  <si>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</si>
  <si>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</si>
  <si>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</si>
  <si>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</si>
  <si>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</si>
  <si>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</si>
  <si>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</si>
  <si>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</si>
  <si>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</si>
  <si>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</si>
  <si>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</si>
  <si>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</si>
  <si>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</si>
  <si>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</si>
  <si>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</si>
  <si>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</si>
  <si>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</si>
  <si>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</si>
  <si>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</si>
  <si>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</si>
  <si>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</si>
  <si>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</si>
  <si>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</si>
  <si>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</si>
  <si>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</si>
  <si>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</si>
  <si>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</si>
  <si>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</si>
  <si>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</si>
  <si>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</si>
  <si>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</si>
  <si>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</si>
  <si>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</si>
  <si>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</si>
  <si>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</si>
  <si>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</si>
  <si>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</si>
  <si>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</si>
  <si>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</si>
  <si>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</si>
  <si>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</si>
  <si>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</si>
  <si>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</si>
  <si>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</si>
  <si>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</si>
  <si>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</si>
  <si>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</si>
  <si>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</si>
  <si>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</si>
  <si>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</si>
  <si>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</si>
  <si>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</si>
  <si>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</si>
  <si>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</si>
  <si>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</si>
  <si>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</si>
  <si>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</si>
  <si>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</si>
  <si>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</si>
  <si>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</si>
  <si>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</si>
  <si>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</si>
  <si>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</si>
  <si>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</si>
  <si>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</si>
  <si>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</si>
  <si>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</si>
  <si>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</si>
  <si>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</si>
  <si>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</si>
  <si>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</si>
  <si>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</si>
  <si>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</si>
  <si>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</si>
  <si>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</si>
  <si>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</si>
  <si>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</si>
  <si>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</si>
  <si>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</si>
  <si>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</si>
  <si>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</si>
  <si>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</si>
  <si>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</si>
  <si>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</si>
  <si>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</si>
  <si>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</si>
  <si>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</si>
  <si>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</si>
  <si>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</si>
  <si>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</si>
  <si>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</si>
  <si>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</si>
  <si>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</si>
  <si>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</si>
  <si>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</si>
  <si>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</si>
  <si>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</si>
  <si>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</si>
  <si>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</si>
  <si>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</si>
  <si>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</si>
  <si>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</si>
  <si>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</si>
  <si>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</si>
  <si>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</si>
  <si>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</si>
  <si>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</si>
  <si>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</si>
  <si>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</si>
  <si>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</si>
  <si>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</si>
  <si>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</si>
  <si>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</si>
  <si>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</si>
  <si>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</si>
  <si>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</si>
  <si>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</si>
  <si>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</si>
  <si>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</si>
  <si>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</si>
  <si>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</si>
  <si>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</si>
  <si>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</si>
  <si>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</si>
  <si>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</si>
  <si>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</si>
  <si>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</si>
  <si>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</si>
  <si>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</si>
  <si>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</si>
  <si>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</si>
  <si>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</si>
  <si>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</si>
  <si>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</si>
  <si>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</si>
  <si>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</si>
  <si>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</si>
  <si>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</si>
  <si>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</si>
  <si>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</si>
  <si>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</si>
  <si>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</si>
  <si>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</si>
  <si>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</si>
  <si>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</si>
  <si>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</si>
  <si>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</si>
  <si>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</si>
  <si>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</si>
  <si>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</si>
  <si>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</si>
  <si>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</si>
  <si>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</si>
  <si>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</si>
  <si>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</si>
  <si>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</si>
  <si>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</si>
  <si>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</si>
  <si>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</si>
  <si>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</si>
  <si>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</si>
  <si>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</si>
  <si>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</si>
  <si>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</si>
  <si>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</si>
  <si>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</si>
  <si>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</si>
  <si>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</si>
  <si>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</si>
  <si>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</si>
  <si>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</si>
  <si>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</si>
  <si>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</si>
  <si>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</si>
  <si>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</si>
  <si>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</si>
  <si>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</si>
  <si>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</si>
  <si>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</si>
  <si>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</si>
  <si>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</si>
  <si>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</si>
  <si>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</si>
  <si>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</si>
  <si>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</si>
  <si>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</si>
  <si>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</si>
  <si>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</si>
  <si>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</si>
  <si>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</si>
  <si>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</si>
  <si>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</si>
  <si>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</si>
  <si>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</si>
  <si>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</si>
  <si>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</si>
  <si>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</si>
  <si>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</si>
  <si>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</si>
  <si>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</si>
  <si>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</si>
  <si>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</si>
  <si>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</si>
  <si>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</si>
  <si>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</si>
  <si>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</si>
  <si>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</si>
  <si>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</si>
  <si>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</si>
  <si>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</si>
  <si>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</si>
  <si>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</si>
  <si>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</si>
  <si>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</si>
  <si>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</si>
  <si>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</si>
  <si>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</si>
  <si>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</si>
  <si>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</si>
  <si>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</si>
  <si>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</si>
  <si>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</si>
  <si>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</si>
  <si>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</si>
  <si>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</si>
  <si>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</si>
  <si>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</si>
  <si>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</si>
  <si>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</si>
  <si>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</si>
  <si>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</si>
  <si>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</si>
  <si>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</si>
  <si>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</si>
  <si>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</si>
  <si>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</si>
  <si>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</si>
  <si>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</si>
  <si>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</si>
  <si>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</si>
  <si>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</si>
  <si>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</si>
  <si>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</si>
  <si>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</si>
  <si>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</si>
  <si>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</si>
  <si>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</si>
  <si>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</si>
  <si>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</si>
  <si>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</si>
  <si>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</si>
  <si>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</si>
  <si>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</si>
  <si>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</si>
  <si>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</si>
  <si>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</si>
  <si>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</si>
  <si>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</si>
  <si>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</si>
  <si>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</si>
  <si>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</si>
  <si>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</si>
  <si>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</si>
  <si>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</si>
  <si>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</si>
  <si>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</si>
  <si>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</si>
  <si>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</si>
  <si>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</si>
  <si>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</si>
  <si>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</si>
  <si>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</si>
  <si>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</si>
  <si>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</si>
  <si>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</si>
  <si>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</si>
  <si>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</si>
  <si>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</si>
  <si>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</si>
  <si>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</si>
  <si>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</si>
  <si>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</si>
  <si>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</si>
  <si>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</si>
  <si>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</si>
  <si>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</si>
  <si>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</si>
  <si>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</si>
  <si>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</si>
  <si>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</si>
  <si>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</si>
  <si>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</si>
  <si>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</si>
  <si>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</si>
  <si>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</si>
  <si>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</si>
  <si>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</si>
  <si>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</si>
  <si>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</si>
  <si>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</si>
  <si>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</si>
  <si>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</si>
  <si>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</si>
  <si>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</si>
  <si>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</si>
  <si>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</si>
  <si>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</si>
  <si>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</si>
  <si>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</si>
  <si>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</si>
  <si>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</si>
  <si>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</si>
  <si>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</si>
  <si>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</si>
  <si>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</si>
  <si>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</si>
  <si>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</si>
  <si>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</si>
  <si>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</si>
  <si>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</si>
  <si>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</si>
  <si>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</si>
  <si>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</si>
  <si>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</si>
  <si>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</si>
  <si>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</si>
  <si>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</si>
  <si>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</si>
  <si>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</si>
  <si>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</si>
  <si>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</si>
  <si>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</si>
  <si>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</si>
  <si>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</si>
  <si>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</si>
  <si>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</si>
  <si>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</si>
  <si>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</si>
  <si>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</si>
  <si>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</si>
  <si>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</si>
  <si>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</si>
  <si>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</si>
  <si>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</si>
  <si>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</si>
  <si>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</si>
  <si>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</si>
  <si>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</si>
  <si>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</si>
  <si>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</si>
  <si>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</si>
  <si>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</si>
  <si>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</si>
  <si>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</si>
  <si>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</si>
  <si>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</si>
  <si>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</si>
  <si>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</si>
  <si>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</si>
  <si>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</si>
  <si>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</si>
  <si>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</si>
  <si>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</si>
  <si>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</si>
  <si>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</si>
  <si>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</si>
  <si>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</si>
  <si>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</si>
  <si>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</si>
  <si>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</si>
  <si>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</si>
  <si>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</si>
  <si>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</si>
  <si>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</si>
  <si>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</si>
  <si>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</si>
  <si>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</si>
  <si>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</si>
  <si>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</si>
  <si>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</si>
  <si>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</si>
  <si>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</si>
  <si>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</si>
  <si>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</si>
  <si>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</si>
  <si>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</si>
  <si>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</si>
  <si>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</si>
  <si>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</si>
  <si>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</si>
  <si>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</si>
  <si>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</si>
  <si>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</si>
  <si>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</si>
  <si>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</si>
  <si>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</si>
  <si>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</si>
  <si>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</si>
  <si>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</si>
  <si>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</si>
  <si>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</si>
  <si>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</si>
  <si>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</si>
  <si>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</si>
  <si>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</si>
  <si>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</si>
  <si>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</si>
  <si>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</si>
  <si>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</si>
  <si>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</si>
  <si>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</si>
  <si>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</si>
  <si>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</si>
  <si>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</si>
  <si>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</si>
  <si>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</si>
  <si>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</si>
  <si>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</si>
  <si>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</si>
  <si>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</si>
  <si>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</si>
  <si>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</si>
  <si>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</si>
  <si>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</si>
  <si>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</si>
  <si>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</si>
  <si>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</si>
  <si>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</si>
  <si>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</si>
  <si>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</si>
  <si>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</si>
  <si>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</si>
  <si>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</si>
  <si>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</si>
  <si>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</si>
  <si>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</si>
  <si>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</si>
  <si>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</si>
  <si>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</si>
  <si>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</si>
  <si>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</si>
  <si>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</si>
  <si>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</si>
  <si>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</si>
  <si>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</si>
  <si>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</si>
  <si>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</si>
  <si>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</si>
  <si>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</si>
  <si>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</si>
  <si>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</si>
  <si>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</si>
  <si>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</si>
  <si>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</si>
  <si>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</si>
  <si>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</si>
  <si>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</si>
  <si>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</si>
  <si>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</si>
  <si>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</si>
  <si>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</si>
  <si>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</si>
  <si>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</si>
  <si>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</si>
  <si>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</si>
  <si>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</si>
  <si>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</si>
  <si>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</si>
  <si>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</si>
  <si>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</si>
  <si>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</si>
  <si>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</si>
  <si>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</si>
  <si>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</si>
  <si>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</si>
  <si>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</si>
  <si>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</si>
  <si>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</si>
  <si>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</si>
  <si>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</si>
  <si>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</si>
  <si>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</si>
  <si>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</si>
  <si>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</si>
  <si>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</si>
  <si>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</si>
  <si>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</si>
  <si>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</si>
  <si>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</si>
  <si>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</si>
  <si>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</si>
  <si>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</si>
  <si>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</si>
  <si>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</si>
  <si>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</si>
  <si>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</si>
  <si>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</si>
  <si>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</si>
  <si>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</si>
  <si>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</si>
  <si>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</si>
  <si>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</si>
  <si>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</si>
  <si>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</si>
  <si>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</si>
  <si>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</si>
  <si>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</si>
  <si>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</si>
  <si>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</si>
  <si>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</si>
  <si>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</si>
  <si>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</si>
  <si>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</si>
  <si>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</si>
  <si>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</si>
  <si>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</si>
  <si>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</si>
  <si>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</si>
  <si>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</si>
  <si>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</si>
  <si>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</si>
  <si>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</si>
  <si>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</si>
  <si>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</si>
  <si>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</si>
  <si>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</si>
  <si>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</si>
  <si>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</si>
  <si>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</si>
  <si>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</si>
  <si>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</si>
  <si>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</si>
  <si>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</si>
  <si>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</si>
  <si>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</si>
  <si>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</si>
  <si>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</si>
  <si>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</si>
  <si>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</si>
  <si>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</si>
  <si>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</si>
  <si>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</si>
  <si>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</si>
  <si>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</si>
  <si>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</si>
  <si>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</si>
  <si>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</si>
  <si>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</si>
  <si>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</si>
  <si>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</si>
  <si>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</si>
  <si>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</si>
  <si>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</si>
  <si>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</si>
  <si>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</si>
  <si>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</si>
  <si>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</si>
  <si>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</si>
  <si>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</si>
  <si>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</si>
  <si>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</si>
  <si>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</si>
  <si>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</si>
  <si>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</si>
  <si>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</si>
  <si>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</si>
  <si>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</si>
  <si>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</si>
  <si>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</si>
  <si>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</si>
  <si>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</si>
  <si>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</si>
  <si>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</si>
  <si>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</si>
  <si>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</si>
  <si>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</si>
  <si>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</si>
  <si>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</si>
  <si>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</si>
  <si>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</si>
  <si>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</si>
  <si>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</si>
  <si>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</si>
  <si>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</si>
  <si>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</si>
  <si>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</si>
  <si>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</si>
  <si>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</si>
  <si>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</si>
  <si>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</si>
  <si>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</si>
  <si>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</si>
  <si>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</si>
  <si>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</si>
  <si>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</si>
  <si>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</si>
  <si>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</si>
  <si>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</si>
  <si>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</si>
  <si>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</si>
  <si>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</si>
  <si>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</si>
  <si>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</si>
  <si>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</si>
  <si>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</si>
  <si>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</si>
  <si>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</si>
  <si>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</si>
  <si>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</si>
  <si>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</si>
  <si>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</si>
  <si>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</si>
  <si>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</si>
  <si>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</si>
  <si>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</si>
  <si>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</si>
  <si>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</si>
  <si>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</si>
  <si>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</si>
  <si>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</si>
  <si>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</si>
  <si>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</si>
  <si>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</si>
  <si>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</si>
  <si>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</si>
  <si>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</si>
  <si>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</si>
  <si>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</si>
  <si>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</si>
  <si>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</si>
  <si>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</si>
  <si>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</si>
  <si>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</si>
  <si>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</si>
  <si>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</si>
  <si>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</si>
  <si>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</si>
  <si>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</si>
  <si>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</si>
  <si>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</si>
  <si>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</si>
  <si>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</si>
  <si>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</si>
  <si>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</si>
  <si>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</si>
  <si>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</si>
  <si>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</si>
  <si>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</si>
  <si>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</si>
  <si>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</si>
  <si>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</si>
  <si>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</si>
  <si>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</si>
  <si>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</si>
  <si>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</si>
  <si>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</si>
  <si>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</si>
  <si>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</si>
  <si>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</si>
  <si>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</si>
  <si>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</si>
  <si>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</si>
  <si>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</si>
  <si>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</si>
  <si>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</si>
  <si>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</si>
  <si>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</si>
  <si>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</si>
  <si>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</si>
  <si>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</si>
  <si>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</si>
  <si>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</si>
  <si>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</si>
  <si>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</si>
  <si>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</si>
  <si>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</si>
  <si>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</si>
  <si>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</si>
  <si>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</si>
  <si>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</si>
  <si>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</si>
  <si>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</si>
  <si>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</si>
  <si>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</si>
  <si>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</si>
  <si>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</si>
  <si>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</si>
  <si>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</si>
  <si>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</si>
  <si>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</si>
  <si>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</si>
  <si>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</si>
  <si>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</si>
  <si>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</si>
  <si>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</si>
  <si>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</si>
  <si>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</si>
  <si>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</si>
  <si>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</si>
  <si>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</si>
  <si>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</si>
  <si>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</si>
  <si>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</si>
  <si>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</si>
  <si>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</si>
  <si>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</si>
  <si>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</si>
  <si>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</si>
  <si>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</si>
  <si>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</si>
  <si>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</si>
  <si>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</si>
  <si>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</si>
  <si>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</si>
  <si>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</si>
  <si>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</si>
  <si>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</si>
  <si>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</si>
  <si>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</si>
  <si>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</si>
  <si>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</si>
  <si>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</si>
  <si>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</si>
  <si>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</si>
  <si>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</si>
  <si>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</si>
  <si>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</si>
  <si>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</si>
  <si>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</si>
  <si>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</si>
  <si>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</si>
  <si>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</si>
  <si>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</si>
  <si>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</si>
  <si>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</si>
  <si>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</si>
  <si>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</si>
  <si>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</si>
  <si>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</si>
  <si>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</si>
  <si>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</si>
  <si>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</si>
  <si>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</si>
  <si>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</si>
  <si>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</si>
  <si>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</si>
  <si>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</si>
  <si>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</si>
  <si>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</si>
  <si>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</si>
  <si>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</si>
  <si>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</si>
  <si>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</si>
  <si>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</si>
  <si>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</si>
  <si>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</si>
  <si>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</si>
  <si>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</si>
  <si>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</si>
  <si>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</si>
  <si>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</si>
  <si>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</si>
  <si>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</si>
  <si>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</si>
  <si>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</si>
  <si>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</si>
  <si>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</si>
  <si>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</si>
  <si>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</si>
  <si>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</si>
  <si>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</si>
  <si>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</si>
  <si>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</si>
  <si>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</si>
  <si>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</si>
  <si>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</si>
  <si>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</si>
  <si>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</si>
  <si>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</si>
  <si>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08217</t>
  </si>
  <si>
    <t>取手市</t>
  </si>
  <si>
    <t>08217_令和4年度</t>
  </si>
  <si>
    <t>08217_令和6年度</t>
  </si>
  <si>
    <t>08227</t>
  </si>
  <si>
    <t>筑西市</t>
  </si>
  <si>
    <t>08227_令和4年度</t>
  </si>
  <si>
    <t>08227_令和6年度</t>
  </si>
  <si>
    <t>08208</t>
  </si>
  <si>
    <t>龍ケ崎市</t>
  </si>
  <si>
    <t>08208_令和4年度</t>
  </si>
  <si>
    <t>08208_令和6年度</t>
  </si>
  <si>
    <t>08202</t>
  </si>
  <si>
    <t>日立市</t>
  </si>
  <si>
    <t>08202_令和4年度</t>
  </si>
  <si>
    <t>08202_令和6年度</t>
  </si>
  <si>
    <t>08221</t>
  </si>
  <si>
    <t>ひたちなか市</t>
  </si>
  <si>
    <t>08221_令和4年度</t>
  </si>
  <si>
    <t>08221_令和6年度</t>
  </si>
  <si>
    <t>08233</t>
  </si>
  <si>
    <t>行方市</t>
  </si>
  <si>
    <t>08233_令和4年度</t>
  </si>
  <si>
    <t>08233_令和6年度</t>
  </si>
  <si>
    <t>08310</t>
  </si>
  <si>
    <t>城里町</t>
  </si>
  <si>
    <t>08310_令和4年度</t>
  </si>
  <si>
    <t>08310_令和6年度</t>
  </si>
  <si>
    <t>08302</t>
  </si>
  <si>
    <t>茨城町</t>
  </si>
  <si>
    <t>08302_令和4年度</t>
  </si>
  <si>
    <t>08302_令和6年度</t>
  </si>
  <si>
    <t>08521</t>
  </si>
  <si>
    <t>八千代町</t>
  </si>
  <si>
    <t>08521_令和4年度</t>
  </si>
  <si>
    <t>08521_令和6年度</t>
  </si>
  <si>
    <t>08214</t>
  </si>
  <si>
    <t>高萩市</t>
  </si>
  <si>
    <t>08214_令和4年度</t>
  </si>
  <si>
    <t>08214_令和6年度</t>
  </si>
  <si>
    <t>08542</t>
  </si>
  <si>
    <t>五霞町</t>
  </si>
  <si>
    <t>08542_令和4年度</t>
  </si>
  <si>
    <t>08542_令和6年度</t>
  </si>
  <si>
    <t>08447</t>
  </si>
  <si>
    <t>河内町</t>
  </si>
  <si>
    <t>08447_令和4年度</t>
  </si>
  <si>
    <t>08447_令和6年度</t>
  </si>
  <si>
    <t>08546</t>
  </si>
  <si>
    <t>境町</t>
  </si>
  <si>
    <t>08546_令和4年度</t>
  </si>
  <si>
    <t>08546_令和6年度</t>
  </si>
  <si>
    <t>08341</t>
  </si>
  <si>
    <t>東海村</t>
  </si>
  <si>
    <t>08341_令和4年度</t>
  </si>
  <si>
    <t>08341_令和6年度</t>
  </si>
  <si>
    <t>08231</t>
  </si>
  <si>
    <t>桜川市</t>
  </si>
  <si>
    <t>08231_令和4年度</t>
  </si>
  <si>
    <t>08231_令和6年度</t>
  </si>
  <si>
    <t>08229</t>
  </si>
  <si>
    <t>稲敷市</t>
  </si>
  <si>
    <t>08229_令和4年度</t>
  </si>
  <si>
    <t>08229_令和6年度</t>
  </si>
  <si>
    <t>08564</t>
  </si>
  <si>
    <t>利根町</t>
  </si>
  <si>
    <t>08564_令和4年度</t>
  </si>
  <si>
    <t>08564_令和6年度</t>
  </si>
  <si>
    <t>08364</t>
  </si>
  <si>
    <t>大子町</t>
  </si>
  <si>
    <t>08364_令和4年度</t>
  </si>
  <si>
    <t>08364_令和6年度</t>
  </si>
  <si>
    <t>08234</t>
  </si>
  <si>
    <t>鉾田市</t>
  </si>
  <si>
    <t>08234_令和4年度</t>
  </si>
  <si>
    <t>08234_令和6年度</t>
  </si>
  <si>
    <t>08216</t>
  </si>
  <si>
    <t>笠間市</t>
  </si>
  <si>
    <t>08216_令和4年度</t>
  </si>
  <si>
    <t>08216_令和6年度</t>
  </si>
  <si>
    <t>08205</t>
  </si>
  <si>
    <t>石岡市</t>
  </si>
  <si>
    <t>08205_令和4年度</t>
  </si>
  <si>
    <t>08205_令和6年度</t>
  </si>
  <si>
    <t>08224</t>
  </si>
  <si>
    <t>守谷市</t>
  </si>
  <si>
    <t>08224_令和4年度</t>
  </si>
  <si>
    <t>08224_令和6年度</t>
  </si>
  <si>
    <t>08210</t>
  </si>
  <si>
    <t>下妻市</t>
  </si>
  <si>
    <t>08210_令和4年度</t>
  </si>
  <si>
    <t>08210_令和6年度</t>
  </si>
  <si>
    <t>08223</t>
  </si>
  <si>
    <t>潮来市</t>
  </si>
  <si>
    <t>08223_令和4年度</t>
  </si>
  <si>
    <t>08223_令和6年度</t>
  </si>
  <si>
    <t>08442</t>
  </si>
  <si>
    <t>美浦村</t>
  </si>
  <si>
    <t>08442_令和4年度</t>
  </si>
  <si>
    <t>08442_令和6年度</t>
  </si>
  <si>
    <t>08309</t>
  </si>
  <si>
    <t>大洗町</t>
  </si>
  <si>
    <t>08309_令和4年度</t>
  </si>
  <si>
    <t>08309_令和6年度</t>
  </si>
  <si>
    <t>08226</t>
  </si>
  <si>
    <t>那珂市</t>
  </si>
  <si>
    <t>08226_令和4年度</t>
  </si>
  <si>
    <t>08226_令和6年度</t>
  </si>
  <si>
    <t>08235</t>
  </si>
  <si>
    <t>つくばみらい市</t>
  </si>
  <si>
    <t>08235_令和4年度</t>
  </si>
  <si>
    <t>08235_令和6年度</t>
  </si>
  <si>
    <t>08228</t>
  </si>
  <si>
    <t>坂東市</t>
  </si>
  <si>
    <t>08228_令和4年度</t>
  </si>
  <si>
    <t>08228_令和6年度</t>
  </si>
  <si>
    <t>08207</t>
  </si>
  <si>
    <t>結城市</t>
  </si>
  <si>
    <t>08207_令和4年度</t>
  </si>
  <si>
    <t>08207_令和6年度</t>
  </si>
  <si>
    <t>08211</t>
  </si>
  <si>
    <t>常総市</t>
  </si>
  <si>
    <t>08211_令和4年度</t>
  </si>
  <si>
    <t>08211_令和6年度</t>
  </si>
  <si>
    <t>08232</t>
  </si>
  <si>
    <t>神栖市</t>
  </si>
  <si>
    <t>08232_令和4年度</t>
  </si>
  <si>
    <t>08232_令和6年度</t>
  </si>
  <si>
    <t>08219</t>
  </si>
  <si>
    <t>牛久市</t>
  </si>
  <si>
    <t>08219_令和4年度</t>
  </si>
  <si>
    <t>08219_令和6年度</t>
  </si>
  <si>
    <t>08222</t>
  </si>
  <si>
    <t>鹿嶋市</t>
  </si>
  <si>
    <t>08222_令和4年度</t>
  </si>
  <si>
    <t>08222_令和6年度</t>
  </si>
  <si>
    <t>08443</t>
  </si>
  <si>
    <t>阿見町</t>
  </si>
  <si>
    <t>08443_令和4年度</t>
  </si>
  <si>
    <t>08443_令和6年度</t>
  </si>
  <si>
    <t>08236</t>
  </si>
  <si>
    <t>小美玉市</t>
  </si>
  <si>
    <t>08236_令和4年度</t>
  </si>
  <si>
    <t>08236_令和6年度</t>
  </si>
  <si>
    <t>08212</t>
  </si>
  <si>
    <t>常陸太田市</t>
  </si>
  <si>
    <t>08212_令和4年度</t>
  </si>
  <si>
    <t>08212_令和6年度</t>
  </si>
  <si>
    <t>08215</t>
  </si>
  <si>
    <t>北茨城市</t>
  </si>
  <si>
    <t>08215_令和4年度</t>
  </si>
  <si>
    <t>08215_令和6年度</t>
  </si>
  <si>
    <t>08230</t>
  </si>
  <si>
    <t>かすみがうら市</t>
  </si>
  <si>
    <t>08230_令和4年度</t>
  </si>
  <si>
    <t>08230_令和6年度</t>
  </si>
  <si>
    <t>08225</t>
  </si>
  <si>
    <t>常陸大宮市</t>
  </si>
  <si>
    <t>08225_令和4年度</t>
  </si>
  <si>
    <t>08225_令和6年度</t>
  </si>
  <si>
    <t>08_平成2年度</t>
  </si>
  <si>
    <t>08</t>
  </si>
  <si>
    <t>茨城県</t>
  </si>
  <si>
    <t>08_平成17年度</t>
  </si>
  <si>
    <t>08_平成18年度</t>
  </si>
  <si>
    <t>08_平成19年度</t>
  </si>
  <si>
    <t>08_平成20年度</t>
  </si>
  <si>
    <t>08_平成21年度</t>
  </si>
  <si>
    <t>08_平成22年度</t>
  </si>
  <si>
    <t>08_平成23年度</t>
  </si>
  <si>
    <t>08_平成24年度</t>
  </si>
  <si>
    <t>08_平成25年度</t>
  </si>
  <si>
    <t>08_平成26年度</t>
  </si>
  <si>
    <t>08_平成27年度</t>
  </si>
  <si>
    <t>08_平成28年度</t>
  </si>
  <si>
    <t>08_平成29年度</t>
  </si>
  <si>
    <t>08_平成30年度</t>
  </si>
  <si>
    <t>08_令和元年度</t>
  </si>
  <si>
    <t>08_令和2年度</t>
  </si>
  <si>
    <t>08_令和3年度</t>
  </si>
  <si>
    <t>08_令和4年度</t>
  </si>
  <si>
    <t>08_令和5年度</t>
  </si>
  <si>
    <t>08_令和6年度</t>
  </si>
  <si>
    <t>08204_令和6年度</t>
  </si>
  <si>
    <t>08204</t>
  </si>
  <si>
    <t>古河市</t>
  </si>
  <si>
    <t>08203_令和6年度</t>
  </si>
  <si>
    <t>08203</t>
  </si>
  <si>
    <t>土浦市</t>
  </si>
  <si>
    <t>08204_令和4年度</t>
  </si>
  <si>
    <t>08203_令和4年度</t>
  </si>
  <si>
    <t>08220_令和7年度</t>
  </si>
  <si>
    <t>08220_令和8年度</t>
  </si>
  <si>
    <t>08220_令和9年度</t>
  </si>
  <si>
    <t>08220_令和10年度</t>
  </si>
  <si>
    <t>08220_令和11年度</t>
  </si>
  <si>
    <t>08220_令和12年度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</si>
</sst>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31.367198290560001</c:v>
                </c:pt>
                <c:pt idx="1">
                  <c:v>25.668092378880011</c:v>
                </c:pt>
                <c:pt idx="2">
                  <c:v>28.333900052000001</c:v>
                </c:pt>
                <c:pt idx="3">
                  <c:v>30.422504264099999</c:v>
                </c:pt>
                <c:pt idx="4">
                  <c:v>34.200476605440002</c:v>
                </c:pt>
                <c:pt idx="5">
                  <c:v>29.1876289908</c:v>
                </c:pt>
                <c:pt idx="6">
                  <c:v>35.491038659239997</c:v>
                </c:pt>
                <c:pt idx="7">
                  <c:v>35.830413069040006</c:v>
                </c:pt>
                <c:pt idx="8">
                  <c:v>41.068556553919997</c:v>
                </c:pt>
                <c:pt idx="9">
                  <c:v>47.129498111780002</c:v>
                </c:pt>
                <c:pt idx="10">
                  <c:v>53.416390589819997</c:v>
                </c:pt>
                <c:pt idx="11">
                  <c:v>41.986365239999998</c:v>
                </c:pt>
                <c:pt idx="12">
                  <c:v>35.520430572160002</c:v>
                </c:pt>
                <c:pt idx="13">
                  <c:v>45.290458921919978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417.24224754137646</c:v>
                </c:pt>
                <c:pt idx="1">
                  <c:v>423.15884141890939</c:v>
                </c:pt>
                <c:pt idx="2">
                  <c:v>419.47387910571092</c:v>
                </c:pt>
                <c:pt idx="3">
                  <c:v>426.33589505054624</c:v>
                </c:pt>
                <c:pt idx="4">
                  <c:v>422.24734593175305</c:v>
                </c:pt>
                <c:pt idx="5">
                  <c:v>414.36608043420239</c:v>
                </c:pt>
                <c:pt idx="6">
                  <c:v>416.19612924809934</c:v>
                </c:pt>
                <c:pt idx="7">
                  <c:v>419.0363642387602</c:v>
                </c:pt>
                <c:pt idx="8">
                  <c:v>418.22478806965245</c:v>
                </c:pt>
                <c:pt idx="9">
                  <c:v>417.50614349339298</c:v>
                </c:pt>
                <c:pt idx="10">
                  <c:v>414.50760946121562</c:v>
                </c:pt>
                <c:pt idx="11">
                  <c:v>383.06393180024241</c:v>
                </c:pt>
                <c:pt idx="12">
                  <c:v>387.7329672386964</c:v>
                </c:pt>
                <c:pt idx="13">
                  <c:v>405.08748968299653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258.65034927854492</c:v>
                </c:pt>
                <c:pt idx="1">
                  <c:v>293.65047047302369</c:v>
                </c:pt>
                <c:pt idx="2">
                  <c:v>318.12194637971169</c:v>
                </c:pt>
                <c:pt idx="3">
                  <c:v>369.11334573758558</c:v>
                </c:pt>
                <c:pt idx="4">
                  <c:v>373.10187358123233</c:v>
                </c:pt>
                <c:pt idx="5">
                  <c:v>367.21872884657631</c:v>
                </c:pt>
                <c:pt idx="6">
                  <c:v>354.01966935230178</c:v>
                </c:pt>
                <c:pt idx="7">
                  <c:v>318.82201225026029</c:v>
                </c:pt>
                <c:pt idx="8">
                  <c:v>350.83542978039287</c:v>
                </c:pt>
                <c:pt idx="9">
                  <c:v>340.58620823149772</c:v>
                </c:pt>
                <c:pt idx="10">
                  <c:v>333.89079542317864</c:v>
                </c:pt>
                <c:pt idx="11">
                  <c:v>327.18653428691437</c:v>
                </c:pt>
                <c:pt idx="12">
                  <c:v>355.68326528854618</c:v>
                </c:pt>
                <c:pt idx="13">
                  <c:v>385.67018603983382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488.19555821718541</c:v>
                </c:pt>
                <c:pt idx="1">
                  <c:v>467.05482055962398</c:v>
                </c:pt>
                <c:pt idx="2">
                  <c:v>568.61301428330955</c:v>
                </c:pt>
                <c:pt idx="3">
                  <c:v>621.61758294771846</c:v>
                </c:pt>
                <c:pt idx="4">
                  <c:v>606.69723769923678</c:v>
                </c:pt>
                <c:pt idx="5">
                  <c:v>629.09485263507167</c:v>
                </c:pt>
                <c:pt idx="6">
                  <c:v>699.98705110178003</c:v>
                </c:pt>
                <c:pt idx="7">
                  <c:v>512.02245677692508</c:v>
                </c:pt>
                <c:pt idx="8">
                  <c:v>465.66734001760796</c:v>
                </c:pt>
                <c:pt idx="9">
                  <c:v>494.20221651333674</c:v>
                </c:pt>
                <c:pt idx="10">
                  <c:v>483.08151143430888</c:v>
                </c:pt>
                <c:pt idx="11">
                  <c:v>473.77949088366353</c:v>
                </c:pt>
                <c:pt idx="12">
                  <c:v>503.92467829807913</c:v>
                </c:pt>
                <c:pt idx="13">
                  <c:v>484.38636299321485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645.34761948327082</c:v>
                </c:pt>
                <c:pt idx="1">
                  <c:v>612.70806549905501</c:v>
                </c:pt>
                <c:pt idx="2">
                  <c:v>696.55750835719232</c:v>
                </c:pt>
                <c:pt idx="3">
                  <c:v>685.33033996680319</c:v>
                </c:pt>
                <c:pt idx="4">
                  <c:v>694.03891847252726</c:v>
                </c:pt>
                <c:pt idx="5">
                  <c:v>647.52439090397695</c:v>
                </c:pt>
                <c:pt idx="6">
                  <c:v>705.58848805567277</c:v>
                </c:pt>
                <c:pt idx="7">
                  <c:v>717.37176755453481</c:v>
                </c:pt>
                <c:pt idx="8">
                  <c:v>672.36791716728214</c:v>
                </c:pt>
                <c:pt idx="9">
                  <c:v>699.43402948553967</c:v>
                </c:pt>
                <c:pt idx="10">
                  <c:v>677.94703610341651</c:v>
                </c:pt>
                <c:pt idx="11">
                  <c:v>606.9126940026166</c:v>
                </c:pt>
                <c:pt idx="12">
                  <c:v>765.66876508229393</c:v>
                </c:pt>
                <c:pt idx="13">
                  <c:v>685.74953929657909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124991</c:v>
                </c:pt>
                <c:pt idx="1">
                  <c:v>127100</c:v>
                </c:pt>
                <c:pt idx="2">
                  <c:v>129514</c:v>
                </c:pt>
                <c:pt idx="3">
                  <c:v>132608</c:v>
                </c:pt>
                <c:pt idx="4">
                  <c:v>135822</c:v>
                </c:pt>
                <c:pt idx="5">
                  <c:v>138936</c:v>
                </c:pt>
                <c:pt idx="6">
                  <c:v>141610</c:v>
                </c:pt>
                <c:pt idx="7">
                  <c:v>145732</c:v>
                </c:pt>
                <c:pt idx="8">
                  <c:v>148292</c:v>
                </c:pt>
                <c:pt idx="9">
                  <c:v>151495</c:v>
                </c:pt>
                <c:pt idx="10">
                  <c:v>153887</c:v>
                </c:pt>
                <c:pt idx="11">
                  <c:v>157728</c:v>
                </c:pt>
                <c:pt idx="12">
                  <c:v>161177</c:v>
                </c:pt>
                <c:pt idx="13">
                  <c:v>164750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31831</c:v>
                </c:pt>
                <c:pt idx="1">
                  <c:v>31471</c:v>
                </c:pt>
                <c:pt idx="2">
                  <c:v>31393</c:v>
                </c:pt>
                <c:pt idx="3">
                  <c:v>31411</c:v>
                </c:pt>
                <c:pt idx="4">
                  <c:v>31375</c:v>
                </c:pt>
                <c:pt idx="5">
                  <c:v>31178</c:v>
                </c:pt>
                <c:pt idx="6">
                  <c:v>31083</c:v>
                </c:pt>
                <c:pt idx="7">
                  <c:v>31944</c:v>
                </c:pt>
                <c:pt idx="8">
                  <c:v>31994</c:v>
                </c:pt>
                <c:pt idx="9">
                  <c:v>32232</c:v>
                </c:pt>
                <c:pt idx="10">
                  <c:v>31986</c:v>
                </c:pt>
                <c:pt idx="11">
                  <c:v>32681</c:v>
                </c:pt>
                <c:pt idx="12">
                  <c:v>33202</c:v>
                </c:pt>
                <c:pt idx="13">
                  <c:v>33771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81743</c:v>
                </c:pt>
                <c:pt idx="1">
                  <c:v>83414</c:v>
                </c:pt>
                <c:pt idx="2">
                  <c:v>84531</c:v>
                </c:pt>
                <c:pt idx="3">
                  <c:v>89816</c:v>
                </c:pt>
                <c:pt idx="4">
                  <c:v>91853</c:v>
                </c:pt>
                <c:pt idx="5">
                  <c:v>93103</c:v>
                </c:pt>
                <c:pt idx="6">
                  <c:v>95165</c:v>
                </c:pt>
                <c:pt idx="7">
                  <c:v>97341</c:v>
                </c:pt>
                <c:pt idx="8">
                  <c:v>99397</c:v>
                </c:pt>
                <c:pt idx="9">
                  <c:v>101601</c:v>
                </c:pt>
                <c:pt idx="10">
                  <c:v>104460</c:v>
                </c:pt>
                <c:pt idx="11">
                  <c:v>107280</c:v>
                </c:pt>
                <c:pt idx="12">
                  <c:v>110539</c:v>
                </c:pt>
                <c:pt idx="13">
                  <c:v>114685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800</c:v>
                </c:pt>
                <c:pt idx="1">
                  <c:v>800</c:v>
                </c:pt>
                <c:pt idx="2">
                  <c:v>800</c:v>
                </c:pt>
                <c:pt idx="3">
                  <c:v>800</c:v>
                </c:pt>
                <c:pt idx="4">
                  <c:v>800</c:v>
                </c:pt>
                <c:pt idx="5">
                  <c:v>736</c:v>
                </c:pt>
                <c:pt idx="6">
                  <c:v>736</c:v>
                </c:pt>
                <c:pt idx="7">
                  <c:v>736</c:v>
                </c:pt>
                <c:pt idx="8">
                  <c:v>736</c:v>
                </c:pt>
                <c:pt idx="9">
                  <c:v>736</c:v>
                </c:pt>
                <c:pt idx="10">
                  <c:v>736</c:v>
                </c:pt>
                <c:pt idx="11">
                  <c:v>633</c:v>
                </c:pt>
                <c:pt idx="12">
                  <c:v>633</c:v>
                </c:pt>
                <c:pt idx="13">
                  <c:v>633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6836</c:v>
                </c:pt>
                <c:pt idx="1">
                  <c:v>6836</c:v>
                </c:pt>
                <c:pt idx="2">
                  <c:v>6836</c:v>
                </c:pt>
                <c:pt idx="3">
                  <c:v>6836</c:v>
                </c:pt>
                <c:pt idx="4">
                  <c:v>6836</c:v>
                </c:pt>
                <c:pt idx="5">
                  <c:v>6059</c:v>
                </c:pt>
                <c:pt idx="6">
                  <c:v>6059</c:v>
                </c:pt>
                <c:pt idx="7">
                  <c:v>6059</c:v>
                </c:pt>
                <c:pt idx="8">
                  <c:v>6059</c:v>
                </c:pt>
                <c:pt idx="9">
                  <c:v>6059</c:v>
                </c:pt>
                <c:pt idx="10">
                  <c:v>6059</c:v>
                </c:pt>
                <c:pt idx="11">
                  <c:v>6131</c:v>
                </c:pt>
                <c:pt idx="12">
                  <c:v>6131</c:v>
                </c:pt>
                <c:pt idx="13">
                  <c:v>6131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2672.5007000000001</c:v>
                </c:pt>
                <c:pt idx="1">
                  <c:v>2762.7269999999999</c:v>
                </c:pt>
                <c:pt idx="2">
                  <c:v>2909.37</c:v>
                </c:pt>
                <c:pt idx="3">
                  <c:v>2807.3887</c:v>
                </c:pt>
                <c:pt idx="4">
                  <c:v>2681.2172</c:v>
                </c:pt>
                <c:pt idx="5">
                  <c:v>2747.0693000000001</c:v>
                </c:pt>
                <c:pt idx="6">
                  <c:v>3372.6019000000001</c:v>
                </c:pt>
                <c:pt idx="7">
                  <c:v>3100.3373000000001</c:v>
                </c:pt>
                <c:pt idx="8">
                  <c:v>3410.6723000000002</c:v>
                </c:pt>
                <c:pt idx="9">
                  <c:v>3565.8325</c:v>
                </c:pt>
                <c:pt idx="10">
                  <c:v>3462.0608000000002</c:v>
                </c:pt>
                <c:pt idx="11">
                  <c:v>3760.1590000000001</c:v>
                </c:pt>
                <c:pt idx="12">
                  <c:v>4389.9247999999998</c:v>
                </c:pt>
                <c:pt idx="13">
                  <c:v>4531.8723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48.970999999999997</c:v>
                </c:pt>
                <c:pt idx="1">
                  <c:v>42.616</c:v>
                </c:pt>
                <c:pt idx="2">
                  <c:v>84.844999999999999</c:v>
                </c:pt>
                <c:pt idx="3">
                  <c:v>115.91500000000001</c:v>
                </c:pt>
                <c:pt idx="4">
                  <c:v>218.685</c:v>
                </c:pt>
                <c:pt idx="5">
                  <c:v>184.03</c:v>
                </c:pt>
                <c:pt idx="6">
                  <c:v>409.26</c:v>
                </c:pt>
                <c:pt idx="7">
                  <c:v>291.83999999999997</c:v>
                </c:pt>
                <c:pt idx="8">
                  <c:v>0</c:v>
                </c:pt>
                <c:pt idx="9">
                  <c:v>0</c:v>
                </c:pt>
                <c:pt idx="10">
                  <c:v>93.48</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6.3940000000000001</c:v>
                </c:pt>
                <c:pt idx="1">
                  <c:v>7.2009999999999996</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36.445</c:v>
                </c:pt>
                <c:pt idx="7">
                  <c:v>41.95</c:v>
                </c:pt>
                <c:pt idx="8">
                  <c:v>0</c:v>
                </c:pt>
                <c:pt idx="9">
                  <c:v>32.548000000000002</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558.38499999999999</c:v>
                </c:pt>
                <c:pt idx="1">
                  <c:v>733.90200000000004</c:v>
                </c:pt>
                <c:pt idx="2">
                  <c:v>798.60299999999995</c:v>
                </c:pt>
                <c:pt idx="3">
                  <c:v>846.7</c:v>
                </c:pt>
                <c:pt idx="4">
                  <c:v>723.06</c:v>
                </c:pt>
                <c:pt idx="5">
                  <c:v>769.01300000000003</c:v>
                </c:pt>
                <c:pt idx="6">
                  <c:v>738.63699999999994</c:v>
                </c:pt>
                <c:pt idx="7">
                  <c:v>754.91399999999999</c:v>
                </c:pt>
                <c:pt idx="8">
                  <c:v>740.20699999999999</c:v>
                </c:pt>
                <c:pt idx="9">
                  <c:v>700.75699999999995</c:v>
                </c:pt>
                <c:pt idx="10">
                  <c:v>697.80499999999995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3.9420000000000002</c:v>
                </c:pt>
                <c:pt idx="1">
                  <c:v>4.6420000000000003</c:v>
                </c:pt>
                <c:pt idx="2">
                  <c:v>4.3719999999999999</c:v>
                </c:pt>
                <c:pt idx="3">
                  <c:v>4.0339999999999998</c:v>
                </c:pt>
                <c:pt idx="4">
                  <c:v>3.7709999999999999</c:v>
                </c:pt>
                <c:pt idx="5">
                  <c:v>3.306</c:v>
                </c:pt>
                <c:pt idx="6">
                  <c:v>3.02</c:v>
                </c:pt>
                <c:pt idx="7">
                  <c:v>2.91</c:v>
                </c:pt>
                <c:pt idx="8">
                  <c:v>0</c:v>
                </c:pt>
                <c:pt idx="9">
                  <c:v>0</c:v>
                </c:pt>
                <c:pt idx="10">
                  <c:v>2.5070000000000001</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321.07100000000003</c:v>
                </c:pt>
                <c:pt idx="1">
                  <c:v>467.63499999999999</c:v>
                </c:pt>
                <c:pt idx="2">
                  <c:v>529.58600000000001</c:v>
                </c:pt>
                <c:pt idx="3">
                  <c:v>584.60800000000006</c:v>
                </c:pt>
                <c:pt idx="4">
                  <c:v>478.57400000000007</c:v>
                </c:pt>
                <c:pt idx="5">
                  <c:v>520.29699999999991</c:v>
                </c:pt>
                <c:pt idx="6">
                  <c:v>525.83699999999999</c:v>
                </c:pt>
                <c:pt idx="7">
                  <c:v>548.77600000000007</c:v>
                </c:pt>
                <c:pt idx="8">
                  <c:v>511.35</c:v>
                </c:pt>
                <c:pt idx="9">
                  <c:v>524.68200000000013</c:v>
                </c:pt>
                <c:pt idx="10">
                  <c:v>486.24499999999995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288.73700000000002</c:v>
                </c:pt>
                <c:pt idx="1">
                  <c:v>311.44200000000001</c:v>
                </c:pt>
                <c:pt idx="2">
                  <c:v>349.49</c:v>
                </c:pt>
                <c:pt idx="3">
                  <c:v>373.97300000000001</c:v>
                </c:pt>
                <c:pt idx="4">
                  <c:v>459.4</c:v>
                </c:pt>
                <c:pt idx="5">
                  <c:v>429.44</c:v>
                </c:pt>
                <c:pt idx="6">
                  <c:v>655.48500000000001</c:v>
                </c:pt>
                <c:pt idx="7">
                  <c:v>537.01800000000003</c:v>
                </c:pt>
                <c:pt idx="8">
                  <c:v>228.857</c:v>
                </c:pt>
                <c:pt idx="9">
                  <c:v>208.62299999999999</c:v>
                </c:pt>
                <c:pt idx="10">
                  <c:v>302.53300000000002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568.61301428330955</c:v>
                </c:pt>
                <c:pt idx="1">
                  <c:v>621.61758294771846</c:v>
                </c:pt>
                <c:pt idx="2">
                  <c:v>606.69723769923678</c:v>
                </c:pt>
                <c:pt idx="3">
                  <c:v>629.09485263507167</c:v>
                </c:pt>
                <c:pt idx="4">
                  <c:v>699.98705110178003</c:v>
                </c:pt>
                <c:pt idx="5">
                  <c:v>512.02245677692508</c:v>
                </c:pt>
                <c:pt idx="6">
                  <c:v>465.66734001760796</c:v>
                </c:pt>
                <c:pt idx="7">
                  <c:v>494.20221651333674</c:v>
                </c:pt>
                <c:pt idx="8">
                  <c:v>483.08151143430888</c:v>
                </c:pt>
                <c:pt idx="9">
                  <c:v>473.77949088366353</c:v>
                </c:pt>
                <c:pt idx="10">
                  <c:v>503.92467829807913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696.55750835719232</c:v>
                </c:pt>
                <c:pt idx="1">
                  <c:v>685.33033996680319</c:v>
                </c:pt>
                <c:pt idx="2">
                  <c:v>694.03891847252726</c:v>
                </c:pt>
                <c:pt idx="3">
                  <c:v>647.52439090397695</c:v>
                </c:pt>
                <c:pt idx="4">
                  <c:v>705.58848805567277</c:v>
                </c:pt>
                <c:pt idx="5">
                  <c:v>717.37176755453481</c:v>
                </c:pt>
                <c:pt idx="6">
                  <c:v>672.36791716728214</c:v>
                </c:pt>
                <c:pt idx="7">
                  <c:v>699.43402948553967</c:v>
                </c:pt>
                <c:pt idx="8">
                  <c:v>677.94703610341651</c:v>
                </c:pt>
                <c:pt idx="9">
                  <c:v>606.9126940026166</c:v>
                </c:pt>
                <c:pt idx="10">
                  <c:v>765.66876508229393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0.41451997363573989</c:v>
                </c:pt>
                <c:pt idx="1">
                  <c:v>0.45444070083791416</c:v>
                </c:pt>
                <c:pt idx="2">
                  <c:v>0.50355965738805208</c:v>
                </c:pt>
                <c:pt idx="3">
                  <c:v>0.57754272310563426</c:v>
                </c:pt>
                <c:pt idx="4">
                  <c:v>0.6510877200759434</c:v>
                </c:pt>
                <c:pt idx="5">
                  <c:v>0.59862963587754214</c:v>
                </c:pt>
                <c:pt idx="6">
                  <c:v>0.97489035878093255</c:v>
                </c:pt>
                <c:pt idx="7">
                  <c:v>0.7677893516204769</c:v>
                </c:pt>
                <c:pt idx="8">
                  <c:v>0.33757356815863315</c:v>
                </c:pt>
                <c:pt idx="9">
                  <c:v>0.34374466387269292</c:v>
                </c:pt>
                <c:pt idx="10">
                  <c:v>0.39512255664168805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0.56465643932663745</c:v>
                </c:pt>
                <c:pt idx="1">
                  <c:v>0.75228727891265379</c:v>
                </c:pt>
                <c:pt idx="2">
                  <c:v>0.87289996903288392</c:v>
                </c:pt>
                <c:pt idx="3">
                  <c:v>0.92928434806177351</c:v>
                </c:pt>
                <c:pt idx="4">
                  <c:v>0.68368979004215047</c:v>
                </c:pt>
                <c:pt idx="5">
                  <c:v>1</c:v>
                </c:pt>
                <c:pt idx="6">
                  <c:v>1</c:v>
                </c:pt>
                <c:pt idx="7">
                  <c:v>1</c:v>
                </c:pt>
                <c:pt idx="8">
                  <c:v>1</c:v>
                </c:pt>
                <c:pt idx="9">
                  <c:v>1</c:v>
                </c:pt>
                <c:pt idx="10">
                  <c:v>0.96491602999521808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302.53300000000002</c:v>
                </c:pt>
                <c:pt idx="2">
                  <c:v>0</c:v>
                </c:pt>
                <c:pt idx="3">
                  <c:v>0</c:v>
                </c:pt>
                <c:pt idx="4">
                  <c:v>486.24499999999995</c:v>
                </c:pt>
                <c:pt idx="5">
                  <c:v>2.5070000000000001</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302.53300000000002</c:v>
                </c:pt>
                <c:pt idx="4" formatCode="#,##0">
                  <c:v>486.24499999999995</c:v>
                </c:pt>
                <c:pt idx="5" formatCode="#,##0">
                  <c:v>2.5070000000000001</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16：化学工業(N=5)</c:v>
                </c:pt>
                <c:pt idx="2">
                  <c:v>17：石油製品・石炭製品製造業(N=0)</c:v>
                </c:pt>
                <c:pt idx="3">
                  <c:v>21：窯業・土石製品製造業(N=1)</c:v>
                </c:pt>
                <c:pt idx="4">
                  <c:v>22：鉄鋼業(N=1)</c:v>
                </c:pt>
                <c:pt idx="5">
                  <c:v>9：食料品製造業(N=3)</c:v>
                </c:pt>
                <c:pt idx="6">
                  <c:v>10：飲料・たばこ・飼料製造業(N=0)</c:v>
                </c:pt>
                <c:pt idx="7">
                  <c:v>11：繊維工業(N=0)</c:v>
                </c:pt>
                <c:pt idx="8">
                  <c:v>12：木材・木製品製造業(N=1)</c:v>
                </c:pt>
                <c:pt idx="9">
                  <c:v>13：家具・装備品製造業(N=1)</c:v>
                </c:pt>
                <c:pt idx="10">
                  <c:v>15：印刷・同関連業(N=1)</c:v>
                </c:pt>
                <c:pt idx="11">
                  <c:v>18：プラスチック製品製造業(N=3)</c:v>
                </c:pt>
                <c:pt idx="12">
                  <c:v>19：ゴム製品製造業(N=0)</c:v>
                </c:pt>
                <c:pt idx="13">
                  <c:v>20：なめし革・同製品・毛皮製造業(N=0)</c:v>
                </c:pt>
                <c:pt idx="14">
                  <c:v>23：非鉄金属製造業(N=0)</c:v>
                </c:pt>
                <c:pt idx="15">
                  <c:v>24：金属製品製造業(N=1)</c:v>
                </c:pt>
                <c:pt idx="16">
                  <c:v>25：はん用機械器具製造業(N=1)</c:v>
                </c:pt>
                <c:pt idx="17">
                  <c:v>26：生産用機械器具製造業(N=1)</c:v>
                </c:pt>
                <c:pt idx="18">
                  <c:v>27：業務用機械器具製造業(N=1)</c:v>
                </c:pt>
                <c:pt idx="19">
                  <c:v>28：電子部品等製造業(N=1)</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K：不動産業，物品賃貸業(N=2)</c:v>
                </c:pt>
                <c:pt idx="30">
                  <c:v>L：学術研究,専門･技術ｻｰﾋﾞｽ業(N=26)</c:v>
                </c:pt>
                <c:pt idx="31">
                  <c:v>M：宿泊業，飲食サービス業(N=0)</c:v>
                </c:pt>
                <c:pt idx="32">
                  <c:v>N：生活関連ｻｰﾋﾞｽ業,娯楽業(N=1)</c:v>
                </c:pt>
                <c:pt idx="33">
                  <c:v>O：教育，学習支援業(N=2)</c:v>
                </c:pt>
                <c:pt idx="34">
                  <c:v>P：医療，福祉(N=2)</c:v>
                </c:pt>
                <c:pt idx="35">
                  <c:v>Q：複合サービス事業(N=0)</c:v>
                </c:pt>
                <c:pt idx="36">
                  <c:v>R：ｻｰﾋﾞｽ業(他に分類されない)(N=0)</c:v>
                </c:pt>
                <c:pt idx="37">
                  <c:v>S：公務(N=2)</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4.6470000000000002</c:v>
                </c:pt>
                <c:pt idx="1">
                  <c:v>37.924999999999997</c:v>
                </c:pt>
                <c:pt idx="2">
                  <c:v>0</c:v>
                </c:pt>
                <c:pt idx="3">
                  <c:v>5.0220000000000002</c:v>
                </c:pt>
                <c:pt idx="4">
                  <c:v>81.519000000000005</c:v>
                </c:pt>
                <c:pt idx="5">
                  <c:v>11.643000000000001</c:v>
                </c:pt>
                <c:pt idx="6">
                  <c:v>0</c:v>
                </c:pt>
                <c:pt idx="7">
                  <c:v>0</c:v>
                </c:pt>
                <c:pt idx="8">
                  <c:v>9.1590000000000007</c:v>
                </c:pt>
                <c:pt idx="9">
                  <c:v>5.2309999999999999</c:v>
                </c:pt>
                <c:pt idx="10">
                  <c:v>4.8780000000000001</c:v>
                </c:pt>
                <c:pt idx="11">
                  <c:v>9.4359999999999999</c:v>
                </c:pt>
                <c:pt idx="12">
                  <c:v>0</c:v>
                </c:pt>
                <c:pt idx="13">
                  <c:v>0</c:v>
                </c:pt>
                <c:pt idx="14">
                  <c:v>0</c:v>
                </c:pt>
                <c:pt idx="15">
                  <c:v>4.0949999999999998</c:v>
                </c:pt>
                <c:pt idx="16">
                  <c:v>99.494</c:v>
                </c:pt>
                <c:pt idx="17">
                  <c:v>5.7110000000000003</c:v>
                </c:pt>
                <c:pt idx="18">
                  <c:v>15.775</c:v>
                </c:pt>
                <c:pt idx="19">
                  <c:v>3.7389999999999999</c:v>
                </c:pt>
                <c:pt idx="20">
                  <c:v>4.2590000000000003</c:v>
                </c:pt>
                <c:pt idx="21">
                  <c:v>0</c:v>
                </c:pt>
                <c:pt idx="22">
                  <c:v>0</c:v>
                </c:pt>
                <c:pt idx="23">
                  <c:v>0</c:v>
                </c:pt>
                <c:pt idx="24">
                  <c:v>0</c:v>
                </c:pt>
                <c:pt idx="25">
                  <c:v>0</c:v>
                </c:pt>
                <c:pt idx="26">
                  <c:v>0</c:v>
                </c:pt>
                <c:pt idx="27">
                  <c:v>2.8340000000000001</c:v>
                </c:pt>
                <c:pt idx="28">
                  <c:v>0</c:v>
                </c:pt>
                <c:pt idx="29">
                  <c:v>5.8490000000000002</c:v>
                </c:pt>
                <c:pt idx="30">
                  <c:v>393.39</c:v>
                </c:pt>
                <c:pt idx="31">
                  <c:v>0</c:v>
                </c:pt>
                <c:pt idx="32">
                  <c:v>3.754</c:v>
                </c:pt>
                <c:pt idx="33">
                  <c:v>66.822999999999993</c:v>
                </c:pt>
                <c:pt idx="34">
                  <c:v>8.609</c:v>
                </c:pt>
                <c:pt idx="35">
                  <c:v>0</c:v>
                </c:pt>
                <c:pt idx="36">
                  <c:v>0</c:v>
                </c:pt>
                <c:pt idx="37">
                  <c:v>4.9859999999999998</c:v>
                </c:pt>
                <c:pt idx="38">
                  <c:v>0</c:v>
                </c:pt>
                <c:pt idx="39">
                  <c:v>0</c:v>
                </c:pt>
                <c:pt idx="40">
                  <c:v>0</c:v>
                </c:pt>
                <c:pt idx="41">
                  <c:v>2.5070000000000001</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683.66631313261792</c:v>
                </c:pt>
                <c:pt idx="2">
                  <c:v>14.317853758773939</c:v>
                </c:pt>
                <c:pt idx="3">
                  <c:v>26.035413032103381</c:v>
                </c:pt>
                <c:pt idx="4">
                  <c:v>342.16987818128018</c:v>
                </c:pt>
                <c:pt idx="5">
                  <c:v>275.70654388531028</c:v>
                </c:pt>
                <c:pt idx="7">
                  <c:v>410.77545819688061</c:v>
                </c:pt>
                <c:pt idx="8">
                  <c:v>11.296820273336399</c:v>
                </c:pt>
                <c:pt idx="9">
                  <c:v>0</c:v>
                </c:pt>
                <c:pt idx="10">
                  <c:v>30.004678439999999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724.01957992349526</c:v>
                </c:pt>
                <c:pt idx="4" formatCode="#,##0">
                  <c:v>342.16987818128018</c:v>
                </c:pt>
                <c:pt idx="5" formatCode="#,##0">
                  <c:v>275.70654388531028</c:v>
                </c:pt>
                <c:pt idx="6" formatCode="#,##0">
                  <c:v>422.07227847021699</c:v>
                </c:pt>
                <c:pt idx="10" formatCode="#,##0">
                  <c:v>30.004678439999999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697.80499999999995</c:v>
                </c:pt>
                <c:pt idx="2" formatCode="#,##0_);[Red]\(#,##0\)">
                  <c:v>0</c:v>
                </c:pt>
                <c:pt idx="3" formatCode="#,##0_);[Red]\(#,##0\)">
                  <c:v>0</c:v>
                </c:pt>
                <c:pt idx="4" formatCode="#,##0_);[Red]\(#,##0\)">
                  <c:v>0</c:v>
                </c:pt>
                <c:pt idx="5" formatCode="#,##0_);[Red]\(#,##0\)">
                  <c:v>0</c:v>
                </c:pt>
                <c:pt idx="6" formatCode="#,##0_);[Red]\(#,##0\)">
                  <c:v>0</c:v>
                </c:pt>
                <c:pt idx="7" formatCode="#,##0_);[Red]\(#,##0\)">
                  <c:v>0</c:v>
                </c:pt>
                <c:pt idx="8" formatCode="#,##0_);[Red]\(#,##0\)">
                  <c:v>93.48</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697.80499999999995</c:v>
                </c:pt>
                <c:pt idx="1">
                  <c:v>0</c:v>
                </c:pt>
                <c:pt idx="4" formatCode="#,##0_);[Red]\(#,##0\)">
                  <c:v>0</c:v>
                </c:pt>
                <c:pt idx="5" formatCode="#,##0_);[Red]\(#,##0\)">
                  <c:v>0</c:v>
                </c:pt>
                <c:pt idx="6" formatCode="#,##0_);[Red]\(#,##0\)">
                  <c:v>0</c:v>
                </c:pt>
                <c:pt idx="7" formatCode="#,##0_);[Red]\(#,##0\)">
                  <c:v>0</c:v>
                </c:pt>
                <c:pt idx="8" formatCode="#,##0_);[Red]\(#,##0\)">
                  <c:v>93.48</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つくば市</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12：木材・木製品製造業(N=1)</c:v>
                </c:pt>
                <c:pt idx="4">
                  <c:v>13：家具・装備品製造業(N=1)</c:v>
                </c:pt>
                <c:pt idx="5">
                  <c:v>15：印刷・同関連業(N=1)</c:v>
                </c:pt>
                <c:pt idx="6">
                  <c:v>18：プラスチック製品製造業(N=3)</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26：生産用機械器具製造業(N=1)</c:v>
                </c:pt>
                <c:pt idx="13">
                  <c:v>27：業務用機械器具製造業(N=1)</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3.8810000000000002</c:v>
                </c:pt>
                <c:pt idx="1">
                  <c:v>0</c:v>
                </c:pt>
                <c:pt idx="2">
                  <c:v>0</c:v>
                </c:pt>
                <c:pt idx="3">
                  <c:v>9.1590000000000007</c:v>
                </c:pt>
                <c:pt idx="4">
                  <c:v>5.2309999999999999</c:v>
                </c:pt>
                <c:pt idx="5">
                  <c:v>4.8780000000000001</c:v>
                </c:pt>
                <c:pt idx="6">
                  <c:v>3.1453333333333333</c:v>
                </c:pt>
                <c:pt idx="7">
                  <c:v>0</c:v>
                </c:pt>
                <c:pt idx="8">
                  <c:v>0</c:v>
                </c:pt>
                <c:pt idx="9">
                  <c:v>0</c:v>
                </c:pt>
                <c:pt idx="10">
                  <c:v>4.0949999999999998</c:v>
                </c:pt>
                <c:pt idx="11">
                  <c:v>99.494</c:v>
                </c:pt>
                <c:pt idx="12">
                  <c:v>5.7110000000000003</c:v>
                </c:pt>
                <c:pt idx="13">
                  <c:v>15.775</c:v>
                </c:pt>
                <c:pt idx="14">
                  <c:v>3.7389999999999999</c:v>
                </c:pt>
                <c:pt idx="15">
                  <c:v>4.2590000000000003</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12：木材・木製品製造業(N=1)</c:v>
                </c:pt>
                <c:pt idx="4">
                  <c:v>13：家具・装備品製造業(N=1)</c:v>
                </c:pt>
                <c:pt idx="5">
                  <c:v>15：印刷・同関連業(N=1)</c:v>
                </c:pt>
                <c:pt idx="6">
                  <c:v>18：プラスチック製品製造業(N=3)</c:v>
                </c:pt>
                <c:pt idx="7">
                  <c:v>19：ゴム製品製造業(N=0)</c:v>
                </c:pt>
                <c:pt idx="8">
                  <c:v>20：なめし革・同製品・毛皮製造業(N=0)</c:v>
                </c:pt>
                <c:pt idx="9">
                  <c:v>23：非鉄金属製造業(N=0)</c:v>
                </c:pt>
                <c:pt idx="10">
                  <c:v>24：金属製品製造業(N=1)</c:v>
                </c:pt>
                <c:pt idx="11">
                  <c:v>25：はん用機械器具製造業(N=1)</c:v>
                </c:pt>
                <c:pt idx="12">
                  <c:v>26：生産用機械器具製造業(N=1)</c:v>
                </c:pt>
                <c:pt idx="13">
                  <c:v>27：業務用機械器具製造業(N=1)</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つくば市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K：不動産業，物品賃貸業(N=2)</c:v>
                </c:pt>
                <c:pt idx="6">
                  <c:v>L：学術研究,専門･技術ｻｰﾋﾞｽ業(N=26)</c:v>
                </c:pt>
                <c:pt idx="7">
                  <c:v>M：宿泊業，飲食サービス業(N=0)</c:v>
                </c:pt>
                <c:pt idx="8">
                  <c:v>N：生活関連ｻｰﾋﾞｽ業,娯楽業(N=1)</c:v>
                </c:pt>
                <c:pt idx="9">
                  <c:v>O：教育，学習支援業(N=2)</c:v>
                </c:pt>
                <c:pt idx="10">
                  <c:v>P：医療，福祉(N=2)</c:v>
                </c:pt>
                <c:pt idx="11">
                  <c:v>Q：複合サービス事業(N=0)</c:v>
                </c:pt>
                <c:pt idx="12">
                  <c:v>R：ｻｰﾋﾞｽ業(他に分類されない)(N=0)</c:v>
                </c:pt>
                <c:pt idx="13">
                  <c:v>S：公務(N=2)</c:v>
                </c:pt>
              </c:strCache>
            </c:strRef>
          </c:cat>
          <c:val>
            <c:numRef>
              <c:f>③特定事業所の現状把握!$BG$40:$BG$53</c:f>
              <c:numCache>
                <c:formatCode>[=0]#,##0;[&lt;1]0.00;#,##0</c:formatCode>
                <c:ptCount val="14"/>
                <c:pt idx="0">
                  <c:v>0</c:v>
                </c:pt>
                <c:pt idx="1">
                  <c:v>0</c:v>
                </c:pt>
                <c:pt idx="2">
                  <c:v>0</c:v>
                </c:pt>
                <c:pt idx="3">
                  <c:v>2.8340000000000001</c:v>
                </c:pt>
                <c:pt idx="4">
                  <c:v>0</c:v>
                </c:pt>
                <c:pt idx="5">
                  <c:v>2.9245000000000001</c:v>
                </c:pt>
                <c:pt idx="6">
                  <c:v>15.130384615384616</c:v>
                </c:pt>
                <c:pt idx="7">
                  <c:v>0</c:v>
                </c:pt>
                <c:pt idx="8">
                  <c:v>3.754</c:v>
                </c:pt>
                <c:pt idx="9">
                  <c:v>33.411499999999997</c:v>
                </c:pt>
                <c:pt idx="10">
                  <c:v>4.3045</c:v>
                </c:pt>
                <c:pt idx="11">
                  <c:v>0</c:v>
                </c:pt>
                <c:pt idx="12">
                  <c:v>0</c:v>
                </c:pt>
                <c:pt idx="13">
                  <c:v>2.4929999999999999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K：不動産業，物品賃貸業(N=2)</c:v>
                </c:pt>
                <c:pt idx="6">
                  <c:v>L：学術研究,専門･技術ｻｰﾋﾞｽ業(N=26)</c:v>
                </c:pt>
                <c:pt idx="7">
                  <c:v>M：宿泊業，飲食サービス業(N=0)</c:v>
                </c:pt>
                <c:pt idx="8">
                  <c:v>N：生活関連ｻｰﾋﾞｽ業,娯楽業(N=1)</c:v>
                </c:pt>
                <c:pt idx="9">
                  <c:v>O：教育，学習支援業(N=2)</c:v>
                </c:pt>
                <c:pt idx="10">
                  <c:v>P：医療，福祉(N=2)</c:v>
                </c:pt>
                <c:pt idx="11">
                  <c:v>Q：複合サービス事業(N=0)</c:v>
                </c:pt>
                <c:pt idx="12">
                  <c:v>R：ｻｰﾋﾞｽ業(他に分類されない)(N=0)</c:v>
                </c:pt>
                <c:pt idx="13">
                  <c:v>S：公務(N=2)</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つくば市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2.5070000000000001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つくば市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16：化学工業(N=5)</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4.6470000000000002</c:v>
                </c:pt>
                <c:pt idx="1">
                  <c:v>7.5849999999999991</c:v>
                </c:pt>
                <c:pt idx="2">
                  <c:v>0</c:v>
                </c:pt>
                <c:pt idx="3">
                  <c:v>5.0220000000000002</c:v>
                </c:pt>
                <c:pt idx="4">
                  <c:v>81.519000000000005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16：化学工業(N=5)</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306,379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60076.100000001257</c:v>
                </c:pt>
                <c:pt idx="1">
                  <c:v>246302.90000000017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397,898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72098.529132001524</c:v>
                </c:pt>
                <c:pt idx="1">
                  <c:v>325799.62400400022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つくば市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165.75168402000003</c:v>
                </c:pt>
                <c:pt idx="1">
                  <c:v>1.2382080479999997</c:v>
                </c:pt>
                <c:pt idx="2">
                  <c:v>0</c:v>
                </c:pt>
                <c:pt idx="3">
                  <c:v>0</c:v>
                </c:pt>
                <c:pt idx="4">
                  <c:v>25.492134249999999</c:v>
                </c:pt>
                <c:pt idx="5">
                  <c:v>107.21827716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3,372,430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つくば市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3355730</c:v>
                </c:pt>
                <c:pt idx="1">
                  <c:v>16700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78094.200000000012</c:v>
                </c:pt>
                <c:pt idx="1">
                  <c:v>97765.200000000012</c:v>
                </c:pt>
                <c:pt idx="2">
                  <c:v>147464.7999999999</c:v>
                </c:pt>
                <c:pt idx="3">
                  <c:v>165984.1</c:v>
                </c:pt>
                <c:pt idx="4">
                  <c:v>180703.6</c:v>
                </c:pt>
                <c:pt idx="5">
                  <c:v>199375.90000000011</c:v>
                </c:pt>
                <c:pt idx="6">
                  <c:v>228670.80000000019</c:v>
                </c:pt>
                <c:pt idx="7">
                  <c:v>234692.90000000017</c:v>
                </c:pt>
                <c:pt idx="8">
                  <c:v>246302.90000000017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23418.5</c:v>
                </c:pt>
                <c:pt idx="1">
                  <c:v>26752.3</c:v>
                </c:pt>
                <c:pt idx="2">
                  <c:v>29858.1</c:v>
                </c:pt>
                <c:pt idx="3">
                  <c:v>33905.700000000012</c:v>
                </c:pt>
                <c:pt idx="4">
                  <c:v>37860.200000000092</c:v>
                </c:pt>
                <c:pt idx="5">
                  <c:v>41456.900000000263</c:v>
                </c:pt>
                <c:pt idx="6">
                  <c:v>46456.400000000343</c:v>
                </c:pt>
                <c:pt idx="7">
                  <c:v>54192.000000000735</c:v>
                </c:pt>
                <c:pt idx="8">
                  <c:v>60076.100000001257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7.3338832964995798E-2</c:v>
                </c:pt>
                <c:pt idx="1">
                  <c:v>9.6364228049070771E-2</c:v>
                </c:pt>
                <c:pt idx="2">
                  <c:v>0.13563270331517727</c:v>
                </c:pt>
                <c:pt idx="3">
                  <c:v>0.15072071694785419</c:v>
                </c:pt>
                <c:pt idx="4">
                  <c:v>0.1654994583628851</c:v>
                </c:pt>
                <c:pt idx="5">
                  <c:v>0.17912658153081609</c:v>
                </c:pt>
                <c:pt idx="6">
                  <c:v>0.19402045993335892</c:v>
                </c:pt>
                <c:pt idx="7">
                  <c:v>0.20530371915600162</c:v>
                </c:pt>
                <c:pt idx="8">
                  <c:v>0.21756185836630493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641.13928621998889</c:v>
                </c:pt>
                <c:pt idx="2">
                  <c:v>14.33777674068191</c:v>
                </c:pt>
                <c:pt idx="3">
                  <c:v>38.56185551185655</c:v>
                </c:pt>
                <c:pt idx="4">
                  <c:v>606.69723769923678</c:v>
                </c:pt>
                <c:pt idx="5">
                  <c:v>373.10187358123233</c:v>
                </c:pt>
                <c:pt idx="7">
                  <c:v>405.31714445554735</c:v>
                </c:pt>
                <c:pt idx="8">
                  <c:v>16.930201476205699</c:v>
                </c:pt>
                <c:pt idx="9">
                  <c:v>0</c:v>
                </c:pt>
                <c:pt idx="10">
                  <c:v>34.200476605440002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694.03891847252726</c:v>
                </c:pt>
                <c:pt idx="4" formatCode="#,##0">
                  <c:v>606.69723769923678</c:v>
                </c:pt>
                <c:pt idx="5" formatCode="#,##0">
                  <c:v>373.10187358123233</c:v>
                </c:pt>
                <c:pt idx="6" formatCode="#,##0">
                  <c:v>422.24734593175305</c:v>
                </c:pt>
                <c:pt idx="10" formatCode="#,##0">
                  <c:v>34.200476605440002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5678</c:v>
                </c:pt>
                <c:pt idx="1">
                  <c:v>6362</c:v>
                </c:pt>
                <c:pt idx="2">
                  <c:v>6992</c:v>
                </c:pt>
                <c:pt idx="3">
                  <c:v>7811</c:v>
                </c:pt>
                <c:pt idx="4">
                  <c:v>8591</c:v>
                </c:pt>
                <c:pt idx="5">
                  <c:v>9257</c:v>
                </c:pt>
                <c:pt idx="6">
                  <c:v>10104</c:v>
                </c:pt>
                <c:pt idx="7">
                  <c:v>11410</c:v>
                </c:pt>
                <c:pt idx="8">
                  <c:v>12430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1828896.6463325012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397898.15313600173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4638608.1129999999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4604213.4450000003</c:v>
                </c:pt>
                <c:pt idx="1">
                  <c:v>34394.667999999991</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397898.15313600173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649.1849611376939</c:v>
                </c:pt>
                <c:pt idx="2">
                  <c:v>12.716261670310018</c:v>
                </c:pt>
                <c:pt idx="3">
                  <c:v>23.848316488575215</c:v>
                </c:pt>
                <c:pt idx="4">
                  <c:v>484.38636299321485</c:v>
                </c:pt>
                <c:pt idx="5">
                  <c:v>385.67018603983382</c:v>
                </c:pt>
                <c:pt idx="7">
                  <c:v>390.24039766302485</c:v>
                </c:pt>
                <c:pt idx="8">
                  <c:v>14.847092019971665</c:v>
                </c:pt>
                <c:pt idx="9">
                  <c:v>0</c:v>
                </c:pt>
                <c:pt idx="10">
                  <c:v>45.290458921919978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685.74953929657909</c:v>
                </c:pt>
                <c:pt idx="4">
                  <c:v>484.38636299321485</c:v>
                </c:pt>
                <c:pt idx="5">
                  <c:v>385.67018603983382</c:v>
                </c:pt>
                <c:pt idx="6">
                  <c:v>405.08748968299653</c:v>
                </c:pt>
                <c:pt idx="10">
                  <c:v>45.290458921919978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-77425.364339639666</c:v>
                </c:pt>
                <c:pt idx="10">
                  <c:v>0</c:v>
                </c:pt>
                <c:pt idx="11">
                  <c:v>-585889.39021120151</c:v>
                </c:pt>
                <c:pt idx="12">
                  <c:v>0</c:v>
                </c:pt>
                <c:pt idx="13">
                  <c:v>0</c:v>
                </c:pt>
                <c:pt idx="14">
                  <c:v>0</c:v>
                </c:pt>
                <c:pt idx="15">
                  <c:v>-82086.330923501082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-64636.853598814225</c:v>
                </c:pt>
                <c:pt idx="30">
                  <c:v>0</c:v>
                </c:pt>
                <c:pt idx="31">
                  <c:v>0</c:v>
                </c:pt>
                <c:pt idx="32">
                  <c:v>0</c:v>
                </c:pt>
                <c:pt idx="33">
                  <c:v>0</c:v>
                </c:pt>
                <c:pt idx="34">
                  <c:v>0</c:v>
                </c:pt>
                <c:pt idx="35">
                  <c:v>0</c:v>
                </c:pt>
                <c:pt idx="36">
                  <c:v>-131773.05470861821</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再エネ比較シート!$BM$72:$BM$161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0</c:v>
                </c:pt>
                <c:pt idx="10">
                  <c:v>1396554.1891775972</c:v>
                </c:pt>
                <c:pt idx="11">
                  <c:v>0</c:v>
                </c:pt>
                <c:pt idx="12">
                  <c:v>256380.60116495076</c:v>
                </c:pt>
                <c:pt idx="13">
                  <c:v>1622241.9140412956</c:v>
                </c:pt>
                <c:pt idx="14">
                  <c:v>462772.4068114711</c:v>
                </c:pt>
                <c:pt idx="15">
                  <c:v>0</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0</c:v>
                </c:pt>
                <c:pt idx="30">
                  <c:v>1199846.3813694473</c:v>
                </c:pt>
                <c:pt idx="31">
                  <c:v>2098404.4302618778</c:v>
                </c:pt>
                <c:pt idx="32">
                  <c:v>931809.92419110588</c:v>
                </c:pt>
                <c:pt idx="33">
                  <c:v>1881416.3539476003</c:v>
                </c:pt>
                <c:pt idx="34">
                  <c:v>1008703.6181756498</c:v>
                </c:pt>
                <c:pt idx="35">
                  <c:v>285462.43818528275</c:v>
                </c:pt>
                <c:pt idx="36">
                  <c:v>0</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再エネ比較シート!$BK$72:$BK$161</c:f>
              <c:numCache>
                <c:formatCode>#,##0_);[Red]\(#,##0\)</c:formatCode>
                <c:ptCount val="90"/>
                <c:pt idx="0">
                  <c:v>347696.33133193827</c:v>
                </c:pt>
                <c:pt idx="1">
                  <c:v>2108975.6942030471</c:v>
                </c:pt>
                <c:pt idx="2">
                  <c:v>467770.51062548184</c:v>
                </c:pt>
                <c:pt idx="3">
                  <c:v>1129154.4970566232</c:v>
                </c:pt>
                <c:pt idx="4">
                  <c:v>1917048.3343005441</c:v>
                </c:pt>
                <c:pt idx="5">
                  <c:v>391680.38962134236</c:v>
                </c:pt>
                <c:pt idx="6">
                  <c:v>103960.24009608693</c:v>
                </c:pt>
                <c:pt idx="7">
                  <c:v>2038245.8163437885</c:v>
                </c:pt>
                <c:pt idx="8">
                  <c:v>1954758.9593725177</c:v>
                </c:pt>
                <c:pt idx="9">
                  <c:v>-77425.364339639666</c:v>
                </c:pt>
                <c:pt idx="10">
                  <c:v>1396554.1891775972</c:v>
                </c:pt>
                <c:pt idx="11">
                  <c:v>-585889.39021120151</c:v>
                </c:pt>
                <c:pt idx="12">
                  <c:v>256380.60116495076</c:v>
                </c:pt>
                <c:pt idx="13">
                  <c:v>1622241.9140412956</c:v>
                </c:pt>
                <c:pt idx="14">
                  <c:v>462772.4068114711</c:v>
                </c:pt>
                <c:pt idx="15">
                  <c:v>-82086.330923501082</c:v>
                </c:pt>
                <c:pt idx="16">
                  <c:v>199423.50078769441</c:v>
                </c:pt>
                <c:pt idx="17">
                  <c:v>2075530.1697018461</c:v>
                </c:pt>
                <c:pt idx="18">
                  <c:v>533591.57323199045</c:v>
                </c:pt>
                <c:pt idx="19">
                  <c:v>619593.37350994861</c:v>
                </c:pt>
                <c:pt idx="20">
                  <c:v>733648.71501257271</c:v>
                </c:pt>
                <c:pt idx="21">
                  <c:v>914116.93878938362</c:v>
                </c:pt>
                <c:pt idx="22">
                  <c:v>2101271.7330752918</c:v>
                </c:pt>
                <c:pt idx="23">
                  <c:v>2645877.9589123218</c:v>
                </c:pt>
                <c:pt idx="24">
                  <c:v>2809711.4666674985</c:v>
                </c:pt>
                <c:pt idx="25">
                  <c:v>269411.59609611798</c:v>
                </c:pt>
                <c:pt idx="26">
                  <c:v>36973.133424377535</c:v>
                </c:pt>
                <c:pt idx="27">
                  <c:v>288155.66339748097</c:v>
                </c:pt>
                <c:pt idx="28">
                  <c:v>133839.04949615966</c:v>
                </c:pt>
                <c:pt idx="29">
                  <c:v>-64636.853598814225</c:v>
                </c:pt>
                <c:pt idx="30">
                  <c:v>1199846.3813694473</c:v>
                </c:pt>
                <c:pt idx="31">
                  <c:v>2098404.4302618778</c:v>
                </c:pt>
                <c:pt idx="32">
                  <c:v>931809.92419110588</c:v>
                </c:pt>
                <c:pt idx="33">
                  <c:v>1881416.3539476003</c:v>
                </c:pt>
                <c:pt idx="34">
                  <c:v>1008703.6181756498</c:v>
                </c:pt>
                <c:pt idx="35">
                  <c:v>285462.43818528275</c:v>
                </c:pt>
                <c:pt idx="36">
                  <c:v>-131773.05470861821</c:v>
                </c:pt>
                <c:pt idx="37">
                  <c:v>3235313.4169508517</c:v>
                </c:pt>
                <c:pt idx="38">
                  <c:v>1247974.036159561</c:v>
                </c:pt>
                <c:pt idx="39">
                  <c:v>220566.68955522543</c:v>
                </c:pt>
                <c:pt idx="40">
                  <c:v>29134.90706929547</c:v>
                </c:pt>
                <c:pt idx="41">
                  <c:v>710162.03083301987</c:v>
                </c:pt>
                <c:pt idx="42">
                  <c:v>791993.15802593529</c:v>
                </c:pt>
                <c:pt idx="43">
                  <c:v>207343.58558506635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再エネ比較シート!$BJ$72:$BJ$161</c:f>
              <c:numCache>
                <c:formatCode>#,##0_);[Red]\(#,##0\)</c:formatCode>
                <c:ptCount val="90"/>
                <c:pt idx="0">
                  <c:v>540635.82966806181</c:v>
                </c:pt>
                <c:pt idx="1">
                  <c:v>576473.22579695308</c:v>
                </c:pt>
                <c:pt idx="2">
                  <c:v>169198.47937451815</c:v>
                </c:pt>
                <c:pt idx="3">
                  <c:v>310432.60594337684</c:v>
                </c:pt>
                <c:pt idx="4">
                  <c:v>197801.88269945612</c:v>
                </c:pt>
                <c:pt idx="5">
                  <c:v>498258.61737865763</c:v>
                </c:pt>
                <c:pt idx="6">
                  <c:v>103639.59090391308</c:v>
                </c:pt>
                <c:pt idx="7">
                  <c:v>459525.01965621155</c:v>
                </c:pt>
                <c:pt idx="8">
                  <c:v>482173.63362748211</c:v>
                </c:pt>
                <c:pt idx="9">
                  <c:v>1255626.2623396399</c:v>
                </c:pt>
                <c:pt idx="10">
                  <c:v>382309.14282240282</c:v>
                </c:pt>
                <c:pt idx="11">
                  <c:v>2265137.9012112017</c:v>
                </c:pt>
                <c:pt idx="12">
                  <c:v>44099.479835049249</c:v>
                </c:pt>
                <c:pt idx="13">
                  <c:v>436300.27695870458</c:v>
                </c:pt>
                <c:pt idx="14">
                  <c:v>1498829.213188529</c:v>
                </c:pt>
                <c:pt idx="15">
                  <c:v>251966.93192350108</c:v>
                </c:pt>
                <c:pt idx="16">
                  <c:v>215936.63421230559</c:v>
                </c:pt>
                <c:pt idx="17">
                  <c:v>251882.26929815364</c:v>
                </c:pt>
                <c:pt idx="18">
                  <c:v>362144.5957680096</c:v>
                </c:pt>
                <c:pt idx="19">
                  <c:v>722496.46749005117</c:v>
                </c:pt>
                <c:pt idx="20">
                  <c:v>93540.850987427286</c:v>
                </c:pt>
                <c:pt idx="21">
                  <c:v>84345.289210616364</c:v>
                </c:pt>
                <c:pt idx="22">
                  <c:v>255074.94592470847</c:v>
                </c:pt>
                <c:pt idx="23">
                  <c:v>1022509.4280876784</c:v>
                </c:pt>
                <c:pt idx="24">
                  <c:v>1828896.6463325012</c:v>
                </c:pt>
                <c:pt idx="25">
                  <c:v>587092.70490388211</c:v>
                </c:pt>
                <c:pt idx="26">
                  <c:v>1665446.2545756227</c:v>
                </c:pt>
                <c:pt idx="27">
                  <c:v>218342.94860251903</c:v>
                </c:pt>
                <c:pt idx="28">
                  <c:v>56715.318503840324</c:v>
                </c:pt>
                <c:pt idx="29">
                  <c:v>738763.5515988142</c:v>
                </c:pt>
                <c:pt idx="30">
                  <c:v>272323.6516305526</c:v>
                </c:pt>
                <c:pt idx="31">
                  <c:v>171444.69373812198</c:v>
                </c:pt>
                <c:pt idx="32">
                  <c:v>675075.88880889397</c:v>
                </c:pt>
                <c:pt idx="33">
                  <c:v>224505.73805239971</c:v>
                </c:pt>
                <c:pt idx="34">
                  <c:v>281285.53182435007</c:v>
                </c:pt>
                <c:pt idx="35">
                  <c:v>2038256.585814717</c:v>
                </c:pt>
                <c:pt idx="36">
                  <c:v>1712465.6427086184</c:v>
                </c:pt>
                <c:pt idx="37">
                  <c:v>244948.51404914854</c:v>
                </c:pt>
                <c:pt idx="38">
                  <c:v>1782560.6978404387</c:v>
                </c:pt>
                <c:pt idx="39">
                  <c:v>131395.98644477461</c:v>
                </c:pt>
                <c:pt idx="40">
                  <c:v>518976.78493070457</c:v>
                </c:pt>
                <c:pt idx="41">
                  <c:v>189904.14916697991</c:v>
                </c:pt>
                <c:pt idx="42">
                  <c:v>423757.74597406486</c:v>
                </c:pt>
                <c:pt idx="43">
                  <c:v>638648.57141493366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再エネ比較シート!$BE$72:$BE$161</c:f>
              <c:numCache>
                <c:formatCode>#,##0_);[Red]\(#,##0\)</c:formatCode>
                <c:ptCount val="90"/>
                <c:pt idx="0">
                  <c:v>888332.16100000008</c:v>
                </c:pt>
                <c:pt idx="1">
                  <c:v>2545711.344</c:v>
                </c:pt>
                <c:pt idx="2">
                  <c:v>636968.99</c:v>
                </c:pt>
                <c:pt idx="3">
                  <c:v>1439587.1030000001</c:v>
                </c:pt>
                <c:pt idx="4">
                  <c:v>2114850.2170000002</c:v>
                </c:pt>
                <c:pt idx="5">
                  <c:v>889939.00699999998</c:v>
                </c:pt>
                <c:pt idx="6">
                  <c:v>204482.549</c:v>
                </c:pt>
                <c:pt idx="7">
                  <c:v>2497770.8360000001</c:v>
                </c:pt>
                <c:pt idx="8">
                  <c:v>2341434.8569999998</c:v>
                </c:pt>
                <c:pt idx="9">
                  <c:v>1170883.5460000003</c:v>
                </c:pt>
                <c:pt idx="10">
                  <c:v>1774840.068</c:v>
                </c:pt>
                <c:pt idx="11">
                  <c:v>1675003.7540000002</c:v>
                </c:pt>
                <c:pt idx="12">
                  <c:v>300480.08100000001</c:v>
                </c:pt>
                <c:pt idx="13">
                  <c:v>627891.88199999998</c:v>
                </c:pt>
                <c:pt idx="14">
                  <c:v>1961601.62</c:v>
                </c:pt>
                <c:pt idx="15">
                  <c:v>169880.601</c:v>
                </c:pt>
                <c:pt idx="16">
                  <c:v>415360.13500000001</c:v>
                </c:pt>
                <c:pt idx="17">
                  <c:v>2167176.1579999998</c:v>
                </c:pt>
                <c:pt idx="18">
                  <c:v>895330.64899999998</c:v>
                </c:pt>
                <c:pt idx="19">
                  <c:v>1342089.8409999998</c:v>
                </c:pt>
                <c:pt idx="20">
                  <c:v>724116.16899999999</c:v>
                </c:pt>
                <c:pt idx="21">
                  <c:v>523893.67</c:v>
                </c:pt>
                <c:pt idx="22">
                  <c:v>396077.69</c:v>
                </c:pt>
                <c:pt idx="23">
                  <c:v>3667665.2369999997</c:v>
                </c:pt>
                <c:pt idx="24">
                  <c:v>4604213.4450000003</c:v>
                </c:pt>
                <c:pt idx="25">
                  <c:v>856504.30100000009</c:v>
                </c:pt>
                <c:pt idx="26">
                  <c:v>1682459.3220000002</c:v>
                </c:pt>
                <c:pt idx="27">
                  <c:v>501308.05700000003</c:v>
                </c:pt>
                <c:pt idx="28">
                  <c:v>190410.14299999998</c:v>
                </c:pt>
                <c:pt idx="29">
                  <c:v>673996.20900000003</c:v>
                </c:pt>
                <c:pt idx="30">
                  <c:v>1472170.0330000001</c:v>
                </c:pt>
                <c:pt idx="31">
                  <c:v>2269849.1239999998</c:v>
                </c:pt>
                <c:pt idx="32">
                  <c:v>1606861.2849999999</c:v>
                </c:pt>
                <c:pt idx="33">
                  <c:v>1129796.4909999999</c:v>
                </c:pt>
                <c:pt idx="34">
                  <c:v>1196688.0159999998</c:v>
                </c:pt>
                <c:pt idx="35">
                  <c:v>1191264.6200000001</c:v>
                </c:pt>
                <c:pt idx="36">
                  <c:v>1548388.2600000002</c:v>
                </c:pt>
                <c:pt idx="37">
                  <c:v>3480123.1030000001</c:v>
                </c:pt>
                <c:pt idx="38">
                  <c:v>3024538.5839999998</c:v>
                </c:pt>
                <c:pt idx="39">
                  <c:v>351962.67600000004</c:v>
                </c:pt>
                <c:pt idx="40">
                  <c:v>548111.69200000004</c:v>
                </c:pt>
                <c:pt idx="41">
                  <c:v>900066.17999999982</c:v>
                </c:pt>
                <c:pt idx="42">
                  <c:v>1215655</c:v>
                </c:pt>
                <c:pt idx="43">
                  <c:v>845961.00600000005</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再エネ比較シート!$BF$72:$BF$161</c:f>
              <c:numCache>
                <c:formatCode>#,##0_);[Red]\(#,##0\)</c:formatCode>
                <c:ptCount val="90"/>
                <c:pt idx="0">
                  <c:v>0</c:v>
                </c:pt>
                <c:pt idx="1">
                  <c:v>139737.576</c:v>
                </c:pt>
                <c:pt idx="2">
                  <c:v>0</c:v>
                </c:pt>
                <c:pt idx="3">
                  <c:v>0</c:v>
                </c:pt>
                <c:pt idx="4">
                  <c:v>0</c:v>
                </c:pt>
                <c:pt idx="5">
                  <c:v>0</c:v>
                </c:pt>
                <c:pt idx="6">
                  <c:v>3117.2820000000006</c:v>
                </c:pt>
                <c:pt idx="7">
                  <c:v>0</c:v>
                </c:pt>
                <c:pt idx="8">
                  <c:v>95497.736000000004</c:v>
                </c:pt>
                <c:pt idx="9">
                  <c:v>7317.3519999999999</c:v>
                </c:pt>
                <c:pt idx="10">
                  <c:v>4023.2640000000001</c:v>
                </c:pt>
                <c:pt idx="11">
                  <c:v>4244.7569999999996</c:v>
                </c:pt>
                <c:pt idx="12">
                  <c:v>0</c:v>
                </c:pt>
                <c:pt idx="13">
                  <c:v>1404908.841</c:v>
                </c:pt>
                <c:pt idx="14">
                  <c:v>0</c:v>
                </c:pt>
                <c:pt idx="15">
                  <c:v>0</c:v>
                </c:pt>
                <c:pt idx="16">
                  <c:v>0</c:v>
                </c:pt>
                <c:pt idx="17">
                  <c:v>160236.28099999999</c:v>
                </c:pt>
                <c:pt idx="18">
                  <c:v>0</c:v>
                </c:pt>
                <c:pt idx="19">
                  <c:v>0</c:v>
                </c:pt>
                <c:pt idx="20">
                  <c:v>72516.597999999998</c:v>
                </c:pt>
                <c:pt idx="21">
                  <c:v>472785.52100000001</c:v>
                </c:pt>
                <c:pt idx="22">
                  <c:v>1940698.0290000003</c:v>
                </c:pt>
                <c:pt idx="23">
                  <c:v>0</c:v>
                </c:pt>
                <c:pt idx="24">
                  <c:v>34394.667999999991</c:v>
                </c:pt>
                <c:pt idx="25">
                  <c:v>0</c:v>
                </c:pt>
                <c:pt idx="26">
                  <c:v>19960.065999999995</c:v>
                </c:pt>
                <c:pt idx="27">
                  <c:v>5190.5550000000012</c:v>
                </c:pt>
                <c:pt idx="28">
                  <c:v>0</c:v>
                </c:pt>
                <c:pt idx="29">
                  <c:v>0</c:v>
                </c:pt>
                <c:pt idx="30">
                  <c:v>0</c:v>
                </c:pt>
                <c:pt idx="31">
                  <c:v>0</c:v>
                </c:pt>
                <c:pt idx="32">
                  <c:v>0</c:v>
                </c:pt>
                <c:pt idx="33">
                  <c:v>975070.90099999984</c:v>
                </c:pt>
                <c:pt idx="34">
                  <c:v>93301.134000000005</c:v>
                </c:pt>
                <c:pt idx="35">
                  <c:v>1131958.6229999999</c:v>
                </c:pt>
                <c:pt idx="36">
                  <c:v>32304.328000000001</c:v>
                </c:pt>
                <c:pt idx="37">
                  <c:v>0</c:v>
                </c:pt>
                <c:pt idx="38">
                  <c:v>5996.1499999999987</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25741.468000000001</c:v>
                </c:pt>
                <c:pt idx="14">
                  <c:v>0</c:v>
                </c:pt>
                <c:pt idx="15">
                  <c:v>0</c:v>
                </c:pt>
                <c:pt idx="16">
                  <c:v>0</c:v>
                </c:pt>
                <c:pt idx="17">
                  <c:v>0</c:v>
                </c:pt>
                <c:pt idx="18">
                  <c:v>405.52</c:v>
                </c:pt>
                <c:pt idx="19">
                  <c:v>0</c:v>
                </c:pt>
                <c:pt idx="20">
                  <c:v>30556.798999999995</c:v>
                </c:pt>
                <c:pt idx="21">
                  <c:v>1783.037</c:v>
                </c:pt>
                <c:pt idx="22">
                  <c:v>19570.96</c:v>
                </c:pt>
                <c:pt idx="23">
                  <c:v>678.49</c:v>
                </c:pt>
                <c:pt idx="24">
                  <c:v>0</c:v>
                </c:pt>
                <c:pt idx="25">
                  <c:v>0</c:v>
                </c:pt>
                <c:pt idx="26">
                  <c:v>0</c:v>
                </c:pt>
                <c:pt idx="27">
                  <c:v>0</c:v>
                </c:pt>
                <c:pt idx="28">
                  <c:v>0</c:v>
                </c:pt>
                <c:pt idx="29">
                  <c:v>0</c:v>
                </c:pt>
                <c:pt idx="30">
                  <c:v>0</c:v>
                </c:pt>
                <c:pt idx="31">
                  <c:v>0</c:v>
                </c:pt>
                <c:pt idx="32">
                  <c:v>0</c:v>
                </c:pt>
                <c:pt idx="33">
                  <c:v>1054.7</c:v>
                </c:pt>
                <c:pt idx="34">
                  <c:v>0</c:v>
                </c:pt>
                <c:pt idx="35">
                  <c:v>495.78100000000001</c:v>
                </c:pt>
                <c:pt idx="36">
                  <c:v>0</c:v>
                </c:pt>
                <c:pt idx="37">
                  <c:v>0</c:v>
                </c:pt>
                <c:pt idx="38">
                  <c:v>0</c:v>
                </c:pt>
                <c:pt idx="39">
                  <c:v>0</c:v>
                </c:pt>
                <c:pt idx="40">
                  <c:v>0</c:v>
                </c:pt>
                <c:pt idx="41">
                  <c:v>0</c:v>
                </c:pt>
                <c:pt idx="42">
                  <c:v>0</c:v>
                </c:pt>
                <c:pt idx="43">
                  <c:v>0</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43.66</c:v>
                </c:pt>
                <c:pt idx="24">
                  <c:v>0</c:v>
                </c:pt>
                <c:pt idx="25">
                  <c:v>0</c:v>
                </c:pt>
                <c:pt idx="26">
                  <c:v>0</c:v>
                </c:pt>
                <c:pt idx="27">
                  <c:v>0</c:v>
                </c:pt>
                <c:pt idx="28">
                  <c:v>144.22499999999999</c:v>
                </c:pt>
                <c:pt idx="29">
                  <c:v>130.489</c:v>
                </c:pt>
                <c:pt idx="30">
                  <c:v>0</c:v>
                </c:pt>
                <c:pt idx="31">
                  <c:v>0</c:v>
                </c:pt>
                <c:pt idx="32">
                  <c:v>24.527999999999995</c:v>
                </c:pt>
                <c:pt idx="33">
                  <c:v>0</c:v>
                </c:pt>
                <c:pt idx="34">
                  <c:v>0</c:v>
                </c:pt>
                <c:pt idx="35">
                  <c:v>0</c:v>
                </c:pt>
                <c:pt idx="36">
                  <c:v>0</c:v>
                </c:pt>
                <c:pt idx="37">
                  <c:v>138.828</c:v>
                </c:pt>
                <c:pt idx="38">
                  <c:v>0</c:v>
                </c:pt>
                <c:pt idx="39">
                  <c:v>0</c:v>
                </c:pt>
                <c:pt idx="40">
                  <c:v>0</c:v>
                </c:pt>
                <c:pt idx="41">
                  <c:v>0</c:v>
                </c:pt>
                <c:pt idx="42">
                  <c:v>95.903999999999996</c:v>
                </c:pt>
                <c:pt idx="43">
                  <c:v>31.150999999999996</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4"/>
                <c:pt idx="0">
                  <c:v>阿見町</c:v>
                </c:pt>
                <c:pt idx="1">
                  <c:v>石岡市</c:v>
                </c:pt>
                <c:pt idx="2">
                  <c:v>潮来市</c:v>
                </c:pt>
                <c:pt idx="3">
                  <c:v>稲敷市</c:v>
                </c:pt>
                <c:pt idx="4">
                  <c:v>茨城町</c:v>
                </c:pt>
                <c:pt idx="5">
                  <c:v>牛久市</c:v>
                </c:pt>
                <c:pt idx="6">
                  <c:v>大洗町</c:v>
                </c:pt>
                <c:pt idx="7">
                  <c:v>小美玉市</c:v>
                </c:pt>
                <c:pt idx="8">
                  <c:v>笠間市</c:v>
                </c:pt>
                <c:pt idx="9">
                  <c:v>鹿嶋市</c:v>
                </c:pt>
                <c:pt idx="10">
                  <c:v>かすみがうら市</c:v>
                </c:pt>
                <c:pt idx="11">
                  <c:v>神栖市</c:v>
                </c:pt>
                <c:pt idx="12">
                  <c:v>河内町</c:v>
                </c:pt>
                <c:pt idx="13">
                  <c:v>北茨城市</c:v>
                </c:pt>
                <c:pt idx="14">
                  <c:v>古河市</c:v>
                </c:pt>
                <c:pt idx="15">
                  <c:v>五霞町</c:v>
                </c:pt>
                <c:pt idx="16">
                  <c:v>境町</c:v>
                </c:pt>
                <c:pt idx="17">
                  <c:v>桜川市</c:v>
                </c:pt>
                <c:pt idx="18">
                  <c:v>下妻市</c:v>
                </c:pt>
                <c:pt idx="19">
                  <c:v>常総市</c:v>
                </c:pt>
                <c:pt idx="20">
                  <c:v>城里町</c:v>
                </c:pt>
                <c:pt idx="21">
                  <c:v>大子町</c:v>
                </c:pt>
                <c:pt idx="22">
                  <c:v>高萩市</c:v>
                </c:pt>
                <c:pt idx="23">
                  <c:v>筑西市</c:v>
                </c:pt>
                <c:pt idx="24">
                  <c:v>つくば市</c:v>
                </c:pt>
                <c:pt idx="25">
                  <c:v>つくばみらい市</c:v>
                </c:pt>
                <c:pt idx="26">
                  <c:v>土浦市</c:v>
                </c:pt>
                <c:pt idx="27">
                  <c:v>東海村</c:v>
                </c:pt>
                <c:pt idx="28">
                  <c:v>利根町</c:v>
                </c:pt>
                <c:pt idx="29">
                  <c:v>取手市</c:v>
                </c:pt>
                <c:pt idx="30">
                  <c:v>那珂市</c:v>
                </c:pt>
                <c:pt idx="31">
                  <c:v>行方市</c:v>
                </c:pt>
                <c:pt idx="32">
                  <c:v>坂東市</c:v>
                </c:pt>
                <c:pt idx="33">
                  <c:v>常陸太田市</c:v>
                </c:pt>
                <c:pt idx="34">
                  <c:v>常陸大宮市</c:v>
                </c:pt>
                <c:pt idx="35">
                  <c:v>日立市</c:v>
                </c:pt>
                <c:pt idx="36">
                  <c:v>ひたちなか市</c:v>
                </c:pt>
                <c:pt idx="37">
                  <c:v>鉾田市</c:v>
                </c:pt>
                <c:pt idx="38">
                  <c:v>水戸市</c:v>
                </c:pt>
                <c:pt idx="39">
                  <c:v>美浦村</c:v>
                </c:pt>
                <c:pt idx="40">
                  <c:v>守谷市</c:v>
                </c:pt>
                <c:pt idx="41">
                  <c:v>八千代町</c:v>
                </c:pt>
                <c:pt idx="42">
                  <c:v>結城市</c:v>
                </c:pt>
                <c:pt idx="43">
                  <c:v>龍ケ崎市</c:v>
                </c:pt>
              </c:strCache>
            </c:strRef>
          </c:cat>
          <c:val>
            <c:numRef>
              <c:f>再エネ比較シート!$BI$72:$BI$161</c:f>
              <c:numCache>
                <c:formatCode>#,##0_);[Red]\(#,##0\)</c:formatCode>
                <c:ptCount val="90"/>
                <c:pt idx="0">
                  <c:v>888332.16100000008</c:v>
                </c:pt>
                <c:pt idx="1">
                  <c:v>2685448.92</c:v>
                </c:pt>
                <c:pt idx="2">
                  <c:v>636968.99</c:v>
                </c:pt>
                <c:pt idx="3">
                  <c:v>1439587.1030000001</c:v>
                </c:pt>
                <c:pt idx="4">
                  <c:v>2114850.2170000002</c:v>
                </c:pt>
                <c:pt idx="5">
                  <c:v>889939.00699999998</c:v>
                </c:pt>
                <c:pt idx="6">
                  <c:v>207599.83100000001</c:v>
                </c:pt>
                <c:pt idx="7">
                  <c:v>2497770.8360000001</c:v>
                </c:pt>
                <c:pt idx="8">
                  <c:v>2436932.5929999999</c:v>
                </c:pt>
                <c:pt idx="9">
                  <c:v>1178200.8980000003</c:v>
                </c:pt>
                <c:pt idx="10">
                  <c:v>1778863.3319999999</c:v>
                </c:pt>
                <c:pt idx="11">
                  <c:v>1679248.5110000002</c:v>
                </c:pt>
                <c:pt idx="12">
                  <c:v>300480.08100000001</c:v>
                </c:pt>
                <c:pt idx="13">
                  <c:v>2058542.1910000001</c:v>
                </c:pt>
                <c:pt idx="14">
                  <c:v>1961601.62</c:v>
                </c:pt>
                <c:pt idx="15">
                  <c:v>169880.601</c:v>
                </c:pt>
                <c:pt idx="16">
                  <c:v>415360.13500000001</c:v>
                </c:pt>
                <c:pt idx="17">
                  <c:v>2327412.4389999998</c:v>
                </c:pt>
                <c:pt idx="18">
                  <c:v>895736.16899999999</c:v>
                </c:pt>
                <c:pt idx="19">
                  <c:v>1342089.8409999998</c:v>
                </c:pt>
                <c:pt idx="20">
                  <c:v>827189.56599999999</c:v>
                </c:pt>
                <c:pt idx="21">
                  <c:v>998462.228</c:v>
                </c:pt>
                <c:pt idx="22">
                  <c:v>2356346.6790000005</c:v>
                </c:pt>
                <c:pt idx="23">
                  <c:v>3668387.3870000001</c:v>
                </c:pt>
                <c:pt idx="24">
                  <c:v>4638608.1129999999</c:v>
                </c:pt>
                <c:pt idx="25">
                  <c:v>856504.30100000009</c:v>
                </c:pt>
                <c:pt idx="26">
                  <c:v>1702419.3880000003</c:v>
                </c:pt>
                <c:pt idx="27">
                  <c:v>506498.61200000002</c:v>
                </c:pt>
                <c:pt idx="28">
                  <c:v>190554.36799999999</c:v>
                </c:pt>
                <c:pt idx="29">
                  <c:v>674126.69799999997</c:v>
                </c:pt>
                <c:pt idx="30">
                  <c:v>1472170.0330000001</c:v>
                </c:pt>
                <c:pt idx="31">
                  <c:v>2269849.1239999998</c:v>
                </c:pt>
                <c:pt idx="32">
                  <c:v>1606885.8129999998</c:v>
                </c:pt>
                <c:pt idx="33">
                  <c:v>2105922.0920000002</c:v>
                </c:pt>
                <c:pt idx="34">
                  <c:v>1289989.1499999999</c:v>
                </c:pt>
                <c:pt idx="35">
                  <c:v>2323719.0239999997</c:v>
                </c:pt>
                <c:pt idx="36">
                  <c:v>1580692.5880000002</c:v>
                </c:pt>
                <c:pt idx="37">
                  <c:v>3480261.9310000003</c:v>
                </c:pt>
                <c:pt idx="38">
                  <c:v>3030534.7339999997</c:v>
                </c:pt>
                <c:pt idx="39">
                  <c:v>351962.67600000004</c:v>
                </c:pt>
                <c:pt idx="40">
                  <c:v>548111.69200000004</c:v>
                </c:pt>
                <c:pt idx="41">
                  <c:v>900066.17999999982</c:v>
                </c:pt>
                <c:pt idx="42">
                  <c:v>1215750.9040000001</c:v>
                </c:pt>
                <c:pt idx="43">
                  <c:v>845992.15700000001</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つくば市</c:v>
                </c:pt>
              </c:strCache>
            </c:strRef>
          </c:cat>
          <c:val>
            <c:numRef>
              <c:f>①CO2排出量の現状把握!$AX$43:$AX$45</c:f>
              <c:numCache>
                <c:formatCode>0%</c:formatCode>
                <c:ptCount val="3"/>
                <c:pt idx="0">
                  <c:v>0.42072759503743129</c:v>
                </c:pt>
                <c:pt idx="1">
                  <c:v>0.60625520155759771</c:v>
                </c:pt>
                <c:pt idx="2">
                  <c:v>0.34181786250498064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つくば市</c:v>
                </c:pt>
              </c:strCache>
            </c:strRef>
          </c:cat>
          <c:val>
            <c:numRef>
              <c:f>①CO2排出量の現状把握!$AY$43:$AY$45</c:f>
              <c:numCache>
                <c:formatCode>0%</c:formatCode>
                <c:ptCount val="3"/>
                <c:pt idx="0">
                  <c:v>0.19118662390594171</c:v>
                </c:pt>
                <c:pt idx="1">
                  <c:v>0.10534547456501508</c:v>
                </c:pt>
                <c:pt idx="2">
                  <c:v>0.24144662407610359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つくば市</c:v>
                </c:pt>
              </c:strCache>
            </c:strRef>
          </c:cat>
          <c:val>
            <c:numRef>
              <c:f>①CO2排出量の現状把握!$AZ$43:$AZ$45</c:f>
              <c:numCache>
                <c:formatCode>0%</c:formatCode>
                <c:ptCount val="3"/>
                <c:pt idx="0">
                  <c:v>0.18034974026133399</c:v>
                </c:pt>
                <c:pt idx="1">
                  <c:v>0.12059978275539801</c:v>
                </c:pt>
                <c:pt idx="2">
                  <c:v>0.19224068128322819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つくば市</c:v>
                </c:pt>
              </c:strCache>
            </c:strRef>
          </c:cat>
          <c:val>
            <c:numRef>
              <c:f>①CO2排出量の現状把握!$BA$43:$BA$45</c:f>
              <c:numCache>
                <c:formatCode>0%</c:formatCode>
                <c:ptCount val="3"/>
                <c:pt idx="0">
                  <c:v>0.19226168778726088</c:v>
                </c:pt>
                <c:pt idx="1">
                  <c:v>0.15788202611587526</c:v>
                </c:pt>
                <c:pt idx="2">
                  <c:v>0.20191940630829239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茨城県</c:v>
                </c:pt>
                <c:pt idx="2">
                  <c:v>つくば市</c:v>
                </c:pt>
              </c:strCache>
            </c:strRef>
          </c:cat>
          <c:val>
            <c:numRef>
              <c:f>①CO2排出量の現状把握!$BB$43:$BB$45</c:f>
              <c:numCache>
                <c:formatCode>0%</c:formatCode>
                <c:ptCount val="3"/>
                <c:pt idx="0">
                  <c:v>1.5474353008032191E-2</c:v>
                </c:pt>
                <c:pt idx="1">
                  <c:v>9.9175150061139306E-3</c:v>
                </c:pt>
                <c:pt idx="2">
                  <c:v>2.2575425827395149E-2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104246</c:v>
                </c:pt>
                <c:pt idx="1">
                  <c:v>104246</c:v>
                </c:pt>
                <c:pt idx="2">
                  <c:v>104246</c:v>
                </c:pt>
                <c:pt idx="3">
                  <c:v>104246</c:v>
                </c:pt>
                <c:pt idx="4">
                  <c:v>104246</c:v>
                </c:pt>
                <c:pt idx="5">
                  <c:v>111591</c:v>
                </c:pt>
                <c:pt idx="6">
                  <c:v>111591</c:v>
                </c:pt>
                <c:pt idx="7">
                  <c:v>111591</c:v>
                </c:pt>
                <c:pt idx="8">
                  <c:v>111591</c:v>
                </c:pt>
                <c:pt idx="9">
                  <c:v>111591</c:v>
                </c:pt>
                <c:pt idx="10">
                  <c:v>111591</c:v>
                </c:pt>
                <c:pt idx="11">
                  <c:v>121717</c:v>
                </c:pt>
                <c:pt idx="12">
                  <c:v>121717</c:v>
                </c:pt>
                <c:pt idx="13">
                  <c:v>121717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31.367198290560001</c:v>
                </c:pt>
                <c:pt idx="1">
                  <c:v>25.668092378880011</c:v>
                </c:pt>
                <c:pt idx="2">
                  <c:v>28.333900052000001</c:v>
                </c:pt>
                <c:pt idx="3">
                  <c:v>30.422504264099999</c:v>
                </c:pt>
                <c:pt idx="4">
                  <c:v>34.200476605440002</c:v>
                </c:pt>
                <c:pt idx="5">
                  <c:v>29.1876289908</c:v>
                </c:pt>
                <c:pt idx="6">
                  <c:v>35.491038659239997</c:v>
                </c:pt>
                <c:pt idx="7">
                  <c:v>35.830413069040013</c:v>
                </c:pt>
                <c:pt idx="8">
                  <c:v>41.068556553919997</c:v>
                </c:pt>
                <c:pt idx="9">
                  <c:v>47.129498111780002</c:v>
                </c:pt>
                <c:pt idx="10">
                  <c:v>53.416390589819997</c:v>
                </c:pt>
                <c:pt idx="11">
                  <c:v>41.986365239999998</c:v>
                </c:pt>
                <c:pt idx="12">
                  <c:v>35.520430572160002</c:v>
                </c:pt>
                <c:pt idx="13">
                  <c:v>45.290458921919978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203116</c:v>
                </c:pt>
                <c:pt idx="1">
                  <c:v>205993</c:v>
                </c:pt>
                <c:pt idx="2">
                  <c:v>207147</c:v>
                </c:pt>
                <c:pt idx="3">
                  <c:v>216064</c:v>
                </c:pt>
                <c:pt idx="4">
                  <c:v>218864</c:v>
                </c:pt>
                <c:pt idx="5">
                  <c:v>220622</c:v>
                </c:pt>
                <c:pt idx="6">
                  <c:v>223755</c:v>
                </c:pt>
                <c:pt idx="7">
                  <c:v>227127</c:v>
                </c:pt>
                <c:pt idx="8">
                  <c:v>230360</c:v>
                </c:pt>
                <c:pt idx="9">
                  <c:v>233807</c:v>
                </c:pt>
                <c:pt idx="10">
                  <c:v>237653</c:v>
                </c:pt>
                <c:pt idx="11">
                  <c:v>241809</c:v>
                </c:pt>
                <c:pt idx="12">
                  <c:v>246541</c:v>
                </c:pt>
                <c:pt idx="13">
                  <c:v>252202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つくば市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1628</v>
      </c>
      <c r="B9" s="70">
        <v>120</v>
      </c>
      <c r="C9" s="70">
        <v>1</v>
      </c>
      <c r="D9" s="70">
        <v>8</v>
      </c>
      <c r="E9" s="70">
        <v>1990</v>
      </c>
      <c r="F9" s="70" t="s">
        <v>787</v>
      </c>
      <c r="G9" s="70" t="s">
        <v>1629</v>
      </c>
      <c r="H9" s="70" t="s">
        <v>1630</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1631</v>
      </c>
      <c r="B10" s="70">
        <v>121</v>
      </c>
      <c r="C10" s="70">
        <v>2</v>
      </c>
      <c r="D10" s="70">
        <v>8</v>
      </c>
      <c r="E10" s="70">
        <v>2005</v>
      </c>
      <c r="F10" s="70" t="s">
        <v>789</v>
      </c>
      <c r="G10" s="70" t="s">
        <v>1629</v>
      </c>
      <c r="H10" s="70" t="s">
        <v>1630</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1632</v>
      </c>
      <c r="B11" s="70">
        <v>122</v>
      </c>
      <c r="C11" s="70">
        <v>3</v>
      </c>
      <c r="D11" s="70">
        <v>8</v>
      </c>
      <c r="E11" s="70">
        <v>2006</v>
      </c>
      <c r="F11" s="70" t="s">
        <v>790</v>
      </c>
      <c r="G11" s="70" t="s">
        <v>1629</v>
      </c>
      <c r="H11" s="70" t="s">
        <v>1630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1633</v>
      </c>
      <c r="B12" s="70">
        <v>123</v>
      </c>
      <c r="C12" s="70">
        <v>4</v>
      </c>
      <c r="D12" s="70">
        <v>8</v>
      </c>
      <c r="E12" s="70">
        <v>2007</v>
      </c>
      <c r="F12" s="70" t="s">
        <v>791</v>
      </c>
      <c r="G12" s="70" t="s">
        <v>1629</v>
      </c>
      <c r="H12" s="70" t="s">
        <v>1630</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1634</v>
      </c>
      <c r="B13" s="70">
        <v>124</v>
      </c>
      <c r="C13" s="70">
        <v>5</v>
      </c>
      <c r="D13" s="70">
        <v>8</v>
      </c>
      <c r="E13" s="70">
        <v>2008</v>
      </c>
      <c r="F13" s="70" t="s">
        <v>792</v>
      </c>
      <c r="G13" s="70" t="s">
        <v>1629</v>
      </c>
      <c r="H13" s="70" t="s">
        <v>1630</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1635</v>
      </c>
      <c r="B14" s="70">
        <v>125</v>
      </c>
      <c r="C14" s="70">
        <v>6</v>
      </c>
      <c r="D14" s="70">
        <v>8</v>
      </c>
      <c r="E14" s="70">
        <v>2009</v>
      </c>
      <c r="F14" s="70" t="s">
        <v>176</v>
      </c>
      <c r="G14" s="70" t="s">
        <v>1629</v>
      </c>
      <c r="H14" s="70" t="s">
        <v>1630</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1636</v>
      </c>
      <c r="B15" s="70">
        <v>126</v>
      </c>
      <c r="C15" s="70">
        <v>7</v>
      </c>
      <c r="D15" s="70">
        <v>8</v>
      </c>
      <c r="E15" s="70">
        <v>2010</v>
      </c>
      <c r="F15" s="70" t="s">
        <v>177</v>
      </c>
      <c r="G15" s="70" t="s">
        <v>1629</v>
      </c>
      <c r="H15" s="70" t="s">
        <v>1630</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1637</v>
      </c>
      <c r="B16" s="70">
        <v>127</v>
      </c>
      <c r="C16" s="70">
        <v>8</v>
      </c>
      <c r="D16" s="70">
        <v>8</v>
      </c>
      <c r="E16" s="70">
        <v>2011</v>
      </c>
      <c r="F16" s="70" t="s">
        <v>178</v>
      </c>
      <c r="G16" s="70" t="s">
        <v>1629</v>
      </c>
      <c r="H16" s="70" t="s">
        <v>1630</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1638</v>
      </c>
      <c r="B17" s="70">
        <v>128</v>
      </c>
      <c r="C17" s="70">
        <v>9</v>
      </c>
      <c r="D17" s="70">
        <v>8</v>
      </c>
      <c r="E17" s="70">
        <v>2012</v>
      </c>
      <c r="F17" s="70" t="s">
        <v>179</v>
      </c>
      <c r="G17" s="70" t="s">
        <v>1629</v>
      </c>
      <c r="H17" s="70" t="s">
        <v>1630</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1639</v>
      </c>
      <c r="B18" s="70">
        <v>129</v>
      </c>
      <c r="C18" s="70">
        <v>10</v>
      </c>
      <c r="D18" s="70">
        <v>8</v>
      </c>
      <c r="E18" s="70">
        <v>2013</v>
      </c>
      <c r="F18" s="70" t="s">
        <v>180</v>
      </c>
      <c r="G18" s="70" t="s">
        <v>1629</v>
      </c>
      <c r="H18" s="70" t="s">
        <v>1630</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1640</v>
      </c>
      <c r="B19" s="70">
        <v>130</v>
      </c>
      <c r="C19" s="70">
        <v>11</v>
      </c>
      <c r="D19" s="70">
        <v>8</v>
      </c>
      <c r="E19" s="70">
        <v>2014</v>
      </c>
      <c r="F19" s="70" t="s">
        <v>181</v>
      </c>
      <c r="G19" s="70" t="s">
        <v>1629</v>
      </c>
      <c r="H19" s="70" t="s">
        <v>1630</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1641</v>
      </c>
      <c r="B20" s="70">
        <v>131</v>
      </c>
      <c r="C20" s="70">
        <v>12</v>
      </c>
      <c r="D20" s="70">
        <v>8</v>
      </c>
      <c r="E20" s="70">
        <v>2015</v>
      </c>
      <c r="F20" s="70" t="s">
        <v>182</v>
      </c>
      <c r="G20" s="70" t="s">
        <v>1629</v>
      </c>
      <c r="H20" s="70" t="s">
        <v>1630</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1642</v>
      </c>
      <c r="B21" s="70">
        <v>132</v>
      </c>
      <c r="C21" s="70">
        <v>13</v>
      </c>
      <c r="D21" s="70">
        <v>8</v>
      </c>
      <c r="E21" s="70">
        <v>2016</v>
      </c>
      <c r="F21" s="70" t="s">
        <v>155</v>
      </c>
      <c r="G21" s="70" t="s">
        <v>1629</v>
      </c>
      <c r="H21" s="70" t="s">
        <v>1630</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1643</v>
      </c>
      <c r="B22" s="70">
        <v>133</v>
      </c>
      <c r="C22" s="70">
        <v>14</v>
      </c>
      <c r="D22" s="70">
        <v>8</v>
      </c>
      <c r="E22" s="70">
        <v>2017</v>
      </c>
      <c r="F22" s="70" t="s">
        <v>156</v>
      </c>
      <c r="G22" s="70" t="s">
        <v>1629</v>
      </c>
      <c r="H22" s="70" t="s">
        <v>1630</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1644</v>
      </c>
      <c r="B23" s="70">
        <v>134</v>
      </c>
      <c r="C23" s="70">
        <v>15</v>
      </c>
      <c r="D23" s="70">
        <v>8</v>
      </c>
      <c r="E23" s="70">
        <v>2018</v>
      </c>
      <c r="F23" s="70" t="s">
        <v>183</v>
      </c>
      <c r="G23" s="70" t="s">
        <v>1629</v>
      </c>
      <c r="H23" s="70" t="s">
        <v>1630</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1645</v>
      </c>
      <c r="B24" s="70">
        <v>135</v>
      </c>
      <c r="C24" s="70">
        <v>16</v>
      </c>
      <c r="D24" s="70">
        <v>8</v>
      </c>
      <c r="E24" s="70">
        <v>2019</v>
      </c>
      <c r="F24" s="70" t="s">
        <v>158</v>
      </c>
      <c r="G24" s="70" t="s">
        <v>1629</v>
      </c>
      <c r="H24" s="70" t="s">
        <v>1630</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1646</v>
      </c>
      <c r="B25" s="70">
        <v>136</v>
      </c>
      <c r="C25" s="70">
        <v>17</v>
      </c>
      <c r="D25" s="70">
        <v>8</v>
      </c>
      <c r="E25" s="70">
        <v>2020</v>
      </c>
      <c r="F25" s="70" t="s">
        <v>159</v>
      </c>
      <c r="G25" s="70" t="s">
        <v>1629</v>
      </c>
      <c r="H25" s="70" t="s">
        <v>1630</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1647</v>
      </c>
      <c r="B26" s="70">
        <v>136</v>
      </c>
      <c r="C26" s="70">
        <v>18</v>
      </c>
      <c r="D26" s="70">
        <v>8</v>
      </c>
      <c r="E26" s="70">
        <v>2021</v>
      </c>
      <c r="F26" s="70" t="s">
        <v>160</v>
      </c>
      <c r="G26" s="1064" t="s">
        <v>1629</v>
      </c>
      <c r="H26" s="70" t="s">
        <v>1630</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1648</v>
      </c>
      <c r="B27" s="70">
        <v>136</v>
      </c>
      <c r="C27" s="70">
        <v>19</v>
      </c>
      <c r="D27" s="70">
        <v>8</v>
      </c>
      <c r="E27" s="70">
        <v>2022</v>
      </c>
      <c r="F27" s="70" t="s">
        <v>161</v>
      </c>
      <c r="G27" s="1064" t="s">
        <v>1629</v>
      </c>
      <c r="H27" s="70" t="s">
        <v>1630</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1649</v>
      </c>
      <c r="B28" s="70">
        <v>136</v>
      </c>
      <c r="C28" s="70">
        <v>20</v>
      </c>
      <c r="D28" s="70">
        <v>8</v>
      </c>
      <c r="E28" s="70">
        <v>2023</v>
      </c>
      <c r="F28" s="70" t="s">
        <v>1539</v>
      </c>
      <c r="G28" s="70" t="s">
        <v>1629</v>
      </c>
      <c r="H28" s="70" t="s">
        <v>1630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1650</v>
      </c>
      <c r="B29" s="70">
        <v>136</v>
      </c>
      <c r="C29" s="70">
        <v>21</v>
      </c>
      <c r="D29" s="70">
        <v>8</v>
      </c>
      <c r="E29" s="70">
        <v>2024</v>
      </c>
      <c r="F29" s="70" t="s">
        <v>1554</v>
      </c>
      <c r="G29" s="70" t="s">
        <v>1629</v>
      </c>
      <c r="H29" s="70" t="s">
        <v>1630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1651</v>
      </c>
      <c r="B30" s="70">
        <v>460</v>
      </c>
      <c r="C30" s="70">
        <v>1</v>
      </c>
      <c r="D30" s="70">
        <v>28</v>
      </c>
      <c r="E30" s="70">
        <v>1990</v>
      </c>
      <c r="F30" s="70" t="s">
        <v>787</v>
      </c>
      <c r="G30" s="70" t="s">
        <v>1652</v>
      </c>
      <c r="H30" s="70" t="s">
        <v>1653</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1654</v>
      </c>
      <c r="B31" s="70">
        <v>461</v>
      </c>
      <c r="C31" s="70">
        <v>2</v>
      </c>
      <c r="D31" s="70">
        <v>28</v>
      </c>
      <c r="E31" s="70">
        <v>2005</v>
      </c>
      <c r="F31" s="70" t="s">
        <v>789</v>
      </c>
      <c r="G31" s="70" t="s">
        <v>1652</v>
      </c>
      <c r="H31" s="70" t="s">
        <v>1653</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1655</v>
      </c>
      <c r="B32" s="70">
        <v>462</v>
      </c>
      <c r="C32" s="70">
        <v>3</v>
      </c>
      <c r="D32" s="70">
        <v>28</v>
      </c>
      <c r="E32" s="70">
        <v>2006</v>
      </c>
      <c r="F32" s="70" t="s">
        <v>790</v>
      </c>
      <c r="G32" s="70" t="s">
        <v>1652</v>
      </c>
      <c r="H32" s="70" t="s">
        <v>1653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1656</v>
      </c>
      <c r="B33" s="70">
        <v>463</v>
      </c>
      <c r="C33" s="70">
        <v>4</v>
      </c>
      <c r="D33" s="70">
        <v>28</v>
      </c>
      <c r="E33" s="70">
        <v>2007</v>
      </c>
      <c r="F33" s="70" t="s">
        <v>791</v>
      </c>
      <c r="G33" s="70" t="s">
        <v>1652</v>
      </c>
      <c r="H33" s="70" t="s">
        <v>1653</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1657</v>
      </c>
      <c r="B34" s="70">
        <v>464</v>
      </c>
      <c r="C34" s="70">
        <v>5</v>
      </c>
      <c r="D34" s="70">
        <v>28</v>
      </c>
      <c r="E34" s="70">
        <v>2008</v>
      </c>
      <c r="F34" s="70" t="s">
        <v>792</v>
      </c>
      <c r="G34" s="70" t="s">
        <v>1652</v>
      </c>
      <c r="H34" s="70" t="s">
        <v>1653</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1658</v>
      </c>
      <c r="B35" s="70">
        <v>465</v>
      </c>
      <c r="C35" s="70">
        <v>6</v>
      </c>
      <c r="D35" s="70">
        <v>28</v>
      </c>
      <c r="E35" s="70">
        <v>2009</v>
      </c>
      <c r="F35" s="70" t="s">
        <v>176</v>
      </c>
      <c r="G35" s="70" t="s">
        <v>1652</v>
      </c>
      <c r="H35" s="70" t="s">
        <v>1653</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1659</v>
      </c>
      <c r="B36" s="70">
        <v>466</v>
      </c>
      <c r="C36" s="70">
        <v>7</v>
      </c>
      <c r="D36" s="70">
        <v>28</v>
      </c>
      <c r="E36" s="70">
        <v>2010</v>
      </c>
      <c r="F36" s="70" t="s">
        <v>177</v>
      </c>
      <c r="G36" s="70" t="s">
        <v>1652</v>
      </c>
      <c r="H36" s="70" t="s">
        <v>1653</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1660</v>
      </c>
      <c r="B37" s="70">
        <v>467</v>
      </c>
      <c r="C37" s="70">
        <v>8</v>
      </c>
      <c r="D37" s="70">
        <v>28</v>
      </c>
      <c r="E37" s="70">
        <v>2011</v>
      </c>
      <c r="F37" s="70" t="s">
        <v>178</v>
      </c>
      <c r="G37" s="70" t="s">
        <v>1652</v>
      </c>
      <c r="H37" s="70" t="s">
        <v>1653</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1661</v>
      </c>
      <c r="B38" s="70">
        <v>468</v>
      </c>
      <c r="C38" s="70">
        <v>9</v>
      </c>
      <c r="D38" s="70">
        <v>28</v>
      </c>
      <c r="E38" s="70">
        <v>2012</v>
      </c>
      <c r="F38" s="70" t="s">
        <v>179</v>
      </c>
      <c r="G38" s="70" t="s">
        <v>1652</v>
      </c>
      <c r="H38" s="70" t="s">
        <v>1653</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1662</v>
      </c>
      <c r="B39" s="70">
        <v>469</v>
      </c>
      <c r="C39" s="70">
        <v>10</v>
      </c>
      <c r="D39" s="70">
        <v>28</v>
      </c>
      <c r="E39" s="70">
        <v>2013</v>
      </c>
      <c r="F39" s="70" t="s">
        <v>180</v>
      </c>
      <c r="G39" s="70" t="s">
        <v>1652</v>
      </c>
      <c r="H39" s="70" t="s">
        <v>1653</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1663</v>
      </c>
      <c r="B40" s="70">
        <v>470</v>
      </c>
      <c r="C40" s="70">
        <v>11</v>
      </c>
      <c r="D40" s="70">
        <v>28</v>
      </c>
      <c r="E40" s="70">
        <v>2014</v>
      </c>
      <c r="F40" s="70" t="s">
        <v>181</v>
      </c>
      <c r="G40" s="70" t="s">
        <v>1652</v>
      </c>
      <c r="H40" s="70" t="s">
        <v>1653</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1664</v>
      </c>
      <c r="B41" s="70">
        <v>471</v>
      </c>
      <c r="C41" s="70">
        <v>12</v>
      </c>
      <c r="D41" s="70">
        <v>28</v>
      </c>
      <c r="E41" s="70">
        <v>2015</v>
      </c>
      <c r="F41" s="70" t="s">
        <v>182</v>
      </c>
      <c r="G41" s="70" t="s">
        <v>1652</v>
      </c>
      <c r="H41" s="70" t="s">
        <v>1653</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1665</v>
      </c>
      <c r="B42" s="70">
        <v>472</v>
      </c>
      <c r="C42" s="70">
        <v>13</v>
      </c>
      <c r="D42" s="70">
        <v>28</v>
      </c>
      <c r="E42" s="70">
        <v>2016</v>
      </c>
      <c r="F42" s="70" t="s">
        <v>155</v>
      </c>
      <c r="G42" s="70" t="s">
        <v>1652</v>
      </c>
      <c r="H42" s="70" t="s">
        <v>1653</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1666</v>
      </c>
      <c r="B43" s="70">
        <v>473</v>
      </c>
      <c r="C43" s="70">
        <v>14</v>
      </c>
      <c r="D43" s="70">
        <v>28</v>
      </c>
      <c r="E43" s="70">
        <v>2017</v>
      </c>
      <c r="F43" s="70" t="s">
        <v>156</v>
      </c>
      <c r="G43" s="70" t="s">
        <v>1652</v>
      </c>
      <c r="H43" s="70" t="s">
        <v>1653</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1667</v>
      </c>
      <c r="B44" s="70">
        <v>474</v>
      </c>
      <c r="C44" s="70">
        <v>15</v>
      </c>
      <c r="D44" s="70">
        <v>28</v>
      </c>
      <c r="E44" s="70">
        <v>2018</v>
      </c>
      <c r="F44" s="70" t="s">
        <v>183</v>
      </c>
      <c r="G44" s="70" t="s">
        <v>1652</v>
      </c>
      <c r="H44" s="70" t="s">
        <v>1653</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1668</v>
      </c>
      <c r="B45" s="70">
        <v>475</v>
      </c>
      <c r="C45" s="70">
        <v>16</v>
      </c>
      <c r="D45" s="70">
        <v>28</v>
      </c>
      <c r="E45" s="70">
        <v>2019</v>
      </c>
      <c r="F45" s="70" t="s">
        <v>158</v>
      </c>
      <c r="G45" s="1064" t="s">
        <v>1652</v>
      </c>
      <c r="H45" s="70" t="s">
        <v>1653</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1669</v>
      </c>
      <c r="B46" s="70">
        <v>476</v>
      </c>
      <c r="C46" s="70">
        <v>17</v>
      </c>
      <c r="D46" s="70">
        <v>28</v>
      </c>
      <c r="E46" s="70">
        <v>2020</v>
      </c>
      <c r="F46" s="70" t="s">
        <v>159</v>
      </c>
      <c r="G46" s="1064" t="s">
        <v>1652</v>
      </c>
      <c r="H46" s="70" t="s">
        <v>1653</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1670</v>
      </c>
      <c r="B47" s="70">
        <v>476</v>
      </c>
      <c r="C47" s="70">
        <v>18</v>
      </c>
      <c r="D47" s="70">
        <v>28</v>
      </c>
      <c r="E47" s="70">
        <v>2021</v>
      </c>
      <c r="F47" s="70" t="s">
        <v>160</v>
      </c>
      <c r="G47" s="70" t="s">
        <v>1652</v>
      </c>
      <c r="H47" s="70" t="s">
        <v>1653</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1671</v>
      </c>
      <c r="B48" s="70">
        <v>476</v>
      </c>
      <c r="C48" s="70">
        <v>19</v>
      </c>
      <c r="D48" s="70">
        <v>28</v>
      </c>
      <c r="E48" s="70">
        <v>2022</v>
      </c>
      <c r="F48" s="70" t="s">
        <v>161</v>
      </c>
      <c r="G48" s="70" t="s">
        <v>1652</v>
      </c>
      <c r="H48" s="70" t="s">
        <v>1653</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1672</v>
      </c>
      <c r="B49" s="70">
        <v>476</v>
      </c>
      <c r="C49" s="70">
        <v>20</v>
      </c>
      <c r="D49" s="70">
        <v>28</v>
      </c>
      <c r="E49" s="70">
        <v>2023</v>
      </c>
      <c r="F49" s="70" t="s">
        <v>1539</v>
      </c>
      <c r="G49" s="70" t="s">
        <v>1652</v>
      </c>
      <c r="H49" s="70" t="s">
        <v>1653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1673</v>
      </c>
      <c r="B50" s="70">
        <v>476</v>
      </c>
      <c r="C50" s="70">
        <v>21</v>
      </c>
      <c r="D50" s="70">
        <v>28</v>
      </c>
      <c r="E50" s="70">
        <v>2024</v>
      </c>
      <c r="F50" s="70" t="s">
        <v>1554</v>
      </c>
      <c r="G50" s="70" t="s">
        <v>1652</v>
      </c>
      <c r="H50" s="70" t="s">
        <v>1653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1674</v>
      </c>
      <c r="B51" s="70">
        <v>52</v>
      </c>
      <c r="C51" s="70">
        <v>1</v>
      </c>
      <c r="D51" s="70">
        <v>4</v>
      </c>
      <c r="E51" s="70">
        <v>1990</v>
      </c>
      <c r="F51" s="70" t="s">
        <v>787</v>
      </c>
      <c r="G51" s="70" t="s">
        <v>1675</v>
      </c>
      <c r="H51" s="70" t="s">
        <v>1676</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1677</v>
      </c>
      <c r="B52" s="70">
        <v>53</v>
      </c>
      <c r="C52" s="70">
        <v>2</v>
      </c>
      <c r="D52" s="70">
        <v>4</v>
      </c>
      <c r="E52" s="70">
        <v>2005</v>
      </c>
      <c r="F52" s="70" t="s">
        <v>789</v>
      </c>
      <c r="G52" s="70" t="s">
        <v>1675</v>
      </c>
      <c r="H52" s="70" t="s">
        <v>1676</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1678</v>
      </c>
      <c r="B53" s="70">
        <v>54</v>
      </c>
      <c r="C53" s="70">
        <v>3</v>
      </c>
      <c r="D53" s="70">
        <v>4</v>
      </c>
      <c r="E53" s="70">
        <v>2006</v>
      </c>
      <c r="F53" s="70" t="s">
        <v>790</v>
      </c>
      <c r="G53" s="70" t="s">
        <v>1675</v>
      </c>
      <c r="H53" s="70" t="s">
        <v>1676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1679</v>
      </c>
      <c r="B54" s="70">
        <v>55</v>
      </c>
      <c r="C54" s="70">
        <v>4</v>
      </c>
      <c r="D54" s="70">
        <v>4</v>
      </c>
      <c r="E54" s="70">
        <v>2007</v>
      </c>
      <c r="F54" s="70" t="s">
        <v>791</v>
      </c>
      <c r="G54" s="70" t="s">
        <v>1675</v>
      </c>
      <c r="H54" s="70" t="s">
        <v>1676</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1680</v>
      </c>
      <c r="B55" s="70">
        <v>56</v>
      </c>
      <c r="C55" s="70">
        <v>5</v>
      </c>
      <c r="D55" s="70">
        <v>4</v>
      </c>
      <c r="E55" s="70">
        <v>2008</v>
      </c>
      <c r="F55" s="70" t="s">
        <v>792</v>
      </c>
      <c r="G55" s="70" t="s">
        <v>1675</v>
      </c>
      <c r="H55" s="70" t="s">
        <v>1676</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1681</v>
      </c>
      <c r="B56" s="70">
        <v>57</v>
      </c>
      <c r="C56" s="70">
        <v>6</v>
      </c>
      <c r="D56" s="70">
        <v>4</v>
      </c>
      <c r="E56" s="70">
        <v>2009</v>
      </c>
      <c r="F56" s="70" t="s">
        <v>176</v>
      </c>
      <c r="G56" s="70" t="s">
        <v>1675</v>
      </c>
      <c r="H56" s="70" t="s">
        <v>1676</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1682</v>
      </c>
      <c r="B57" s="70">
        <v>58</v>
      </c>
      <c r="C57" s="70">
        <v>7</v>
      </c>
      <c r="D57" s="70">
        <v>4</v>
      </c>
      <c r="E57" s="70">
        <v>2010</v>
      </c>
      <c r="F57" s="70" t="s">
        <v>177</v>
      </c>
      <c r="G57" s="70" t="s">
        <v>1675</v>
      </c>
      <c r="H57" s="70" t="s">
        <v>1676</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1683</v>
      </c>
      <c r="B58" s="70">
        <v>59</v>
      </c>
      <c r="C58" s="70">
        <v>8</v>
      </c>
      <c r="D58" s="70">
        <v>4</v>
      </c>
      <c r="E58" s="70">
        <v>2011</v>
      </c>
      <c r="F58" s="70" t="s">
        <v>178</v>
      </c>
      <c r="G58" s="70" t="s">
        <v>1675</v>
      </c>
      <c r="H58" s="70" t="s">
        <v>1676</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1684</v>
      </c>
      <c r="B59" s="70">
        <v>60</v>
      </c>
      <c r="C59" s="70">
        <v>9</v>
      </c>
      <c r="D59" s="70">
        <v>4</v>
      </c>
      <c r="E59" s="70">
        <v>2012</v>
      </c>
      <c r="F59" s="70" t="s">
        <v>179</v>
      </c>
      <c r="G59" s="70" t="s">
        <v>1675</v>
      </c>
      <c r="H59" s="70" t="s">
        <v>1676</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1685</v>
      </c>
      <c r="B60" s="70">
        <v>61</v>
      </c>
      <c r="C60" s="70">
        <v>10</v>
      </c>
      <c r="D60" s="70">
        <v>4</v>
      </c>
      <c r="E60" s="70">
        <v>2013</v>
      </c>
      <c r="F60" s="70" t="s">
        <v>180</v>
      </c>
      <c r="G60" s="70" t="s">
        <v>1675</v>
      </c>
      <c r="H60" s="70" t="s">
        <v>1676</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1686</v>
      </c>
      <c r="B61" s="70">
        <v>62</v>
      </c>
      <c r="C61" s="70">
        <v>11</v>
      </c>
      <c r="D61" s="70">
        <v>4</v>
      </c>
      <c r="E61" s="70">
        <v>2014</v>
      </c>
      <c r="F61" s="70" t="s">
        <v>181</v>
      </c>
      <c r="G61" s="70" t="s">
        <v>1675</v>
      </c>
      <c r="H61" s="70" t="s">
        <v>1676</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1687</v>
      </c>
      <c r="B62" s="70">
        <v>63</v>
      </c>
      <c r="C62" s="70">
        <v>12</v>
      </c>
      <c r="D62" s="70">
        <v>4</v>
      </c>
      <c r="E62" s="70">
        <v>2015</v>
      </c>
      <c r="F62" s="70" t="s">
        <v>182</v>
      </c>
      <c r="G62" s="70" t="s">
        <v>1675</v>
      </c>
      <c r="H62" s="70" t="s">
        <v>1676</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1688</v>
      </c>
      <c r="B63" s="70">
        <v>64</v>
      </c>
      <c r="C63" s="70">
        <v>13</v>
      </c>
      <c r="D63" s="70">
        <v>4</v>
      </c>
      <c r="E63" s="70">
        <v>2016</v>
      </c>
      <c r="F63" s="70" t="s">
        <v>155</v>
      </c>
      <c r="G63" s="70" t="s">
        <v>1675</v>
      </c>
      <c r="H63" s="70" t="s">
        <v>1676</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1689</v>
      </c>
      <c r="B64" s="70">
        <v>65</v>
      </c>
      <c r="C64" s="70">
        <v>14</v>
      </c>
      <c r="D64" s="70">
        <v>4</v>
      </c>
      <c r="E64" s="70">
        <v>2017</v>
      </c>
      <c r="F64" s="70" t="s">
        <v>156</v>
      </c>
      <c r="G64" s="1064" t="s">
        <v>1675</v>
      </c>
      <c r="H64" s="70" t="s">
        <v>1676</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1690</v>
      </c>
      <c r="B65" s="70">
        <v>66</v>
      </c>
      <c r="C65" s="70">
        <v>15</v>
      </c>
      <c r="D65" s="70">
        <v>4</v>
      </c>
      <c r="E65" s="70">
        <v>2018</v>
      </c>
      <c r="F65" s="70" t="s">
        <v>183</v>
      </c>
      <c r="G65" s="1064" t="s">
        <v>1675</v>
      </c>
      <c r="H65" s="70" t="s">
        <v>1676</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1691</v>
      </c>
      <c r="B66" s="70">
        <v>67</v>
      </c>
      <c r="C66" s="70">
        <v>16</v>
      </c>
      <c r="D66" s="70">
        <v>4</v>
      </c>
      <c r="E66" s="70">
        <v>2019</v>
      </c>
      <c r="F66" s="70" t="s">
        <v>158</v>
      </c>
      <c r="G66" s="70" t="s">
        <v>1675</v>
      </c>
      <c r="H66" s="70" t="s">
        <v>1676</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1692</v>
      </c>
      <c r="B67" s="70">
        <v>68</v>
      </c>
      <c r="C67" s="70">
        <v>17</v>
      </c>
      <c r="D67" s="70">
        <v>4</v>
      </c>
      <c r="E67" s="70">
        <v>2020</v>
      </c>
      <c r="F67" s="70" t="s">
        <v>159</v>
      </c>
      <c r="G67" s="70" t="s">
        <v>1675</v>
      </c>
      <c r="H67" s="70" t="s">
        <v>1676</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1693</v>
      </c>
      <c r="B68" s="70">
        <v>68</v>
      </c>
      <c r="C68" s="70">
        <v>18</v>
      </c>
      <c r="D68" s="70">
        <v>4</v>
      </c>
      <c r="E68" s="70">
        <v>2021</v>
      </c>
      <c r="F68" s="70" t="s">
        <v>160</v>
      </c>
      <c r="G68" s="70" t="s">
        <v>1675</v>
      </c>
      <c r="H68" s="70" t="s">
        <v>1676</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1694</v>
      </c>
      <c r="B69" s="70">
        <v>68</v>
      </c>
      <c r="C69" s="70">
        <v>19</v>
      </c>
      <c r="D69" s="70">
        <v>4</v>
      </c>
      <c r="E69" s="70">
        <v>2022</v>
      </c>
      <c r="F69" s="70" t="s">
        <v>161</v>
      </c>
      <c r="G69" s="70" t="s">
        <v>1675</v>
      </c>
      <c r="H69" s="70" t="s">
        <v>1676</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1695</v>
      </c>
      <c r="B70" s="70">
        <v>68</v>
      </c>
      <c r="C70" s="70">
        <v>20</v>
      </c>
      <c r="D70" s="70">
        <v>4</v>
      </c>
      <c r="E70" s="70">
        <v>2023</v>
      </c>
      <c r="F70" s="70" t="s">
        <v>1539</v>
      </c>
      <c r="G70" s="70" t="s">
        <v>1675</v>
      </c>
      <c r="H70" s="70" t="s">
        <v>1676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1696</v>
      </c>
      <c r="B71" s="70">
        <v>68</v>
      </c>
      <c r="C71" s="70">
        <v>21</v>
      </c>
      <c r="D71" s="70">
        <v>4</v>
      </c>
      <c r="E71" s="70">
        <v>2024</v>
      </c>
      <c r="F71" s="70" t="s">
        <v>1554</v>
      </c>
      <c r="G71" s="70" t="s">
        <v>1675</v>
      </c>
      <c r="H71" s="70" t="s">
        <v>1676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1697</v>
      </c>
      <c r="B72" s="70">
        <v>35</v>
      </c>
      <c r="C72" s="70">
        <v>1</v>
      </c>
      <c r="D72" s="70">
        <v>3</v>
      </c>
      <c r="E72" s="70">
        <v>1990</v>
      </c>
      <c r="F72" s="70" t="s">
        <v>787</v>
      </c>
      <c r="G72" s="70" t="s">
        <v>1698</v>
      </c>
      <c r="H72" s="70" t="s">
        <v>1699</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1700</v>
      </c>
      <c r="B73" s="70">
        <v>36</v>
      </c>
      <c r="C73" s="70">
        <v>2</v>
      </c>
      <c r="D73" s="70">
        <v>3</v>
      </c>
      <c r="E73" s="70">
        <v>2005</v>
      </c>
      <c r="F73" s="70" t="s">
        <v>789</v>
      </c>
      <c r="G73" s="70" t="s">
        <v>1698</v>
      </c>
      <c r="H73" s="70" t="s">
        <v>1699</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1701</v>
      </c>
      <c r="B74" s="70">
        <v>37</v>
      </c>
      <c r="C74" s="70">
        <v>3</v>
      </c>
      <c r="D74" s="70">
        <v>3</v>
      </c>
      <c r="E74" s="70">
        <v>2006</v>
      </c>
      <c r="F74" s="70" t="s">
        <v>790</v>
      </c>
      <c r="G74" s="70" t="s">
        <v>1698</v>
      </c>
      <c r="H74" s="70" t="s">
        <v>1699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1702</v>
      </c>
      <c r="B75" s="70">
        <v>38</v>
      </c>
      <c r="C75" s="70">
        <v>4</v>
      </c>
      <c r="D75" s="70">
        <v>3</v>
      </c>
      <c r="E75" s="70">
        <v>2007</v>
      </c>
      <c r="F75" s="70" t="s">
        <v>791</v>
      </c>
      <c r="G75" s="70" t="s">
        <v>1698</v>
      </c>
      <c r="H75" s="70" t="s">
        <v>1699</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1703</v>
      </c>
      <c r="B76" s="70">
        <v>39</v>
      </c>
      <c r="C76" s="70">
        <v>5</v>
      </c>
      <c r="D76" s="70">
        <v>3</v>
      </c>
      <c r="E76" s="70">
        <v>2008</v>
      </c>
      <c r="F76" s="70" t="s">
        <v>792</v>
      </c>
      <c r="G76" s="70" t="s">
        <v>1698</v>
      </c>
      <c r="H76" s="70" t="s">
        <v>1699</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1704</v>
      </c>
      <c r="B77" s="70">
        <v>40</v>
      </c>
      <c r="C77" s="70">
        <v>6</v>
      </c>
      <c r="D77" s="70">
        <v>3</v>
      </c>
      <c r="E77" s="70">
        <v>2009</v>
      </c>
      <c r="F77" s="70" t="s">
        <v>176</v>
      </c>
      <c r="G77" s="70" t="s">
        <v>1698</v>
      </c>
      <c r="H77" s="70" t="s">
        <v>1699</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1705</v>
      </c>
      <c r="B78" s="70">
        <v>41</v>
      </c>
      <c r="C78" s="70">
        <v>7</v>
      </c>
      <c r="D78" s="70">
        <v>3</v>
      </c>
      <c r="E78" s="70">
        <v>2010</v>
      </c>
      <c r="F78" s="70" t="s">
        <v>177</v>
      </c>
      <c r="G78" s="70" t="s">
        <v>1698</v>
      </c>
      <c r="H78" s="70" t="s">
        <v>1699</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1706</v>
      </c>
      <c r="B79" s="70">
        <v>42</v>
      </c>
      <c r="C79" s="70">
        <v>8</v>
      </c>
      <c r="D79" s="70">
        <v>3</v>
      </c>
      <c r="E79" s="70">
        <v>2011</v>
      </c>
      <c r="F79" s="70" t="s">
        <v>178</v>
      </c>
      <c r="G79" s="70" t="s">
        <v>1698</v>
      </c>
      <c r="H79" s="70" t="s">
        <v>1699</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1707</v>
      </c>
      <c r="B80" s="70">
        <v>43</v>
      </c>
      <c r="C80" s="70">
        <v>9</v>
      </c>
      <c r="D80" s="70">
        <v>3</v>
      </c>
      <c r="E80" s="70">
        <v>2012</v>
      </c>
      <c r="F80" s="70" t="s">
        <v>179</v>
      </c>
      <c r="G80" s="70" t="s">
        <v>1698</v>
      </c>
      <c r="H80" s="70" t="s">
        <v>1699</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1708</v>
      </c>
      <c r="B81" s="70">
        <v>44</v>
      </c>
      <c r="C81" s="70">
        <v>10</v>
      </c>
      <c r="D81" s="70">
        <v>3</v>
      </c>
      <c r="E81" s="70">
        <v>2013</v>
      </c>
      <c r="F81" s="70" t="s">
        <v>180</v>
      </c>
      <c r="G81" s="70" t="s">
        <v>1698</v>
      </c>
      <c r="H81" s="70" t="s">
        <v>1699</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1709</v>
      </c>
      <c r="B82" s="70">
        <v>45</v>
      </c>
      <c r="C82" s="70">
        <v>11</v>
      </c>
      <c r="D82" s="70">
        <v>3</v>
      </c>
      <c r="E82" s="70">
        <v>2014</v>
      </c>
      <c r="F82" s="70" t="s">
        <v>181</v>
      </c>
      <c r="G82" s="70" t="s">
        <v>1698</v>
      </c>
      <c r="H82" s="70" t="s">
        <v>1699</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1710</v>
      </c>
      <c r="B83" s="70">
        <v>46</v>
      </c>
      <c r="C83" s="70">
        <v>12</v>
      </c>
      <c r="D83" s="70">
        <v>3</v>
      </c>
      <c r="E83" s="70">
        <v>2015</v>
      </c>
      <c r="F83" s="70" t="s">
        <v>182</v>
      </c>
      <c r="G83" s="1064" t="s">
        <v>1698</v>
      </c>
      <c r="H83" s="70" t="s">
        <v>1699</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1711</v>
      </c>
      <c r="B84" s="70">
        <v>47</v>
      </c>
      <c r="C84" s="70">
        <v>13</v>
      </c>
      <c r="D84" s="70">
        <v>3</v>
      </c>
      <c r="E84" s="70">
        <v>2016</v>
      </c>
      <c r="F84" s="70" t="s">
        <v>155</v>
      </c>
      <c r="G84" s="1064" t="s">
        <v>1698</v>
      </c>
      <c r="H84" s="70" t="s">
        <v>1699</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1712</v>
      </c>
      <c r="B85" s="70">
        <v>48</v>
      </c>
      <c r="C85" s="70">
        <v>14</v>
      </c>
      <c r="D85" s="70">
        <v>3</v>
      </c>
      <c r="E85" s="70">
        <v>2017</v>
      </c>
      <c r="F85" s="70" t="s">
        <v>156</v>
      </c>
      <c r="G85" s="70" t="s">
        <v>1698</v>
      </c>
      <c r="H85" s="70" t="s">
        <v>1699</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1713</v>
      </c>
      <c r="B86" s="70">
        <v>49</v>
      </c>
      <c r="C86" s="70">
        <v>15</v>
      </c>
      <c r="D86" s="70">
        <v>3</v>
      </c>
      <c r="E86" s="70">
        <v>2018</v>
      </c>
      <c r="F86" s="70" t="s">
        <v>183</v>
      </c>
      <c r="G86" s="70" t="s">
        <v>1698</v>
      </c>
      <c r="H86" s="70" t="s">
        <v>1699</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1714</v>
      </c>
      <c r="B87" s="70">
        <v>50</v>
      </c>
      <c r="C87" s="70">
        <v>16</v>
      </c>
      <c r="D87" s="70">
        <v>3</v>
      </c>
      <c r="E87" s="70">
        <v>2019</v>
      </c>
      <c r="F87" s="70" t="s">
        <v>158</v>
      </c>
      <c r="G87" s="70" t="s">
        <v>1698</v>
      </c>
      <c r="H87" s="70" t="s">
        <v>1699</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1715</v>
      </c>
      <c r="B88" s="70">
        <v>51</v>
      </c>
      <c r="C88" s="70">
        <v>17</v>
      </c>
      <c r="D88" s="70">
        <v>3</v>
      </c>
      <c r="E88" s="70">
        <v>2020</v>
      </c>
      <c r="F88" s="70" t="s">
        <v>159</v>
      </c>
      <c r="G88" s="70" t="s">
        <v>1698</v>
      </c>
      <c r="H88" s="70" t="s">
        <v>1699</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1716</v>
      </c>
      <c r="B89" s="70">
        <v>51</v>
      </c>
      <c r="C89" s="70">
        <v>18</v>
      </c>
      <c r="D89" s="70">
        <v>3</v>
      </c>
      <c r="E89" s="70">
        <v>2021</v>
      </c>
      <c r="F89" s="70" t="s">
        <v>160</v>
      </c>
      <c r="G89" s="70" t="s">
        <v>1698</v>
      </c>
      <c r="H89" s="70" t="s">
        <v>1699</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1717</v>
      </c>
      <c r="B90" s="70">
        <v>51</v>
      </c>
      <c r="C90" s="70">
        <v>19</v>
      </c>
      <c r="D90" s="70">
        <v>3</v>
      </c>
      <c r="E90" s="70">
        <v>2022</v>
      </c>
      <c r="F90" s="70" t="s">
        <v>161</v>
      </c>
      <c r="G90" s="70" t="s">
        <v>1698</v>
      </c>
      <c r="H90" s="70" t="s">
        <v>1699</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1718</v>
      </c>
      <c r="B91" s="70">
        <v>51</v>
      </c>
      <c r="C91" s="70">
        <v>20</v>
      </c>
      <c r="D91" s="70">
        <v>3</v>
      </c>
      <c r="E91" s="70">
        <v>2023</v>
      </c>
      <c r="F91" s="70" t="s">
        <v>1539</v>
      </c>
      <c r="G91" s="70" t="s">
        <v>1698</v>
      </c>
      <c r="H91" s="70" t="s">
        <v>1699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1719</v>
      </c>
      <c r="B92" s="70">
        <v>51</v>
      </c>
      <c r="C92" s="70">
        <v>21</v>
      </c>
      <c r="D92" s="70">
        <v>3</v>
      </c>
      <c r="E92" s="70">
        <v>2024</v>
      </c>
      <c r="F92" s="70" t="s">
        <v>1554</v>
      </c>
      <c r="G92" s="70" t="s">
        <v>1698</v>
      </c>
      <c r="H92" s="70" t="s">
        <v>1699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1720</v>
      </c>
      <c r="B93" s="70">
        <v>103</v>
      </c>
      <c r="C93" s="70">
        <v>1</v>
      </c>
      <c r="D93" s="70">
        <v>7</v>
      </c>
      <c r="E93" s="70">
        <v>1990</v>
      </c>
      <c r="F93" s="70" t="s">
        <v>787</v>
      </c>
      <c r="G93" s="70" t="s">
        <v>1721</v>
      </c>
      <c r="H93" s="70" t="s">
        <v>1722</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1723</v>
      </c>
      <c r="B94" s="70">
        <v>104</v>
      </c>
      <c r="C94" s="70">
        <v>2</v>
      </c>
      <c r="D94" s="70">
        <v>7</v>
      </c>
      <c r="E94" s="70">
        <v>2005</v>
      </c>
      <c r="F94" s="70" t="s">
        <v>789</v>
      </c>
      <c r="G94" s="70" t="s">
        <v>1721</v>
      </c>
      <c r="H94" s="70" t="s">
        <v>1722</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1724</v>
      </c>
      <c r="B95" s="70">
        <v>105</v>
      </c>
      <c r="C95" s="70">
        <v>3</v>
      </c>
      <c r="D95" s="70">
        <v>7</v>
      </c>
      <c r="E95" s="70">
        <v>2006</v>
      </c>
      <c r="F95" s="70" t="s">
        <v>790</v>
      </c>
      <c r="G95" s="70" t="s">
        <v>1721</v>
      </c>
      <c r="H95" s="70" t="s">
        <v>1722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1725</v>
      </c>
      <c r="B96" s="70">
        <v>106</v>
      </c>
      <c r="C96" s="70">
        <v>4</v>
      </c>
      <c r="D96" s="70">
        <v>7</v>
      </c>
      <c r="E96" s="70">
        <v>2007</v>
      </c>
      <c r="F96" s="70" t="s">
        <v>791</v>
      </c>
      <c r="G96" s="70" t="s">
        <v>1721</v>
      </c>
      <c r="H96" s="70" t="s">
        <v>1722</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1726</v>
      </c>
      <c r="B97" s="70">
        <v>107</v>
      </c>
      <c r="C97" s="70">
        <v>5</v>
      </c>
      <c r="D97" s="70">
        <v>7</v>
      </c>
      <c r="E97" s="70">
        <v>2008</v>
      </c>
      <c r="F97" s="70" t="s">
        <v>792</v>
      </c>
      <c r="G97" s="70" t="s">
        <v>1721</v>
      </c>
      <c r="H97" s="70" t="s">
        <v>1722</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1727</v>
      </c>
      <c r="B98" s="70">
        <v>108</v>
      </c>
      <c r="C98" s="70">
        <v>6</v>
      </c>
      <c r="D98" s="70">
        <v>7</v>
      </c>
      <c r="E98" s="70">
        <v>2009</v>
      </c>
      <c r="F98" s="70" t="s">
        <v>176</v>
      </c>
      <c r="G98" s="70" t="s">
        <v>1721</v>
      </c>
      <c r="H98" s="70" t="s">
        <v>1722</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1728</v>
      </c>
      <c r="B99" s="70">
        <v>109</v>
      </c>
      <c r="C99" s="70">
        <v>7</v>
      </c>
      <c r="D99" s="70">
        <v>7</v>
      </c>
      <c r="E99" s="70">
        <v>2010</v>
      </c>
      <c r="F99" s="70" t="s">
        <v>177</v>
      </c>
      <c r="G99" s="70" t="s">
        <v>1721</v>
      </c>
      <c r="H99" s="70" t="s">
        <v>1722</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1729</v>
      </c>
      <c r="B100" s="70">
        <v>110</v>
      </c>
      <c r="C100" s="70">
        <v>8</v>
      </c>
      <c r="D100" s="70">
        <v>7</v>
      </c>
      <c r="E100" s="70">
        <v>2011</v>
      </c>
      <c r="F100" s="70" t="s">
        <v>178</v>
      </c>
      <c r="G100" s="70" t="s">
        <v>1721</v>
      </c>
      <c r="H100" s="70" t="s">
        <v>1722</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1730</v>
      </c>
      <c r="B101" s="70">
        <v>111</v>
      </c>
      <c r="C101" s="70">
        <v>9</v>
      </c>
      <c r="D101" s="70">
        <v>7</v>
      </c>
      <c r="E101" s="70">
        <v>2012</v>
      </c>
      <c r="F101" s="70" t="s">
        <v>179</v>
      </c>
      <c r="G101" s="70" t="s">
        <v>1721</v>
      </c>
      <c r="H101" s="70" t="s">
        <v>1722</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1731</v>
      </c>
      <c r="B102" s="70">
        <v>112</v>
      </c>
      <c r="C102" s="70">
        <v>10</v>
      </c>
      <c r="D102" s="70">
        <v>7</v>
      </c>
      <c r="E102" s="70">
        <v>2013</v>
      </c>
      <c r="F102" s="70" t="s">
        <v>180</v>
      </c>
      <c r="G102" s="1064" t="s">
        <v>1721</v>
      </c>
      <c r="H102" s="70" t="s">
        <v>1722</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1732</v>
      </c>
      <c r="B103" s="70">
        <v>113</v>
      </c>
      <c r="C103" s="70">
        <v>11</v>
      </c>
      <c r="D103" s="70">
        <v>7</v>
      </c>
      <c r="E103" s="70">
        <v>2014</v>
      </c>
      <c r="F103" s="70" t="s">
        <v>181</v>
      </c>
      <c r="G103" s="1064" t="s">
        <v>1721</v>
      </c>
      <c r="H103" s="70" t="s">
        <v>1722</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1733</v>
      </c>
      <c r="B104" s="70">
        <v>114</v>
      </c>
      <c r="C104" s="70">
        <v>12</v>
      </c>
      <c r="D104" s="70">
        <v>7</v>
      </c>
      <c r="E104" s="70">
        <v>2015</v>
      </c>
      <c r="F104" s="70" t="s">
        <v>182</v>
      </c>
      <c r="G104" s="70" t="s">
        <v>1721</v>
      </c>
      <c r="H104" s="70" t="s">
        <v>1722</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1734</v>
      </c>
      <c r="B105" s="70">
        <v>115</v>
      </c>
      <c r="C105" s="70">
        <v>13</v>
      </c>
      <c r="D105" s="70">
        <v>7</v>
      </c>
      <c r="E105" s="70">
        <v>2016</v>
      </c>
      <c r="F105" s="70" t="s">
        <v>155</v>
      </c>
      <c r="G105" s="70" t="s">
        <v>1721</v>
      </c>
      <c r="H105" s="70" t="s">
        <v>1722</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1735</v>
      </c>
      <c r="B106" s="70">
        <v>116</v>
      </c>
      <c r="C106" s="70">
        <v>14</v>
      </c>
      <c r="D106" s="70">
        <v>7</v>
      </c>
      <c r="E106" s="70">
        <v>2017</v>
      </c>
      <c r="F106" s="70" t="s">
        <v>156</v>
      </c>
      <c r="G106" s="70" t="s">
        <v>1721</v>
      </c>
      <c r="H106" s="70" t="s">
        <v>1722</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1736</v>
      </c>
      <c r="B107" s="70">
        <v>117</v>
      </c>
      <c r="C107" s="70">
        <v>15</v>
      </c>
      <c r="D107" s="70">
        <v>7</v>
      </c>
      <c r="E107" s="70">
        <v>2018</v>
      </c>
      <c r="F107" s="70" t="s">
        <v>183</v>
      </c>
      <c r="G107" s="70" t="s">
        <v>1721</v>
      </c>
      <c r="H107" s="70" t="s">
        <v>1722</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1737</v>
      </c>
      <c r="B108" s="70">
        <v>118</v>
      </c>
      <c r="C108" s="70">
        <v>16</v>
      </c>
      <c r="D108" s="70">
        <v>7</v>
      </c>
      <c r="E108" s="70">
        <v>2019</v>
      </c>
      <c r="F108" s="70" t="s">
        <v>158</v>
      </c>
      <c r="G108" s="70" t="s">
        <v>1721</v>
      </c>
      <c r="H108" s="70" t="s">
        <v>1722</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1738</v>
      </c>
      <c r="B109" s="70">
        <v>119</v>
      </c>
      <c r="C109" s="70">
        <v>17</v>
      </c>
      <c r="D109" s="70">
        <v>7</v>
      </c>
      <c r="E109" s="70">
        <v>2020</v>
      </c>
      <c r="F109" s="70" t="s">
        <v>159</v>
      </c>
      <c r="G109" s="70" t="s">
        <v>1721</v>
      </c>
      <c r="H109" s="70" t="s">
        <v>1722</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1739</v>
      </c>
      <c r="B110" s="70">
        <v>119</v>
      </c>
      <c r="C110" s="70">
        <v>18</v>
      </c>
      <c r="D110" s="70">
        <v>7</v>
      </c>
      <c r="E110" s="70">
        <v>2021</v>
      </c>
      <c r="F110" s="70" t="s">
        <v>160</v>
      </c>
      <c r="G110" s="70" t="s">
        <v>1721</v>
      </c>
      <c r="H110" s="70" t="s">
        <v>1722</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1740</v>
      </c>
      <c r="B111" s="70">
        <v>119</v>
      </c>
      <c r="C111" s="70">
        <v>19</v>
      </c>
      <c r="D111" s="70">
        <v>7</v>
      </c>
      <c r="E111" s="70">
        <v>2022</v>
      </c>
      <c r="F111" s="70" t="s">
        <v>161</v>
      </c>
      <c r="G111" s="70" t="s">
        <v>1721</v>
      </c>
      <c r="H111" s="70" t="s">
        <v>1722</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1741</v>
      </c>
      <c r="B112" s="70">
        <v>119</v>
      </c>
      <c r="C112" s="70">
        <v>20</v>
      </c>
      <c r="D112" s="70">
        <v>7</v>
      </c>
      <c r="E112" s="70">
        <v>2023</v>
      </c>
      <c r="F112" s="70" t="s">
        <v>1539</v>
      </c>
      <c r="G112" s="70" t="s">
        <v>1721</v>
      </c>
      <c r="H112" s="70" t="s">
        <v>1722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1742</v>
      </c>
      <c r="B113" s="70">
        <v>119</v>
      </c>
      <c r="C113" s="70">
        <v>21</v>
      </c>
      <c r="D113" s="70">
        <v>7</v>
      </c>
      <c r="E113" s="70">
        <v>2024</v>
      </c>
      <c r="F113" s="70" t="s">
        <v>1554</v>
      </c>
      <c r="G113" s="70" t="s">
        <v>1721</v>
      </c>
      <c r="H113" s="70" t="s">
        <v>1722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1743</v>
      </c>
      <c r="B114" s="70">
        <v>86</v>
      </c>
      <c r="C114" s="70">
        <v>1</v>
      </c>
      <c r="D114" s="70">
        <v>6</v>
      </c>
      <c r="E114" s="70">
        <v>1990</v>
      </c>
      <c r="F114" s="70" t="s">
        <v>787</v>
      </c>
      <c r="G114" s="70" t="s">
        <v>1744</v>
      </c>
      <c r="H114" s="70" t="s">
        <v>1745</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1746</v>
      </c>
      <c r="B115" s="70">
        <v>87</v>
      </c>
      <c r="C115" s="70">
        <v>2</v>
      </c>
      <c r="D115" s="70">
        <v>6</v>
      </c>
      <c r="E115" s="70">
        <v>2005</v>
      </c>
      <c r="F115" s="70" t="s">
        <v>789</v>
      </c>
      <c r="G115" s="70" t="s">
        <v>1744</v>
      </c>
      <c r="H115" s="70" t="s">
        <v>1745</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1747</v>
      </c>
      <c r="B116" s="70">
        <v>88</v>
      </c>
      <c r="C116" s="70">
        <v>3</v>
      </c>
      <c r="D116" s="70">
        <v>6</v>
      </c>
      <c r="E116" s="70">
        <v>2006</v>
      </c>
      <c r="F116" s="70" t="s">
        <v>790</v>
      </c>
      <c r="G116" s="70" t="s">
        <v>1744</v>
      </c>
      <c r="H116" s="70" t="s">
        <v>1745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1748</v>
      </c>
      <c r="B117" s="70">
        <v>89</v>
      </c>
      <c r="C117" s="70">
        <v>4</v>
      </c>
      <c r="D117" s="70">
        <v>6</v>
      </c>
      <c r="E117" s="70">
        <v>2007</v>
      </c>
      <c r="F117" s="70" t="s">
        <v>791</v>
      </c>
      <c r="G117" s="70" t="s">
        <v>1744</v>
      </c>
      <c r="H117" s="70" t="s">
        <v>1745</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1749</v>
      </c>
      <c r="B118" s="70">
        <v>90</v>
      </c>
      <c r="C118" s="70">
        <v>5</v>
      </c>
      <c r="D118" s="70">
        <v>6</v>
      </c>
      <c r="E118" s="70">
        <v>2008</v>
      </c>
      <c r="F118" s="70" t="s">
        <v>792</v>
      </c>
      <c r="G118" s="70" t="s">
        <v>1744</v>
      </c>
      <c r="H118" s="70" t="s">
        <v>1745</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1750</v>
      </c>
      <c r="B119" s="70">
        <v>91</v>
      </c>
      <c r="C119" s="70">
        <v>6</v>
      </c>
      <c r="D119" s="70">
        <v>6</v>
      </c>
      <c r="E119" s="70">
        <v>2009</v>
      </c>
      <c r="F119" s="70" t="s">
        <v>176</v>
      </c>
      <c r="G119" s="70" t="s">
        <v>1744</v>
      </c>
      <c r="H119" s="70" t="s">
        <v>1745</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1751</v>
      </c>
      <c r="B120" s="70">
        <v>92</v>
      </c>
      <c r="C120" s="70">
        <v>7</v>
      </c>
      <c r="D120" s="70">
        <v>6</v>
      </c>
      <c r="E120" s="70">
        <v>2010</v>
      </c>
      <c r="F120" s="70" t="s">
        <v>177</v>
      </c>
      <c r="G120" s="70" t="s">
        <v>1744</v>
      </c>
      <c r="H120" s="70" t="s">
        <v>1745</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1752</v>
      </c>
      <c r="B121" s="70">
        <v>93</v>
      </c>
      <c r="C121" s="70">
        <v>8</v>
      </c>
      <c r="D121" s="70">
        <v>6</v>
      </c>
      <c r="E121" s="70">
        <v>2011</v>
      </c>
      <c r="F121" s="70" t="s">
        <v>178</v>
      </c>
      <c r="G121" s="1064" t="s">
        <v>1744</v>
      </c>
      <c r="H121" s="70" t="s">
        <v>1745</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1753</v>
      </c>
      <c r="B122" s="70">
        <v>94</v>
      </c>
      <c r="C122" s="70">
        <v>9</v>
      </c>
      <c r="D122" s="70">
        <v>6</v>
      </c>
      <c r="E122" s="70">
        <v>2012</v>
      </c>
      <c r="F122" s="70" t="s">
        <v>179</v>
      </c>
      <c r="G122" s="1064" t="s">
        <v>1744</v>
      </c>
      <c r="H122" s="70" t="s">
        <v>1745</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1754</v>
      </c>
      <c r="B123" s="70">
        <v>95</v>
      </c>
      <c r="C123" s="70">
        <v>10</v>
      </c>
      <c r="D123" s="70">
        <v>6</v>
      </c>
      <c r="E123" s="70">
        <v>2013</v>
      </c>
      <c r="F123" s="70" t="s">
        <v>180</v>
      </c>
      <c r="G123" s="70" t="s">
        <v>1744</v>
      </c>
      <c r="H123" s="70" t="s">
        <v>1745</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1755</v>
      </c>
      <c r="B124" s="70">
        <v>96</v>
      </c>
      <c r="C124" s="70">
        <v>11</v>
      </c>
      <c r="D124" s="70">
        <v>6</v>
      </c>
      <c r="E124" s="70">
        <v>2014</v>
      </c>
      <c r="F124" s="70" t="s">
        <v>181</v>
      </c>
      <c r="G124" s="70" t="s">
        <v>1744</v>
      </c>
      <c r="H124" s="70" t="s">
        <v>1745</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1756</v>
      </c>
      <c r="B125" s="70">
        <v>97</v>
      </c>
      <c r="C125" s="70">
        <v>12</v>
      </c>
      <c r="D125" s="70">
        <v>6</v>
      </c>
      <c r="E125" s="70">
        <v>2015</v>
      </c>
      <c r="F125" s="70" t="s">
        <v>182</v>
      </c>
      <c r="G125" s="70" t="s">
        <v>1744</v>
      </c>
      <c r="H125" s="70" t="s">
        <v>1745</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1757</v>
      </c>
      <c r="B126" s="70">
        <v>98</v>
      </c>
      <c r="C126" s="70">
        <v>13</v>
      </c>
      <c r="D126" s="70">
        <v>6</v>
      </c>
      <c r="E126" s="70">
        <v>2016</v>
      </c>
      <c r="F126" s="70" t="s">
        <v>155</v>
      </c>
      <c r="G126" s="70" t="s">
        <v>1744</v>
      </c>
      <c r="H126" s="70" t="s">
        <v>1745</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1758</v>
      </c>
      <c r="B127" s="70">
        <v>99</v>
      </c>
      <c r="C127" s="70">
        <v>14</v>
      </c>
      <c r="D127" s="70">
        <v>6</v>
      </c>
      <c r="E127" s="70">
        <v>2017</v>
      </c>
      <c r="F127" s="70" t="s">
        <v>156</v>
      </c>
      <c r="G127" s="70" t="s">
        <v>1744</v>
      </c>
      <c r="H127" s="70" t="s">
        <v>1745</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1759</v>
      </c>
      <c r="B128" s="70">
        <v>100</v>
      </c>
      <c r="C128" s="70">
        <v>15</v>
      </c>
      <c r="D128" s="70">
        <v>6</v>
      </c>
      <c r="E128" s="70">
        <v>2018</v>
      </c>
      <c r="F128" s="70" t="s">
        <v>183</v>
      </c>
      <c r="G128" s="70" t="s">
        <v>1744</v>
      </c>
      <c r="H128" s="70" t="s">
        <v>1745</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1760</v>
      </c>
      <c r="B129" s="70">
        <v>101</v>
      </c>
      <c r="C129" s="70">
        <v>16</v>
      </c>
      <c r="D129" s="70">
        <v>6</v>
      </c>
      <c r="E129" s="70">
        <v>2019</v>
      </c>
      <c r="F129" s="70" t="s">
        <v>158</v>
      </c>
      <c r="G129" s="70" t="s">
        <v>1744</v>
      </c>
      <c r="H129" s="70" t="s">
        <v>1745</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1761</v>
      </c>
      <c r="B130" s="70">
        <v>102</v>
      </c>
      <c r="C130" s="70">
        <v>17</v>
      </c>
      <c r="D130" s="70">
        <v>6</v>
      </c>
      <c r="E130" s="70">
        <v>2020</v>
      </c>
      <c r="F130" s="70" t="s">
        <v>159</v>
      </c>
      <c r="G130" s="70" t="s">
        <v>1744</v>
      </c>
      <c r="H130" s="70" t="s">
        <v>1745</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1762</v>
      </c>
      <c r="B131" s="70">
        <v>102</v>
      </c>
      <c r="C131" s="70">
        <v>18</v>
      </c>
      <c r="D131" s="70">
        <v>6</v>
      </c>
      <c r="E131" s="70">
        <v>2021</v>
      </c>
      <c r="F131" s="70" t="s">
        <v>160</v>
      </c>
      <c r="G131" s="70" t="s">
        <v>1744</v>
      </c>
      <c r="H131" s="70" t="s">
        <v>1745</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1763</v>
      </c>
      <c r="B132" s="70">
        <v>102</v>
      </c>
      <c r="C132" s="70">
        <v>19</v>
      </c>
      <c r="D132" s="70">
        <v>6</v>
      </c>
      <c r="E132" s="70">
        <v>2022</v>
      </c>
      <c r="F132" s="70" t="s">
        <v>161</v>
      </c>
      <c r="G132" s="70" t="s">
        <v>1744</v>
      </c>
      <c r="H132" s="70" t="s">
        <v>1745</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1764</v>
      </c>
      <c r="B133" s="70">
        <v>102</v>
      </c>
      <c r="C133" s="70">
        <v>20</v>
      </c>
      <c r="D133" s="70">
        <v>6</v>
      </c>
      <c r="E133" s="70">
        <v>2023</v>
      </c>
      <c r="F133" s="70" t="s">
        <v>1539</v>
      </c>
      <c r="G133" s="70" t="s">
        <v>1744</v>
      </c>
      <c r="H133" s="70" t="s">
        <v>1745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1765</v>
      </c>
      <c r="B134" s="70">
        <v>102</v>
      </c>
      <c r="C134" s="70">
        <v>21</v>
      </c>
      <c r="D134" s="70">
        <v>6</v>
      </c>
      <c r="E134" s="70">
        <v>2024</v>
      </c>
      <c r="F134" s="70" t="s">
        <v>1554</v>
      </c>
      <c r="G134" s="70" t="s">
        <v>1744</v>
      </c>
      <c r="H134" s="70" t="s">
        <v>1745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1766</v>
      </c>
      <c r="B135" s="70">
        <v>69</v>
      </c>
      <c r="C135" s="70">
        <v>1</v>
      </c>
      <c r="D135" s="70">
        <v>5</v>
      </c>
      <c r="E135" s="70">
        <v>1990</v>
      </c>
      <c r="F135" s="70" t="s">
        <v>787</v>
      </c>
      <c r="G135" s="70" t="s">
        <v>1767</v>
      </c>
      <c r="H135" s="70" t="s">
        <v>1768</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1769</v>
      </c>
      <c r="B136" s="70">
        <v>70</v>
      </c>
      <c r="C136" s="70">
        <v>2</v>
      </c>
      <c r="D136" s="70">
        <v>5</v>
      </c>
      <c r="E136" s="70">
        <v>2005</v>
      </c>
      <c r="F136" s="70" t="s">
        <v>789</v>
      </c>
      <c r="G136" s="70" t="s">
        <v>1767</v>
      </c>
      <c r="H136" s="70" t="s">
        <v>1768</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1770</v>
      </c>
      <c r="B137" s="70">
        <v>71</v>
      </c>
      <c r="C137" s="70">
        <v>3</v>
      </c>
      <c r="D137" s="70">
        <v>5</v>
      </c>
      <c r="E137" s="70">
        <v>2006</v>
      </c>
      <c r="F137" s="70" t="s">
        <v>790</v>
      </c>
      <c r="G137" s="70" t="s">
        <v>1767</v>
      </c>
      <c r="H137" s="70" t="s">
        <v>1768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1771</v>
      </c>
      <c r="B138" s="70">
        <v>72</v>
      </c>
      <c r="C138" s="70">
        <v>4</v>
      </c>
      <c r="D138" s="70">
        <v>5</v>
      </c>
      <c r="E138" s="70">
        <v>2007</v>
      </c>
      <c r="F138" s="70" t="s">
        <v>791</v>
      </c>
      <c r="G138" s="70" t="s">
        <v>1767</v>
      </c>
      <c r="H138" s="70" t="s">
        <v>1768</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1772</v>
      </c>
      <c r="B139" s="70">
        <v>73</v>
      </c>
      <c r="C139" s="70">
        <v>5</v>
      </c>
      <c r="D139" s="70">
        <v>5</v>
      </c>
      <c r="E139" s="70">
        <v>2008</v>
      </c>
      <c r="F139" s="70" t="s">
        <v>792</v>
      </c>
      <c r="G139" s="70" t="s">
        <v>1767</v>
      </c>
      <c r="H139" s="70" t="s">
        <v>1768</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1773</v>
      </c>
      <c r="B140" s="70">
        <v>74</v>
      </c>
      <c r="C140" s="70">
        <v>6</v>
      </c>
      <c r="D140" s="70">
        <v>5</v>
      </c>
      <c r="E140" s="70">
        <v>2009</v>
      </c>
      <c r="F140" s="70" t="s">
        <v>176</v>
      </c>
      <c r="G140" s="1064" t="s">
        <v>1767</v>
      </c>
      <c r="H140" s="70" t="s">
        <v>1768</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1774</v>
      </c>
      <c r="B141" s="70">
        <v>75</v>
      </c>
      <c r="C141" s="70">
        <v>7</v>
      </c>
      <c r="D141" s="70">
        <v>5</v>
      </c>
      <c r="E141" s="70">
        <v>2010</v>
      </c>
      <c r="F141" s="70" t="s">
        <v>177</v>
      </c>
      <c r="G141" s="1064" t="s">
        <v>1767</v>
      </c>
      <c r="H141" s="70" t="s">
        <v>1768</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1775</v>
      </c>
      <c r="B142" s="70">
        <v>76</v>
      </c>
      <c r="C142" s="70">
        <v>8</v>
      </c>
      <c r="D142" s="70">
        <v>5</v>
      </c>
      <c r="E142" s="70">
        <v>2011</v>
      </c>
      <c r="F142" s="70" t="s">
        <v>178</v>
      </c>
      <c r="G142" s="70" t="s">
        <v>1767</v>
      </c>
      <c r="H142" s="70" t="s">
        <v>1768</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1776</v>
      </c>
      <c r="B143" s="70">
        <v>77</v>
      </c>
      <c r="C143" s="70">
        <v>9</v>
      </c>
      <c r="D143" s="70">
        <v>5</v>
      </c>
      <c r="E143" s="70">
        <v>2012</v>
      </c>
      <c r="F143" s="70" t="s">
        <v>179</v>
      </c>
      <c r="G143" s="70" t="s">
        <v>1767</v>
      </c>
      <c r="H143" s="70" t="s">
        <v>1768</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1777</v>
      </c>
      <c r="B144" s="70">
        <v>78</v>
      </c>
      <c r="C144" s="70">
        <v>10</v>
      </c>
      <c r="D144" s="70">
        <v>5</v>
      </c>
      <c r="E144" s="70">
        <v>2013</v>
      </c>
      <c r="F144" s="70" t="s">
        <v>180</v>
      </c>
      <c r="G144" s="70" t="s">
        <v>1767</v>
      </c>
      <c r="H144" s="70" t="s">
        <v>1768</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1778</v>
      </c>
      <c r="B145" s="70">
        <v>79</v>
      </c>
      <c r="C145" s="70">
        <v>11</v>
      </c>
      <c r="D145" s="70">
        <v>5</v>
      </c>
      <c r="E145" s="70">
        <v>2014</v>
      </c>
      <c r="F145" s="70" t="s">
        <v>181</v>
      </c>
      <c r="G145" s="70" t="s">
        <v>1767</v>
      </c>
      <c r="H145" s="70" t="s">
        <v>1768</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1779</v>
      </c>
      <c r="B146" s="70">
        <v>80</v>
      </c>
      <c r="C146" s="70">
        <v>12</v>
      </c>
      <c r="D146" s="70">
        <v>5</v>
      </c>
      <c r="E146" s="70">
        <v>2015</v>
      </c>
      <c r="F146" s="70" t="s">
        <v>182</v>
      </c>
      <c r="G146" s="70" t="s">
        <v>1767</v>
      </c>
      <c r="H146" s="70" t="s">
        <v>1768</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1780</v>
      </c>
      <c r="B147" s="70">
        <v>81</v>
      </c>
      <c r="C147" s="70">
        <v>13</v>
      </c>
      <c r="D147" s="70">
        <v>5</v>
      </c>
      <c r="E147" s="70">
        <v>2016</v>
      </c>
      <c r="F147" s="70" t="s">
        <v>155</v>
      </c>
      <c r="G147" s="70" t="s">
        <v>1767</v>
      </c>
      <c r="H147" s="70" t="s">
        <v>1768</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1781</v>
      </c>
      <c r="B148" s="70">
        <v>82</v>
      </c>
      <c r="C148" s="70">
        <v>14</v>
      </c>
      <c r="D148" s="70">
        <v>5</v>
      </c>
      <c r="E148" s="70">
        <v>2017</v>
      </c>
      <c r="F148" s="70" t="s">
        <v>156</v>
      </c>
      <c r="G148" s="70" t="s">
        <v>1767</v>
      </c>
      <c r="H148" s="70" t="s">
        <v>1768</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1782</v>
      </c>
      <c r="B149" s="70">
        <v>83</v>
      </c>
      <c r="C149" s="70">
        <v>15</v>
      </c>
      <c r="D149" s="70">
        <v>5</v>
      </c>
      <c r="E149" s="70">
        <v>2018</v>
      </c>
      <c r="F149" s="70" t="s">
        <v>183</v>
      </c>
      <c r="G149" s="70" t="s">
        <v>1767</v>
      </c>
      <c r="H149" s="70" t="s">
        <v>1768</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1783</v>
      </c>
      <c r="B150" s="70">
        <v>84</v>
      </c>
      <c r="C150" s="70">
        <v>16</v>
      </c>
      <c r="D150" s="70">
        <v>5</v>
      </c>
      <c r="E150" s="70">
        <v>2019</v>
      </c>
      <c r="F150" s="70" t="s">
        <v>158</v>
      </c>
      <c r="G150" s="70" t="s">
        <v>1767</v>
      </c>
      <c r="H150" s="70" t="s">
        <v>1768</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1784</v>
      </c>
      <c r="B151" s="70">
        <v>85</v>
      </c>
      <c r="C151" s="70">
        <v>17</v>
      </c>
      <c r="D151" s="70">
        <v>5</v>
      </c>
      <c r="E151" s="70">
        <v>2020</v>
      </c>
      <c r="F151" s="70" t="s">
        <v>159</v>
      </c>
      <c r="G151" s="70" t="s">
        <v>1767</v>
      </c>
      <c r="H151" s="70" t="s">
        <v>1768</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1785</v>
      </c>
      <c r="B152" s="70">
        <v>85</v>
      </c>
      <c r="C152" s="70">
        <v>18</v>
      </c>
      <c r="D152" s="70">
        <v>5</v>
      </c>
      <c r="E152" s="70">
        <v>2021</v>
      </c>
      <c r="F152" s="70" t="s">
        <v>160</v>
      </c>
      <c r="G152" s="70" t="s">
        <v>1767</v>
      </c>
      <c r="H152" s="70" t="s">
        <v>1768</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1786</v>
      </c>
      <c r="B153" s="70">
        <v>85</v>
      </c>
      <c r="C153" s="70">
        <v>19</v>
      </c>
      <c r="D153" s="70">
        <v>5</v>
      </c>
      <c r="E153" s="70">
        <v>2022</v>
      </c>
      <c r="F153" s="70" t="s">
        <v>161</v>
      </c>
      <c r="G153" s="70" t="s">
        <v>1767</v>
      </c>
      <c r="H153" s="70" t="s">
        <v>1768</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1787</v>
      </c>
      <c r="B154" s="70">
        <v>85</v>
      </c>
      <c r="C154" s="70">
        <v>20</v>
      </c>
      <c r="D154" s="70">
        <v>5</v>
      </c>
      <c r="E154" s="70">
        <v>2023</v>
      </c>
      <c r="F154" s="70" t="s">
        <v>1539</v>
      </c>
      <c r="G154" s="70" t="s">
        <v>1767</v>
      </c>
      <c r="H154" s="70" t="s">
        <v>1768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1788</v>
      </c>
      <c r="B155" s="70">
        <v>85</v>
      </c>
      <c r="C155" s="70">
        <v>21</v>
      </c>
      <c r="D155" s="70">
        <v>5</v>
      </c>
      <c r="E155" s="70">
        <v>2024</v>
      </c>
      <c r="F155" s="70" t="s">
        <v>1554</v>
      </c>
      <c r="G155" s="70" t="s">
        <v>1767</v>
      </c>
      <c r="H155" s="70" t="s">
        <v>1768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1789</v>
      </c>
      <c r="B156" s="70">
        <v>1</v>
      </c>
      <c r="C156" s="70">
        <v>1</v>
      </c>
      <c r="D156" s="70">
        <v>1</v>
      </c>
      <c r="E156" s="70">
        <v>1990</v>
      </c>
      <c r="F156" s="70" t="s">
        <v>787</v>
      </c>
      <c r="G156" s="70" t="s">
        <v>1790</v>
      </c>
      <c r="H156" s="70" t="s">
        <v>1791</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1792</v>
      </c>
      <c r="B157" s="70">
        <v>2</v>
      </c>
      <c r="C157" s="70">
        <v>2</v>
      </c>
      <c r="D157" s="70">
        <v>1</v>
      </c>
      <c r="E157" s="70">
        <v>2005</v>
      </c>
      <c r="F157" s="70" t="s">
        <v>789</v>
      </c>
      <c r="G157" s="70" t="s">
        <v>1790</v>
      </c>
      <c r="H157" s="70" t="s">
        <v>1791</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1793</v>
      </c>
      <c r="B158" s="70">
        <v>3</v>
      </c>
      <c r="C158" s="70">
        <v>3</v>
      </c>
      <c r="D158" s="70">
        <v>1</v>
      </c>
      <c r="E158" s="70">
        <v>2006</v>
      </c>
      <c r="F158" s="70" t="s">
        <v>790</v>
      </c>
      <c r="G158" s="1064" t="s">
        <v>1790</v>
      </c>
      <c r="H158" s="70" t="s">
        <v>1791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1794</v>
      </c>
      <c r="B159" s="70">
        <v>4</v>
      </c>
      <c r="C159" s="70">
        <v>4</v>
      </c>
      <c r="D159" s="70">
        <v>1</v>
      </c>
      <c r="E159" s="70">
        <v>2007</v>
      </c>
      <c r="F159" s="70" t="s">
        <v>791</v>
      </c>
      <c r="G159" s="1064" t="s">
        <v>1790</v>
      </c>
      <c r="H159" s="70" t="s">
        <v>1791</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1795</v>
      </c>
      <c r="B160" s="70">
        <v>5</v>
      </c>
      <c r="C160" s="70">
        <v>5</v>
      </c>
      <c r="D160" s="70">
        <v>1</v>
      </c>
      <c r="E160" s="70">
        <v>2008</v>
      </c>
      <c r="F160" s="70" t="s">
        <v>792</v>
      </c>
      <c r="G160" s="70" t="s">
        <v>1790</v>
      </c>
      <c r="H160" s="70" t="s">
        <v>1791</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1796</v>
      </c>
      <c r="B161" s="70">
        <v>6</v>
      </c>
      <c r="C161" s="70">
        <v>6</v>
      </c>
      <c r="D161" s="70">
        <v>1</v>
      </c>
      <c r="E161" s="70">
        <v>2009</v>
      </c>
      <c r="F161" s="70" t="s">
        <v>176</v>
      </c>
      <c r="G161" s="70" t="s">
        <v>1790</v>
      </c>
      <c r="H161" s="70" t="s">
        <v>1791</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1797</v>
      </c>
      <c r="B162" s="70">
        <v>7</v>
      </c>
      <c r="C162" s="70">
        <v>7</v>
      </c>
      <c r="D162" s="70">
        <v>1</v>
      </c>
      <c r="E162" s="70">
        <v>2010</v>
      </c>
      <c r="F162" s="70" t="s">
        <v>177</v>
      </c>
      <c r="G162" s="70" t="s">
        <v>1790</v>
      </c>
      <c r="H162" s="70" t="s">
        <v>1791</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1798</v>
      </c>
      <c r="B163" s="70">
        <v>8</v>
      </c>
      <c r="C163" s="70">
        <v>8</v>
      </c>
      <c r="D163" s="70">
        <v>1</v>
      </c>
      <c r="E163" s="70">
        <v>2011</v>
      </c>
      <c r="F163" s="70" t="s">
        <v>178</v>
      </c>
      <c r="G163" s="70" t="s">
        <v>1790</v>
      </c>
      <c r="H163" s="70" t="s">
        <v>1791</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1799</v>
      </c>
      <c r="B164" s="70">
        <v>9</v>
      </c>
      <c r="C164" s="70">
        <v>9</v>
      </c>
      <c r="D164" s="70">
        <v>1</v>
      </c>
      <c r="E164" s="70">
        <v>2012</v>
      </c>
      <c r="F164" s="70" t="s">
        <v>179</v>
      </c>
      <c r="G164" s="70" t="s">
        <v>1790</v>
      </c>
      <c r="H164" s="70" t="s">
        <v>1791</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1800</v>
      </c>
      <c r="B165" s="70">
        <v>10</v>
      </c>
      <c r="C165" s="70">
        <v>10</v>
      </c>
      <c r="D165" s="70">
        <v>1</v>
      </c>
      <c r="E165" s="70">
        <v>2013</v>
      </c>
      <c r="F165" s="70" t="s">
        <v>180</v>
      </c>
      <c r="G165" s="70" t="s">
        <v>1790</v>
      </c>
      <c r="H165" s="70" t="s">
        <v>1791</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1801</v>
      </c>
      <c r="B166" s="70">
        <v>11</v>
      </c>
      <c r="C166" s="70">
        <v>11</v>
      </c>
      <c r="D166" s="70">
        <v>1</v>
      </c>
      <c r="E166" s="70">
        <v>2014</v>
      </c>
      <c r="F166" s="70" t="s">
        <v>181</v>
      </c>
      <c r="G166" s="70" t="s">
        <v>1790</v>
      </c>
      <c r="H166" s="70" t="s">
        <v>1791</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1802</v>
      </c>
      <c r="B167" s="70">
        <v>12</v>
      </c>
      <c r="C167" s="70">
        <v>12</v>
      </c>
      <c r="D167" s="70">
        <v>1</v>
      </c>
      <c r="E167" s="70">
        <v>2015</v>
      </c>
      <c r="F167" s="70" t="s">
        <v>182</v>
      </c>
      <c r="G167" s="70" t="s">
        <v>1790</v>
      </c>
      <c r="H167" s="70" t="s">
        <v>1791</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1803</v>
      </c>
      <c r="B168" s="70">
        <v>13</v>
      </c>
      <c r="C168" s="70">
        <v>13</v>
      </c>
      <c r="D168" s="70">
        <v>1</v>
      </c>
      <c r="E168" s="70">
        <v>2016</v>
      </c>
      <c r="F168" s="70" t="s">
        <v>155</v>
      </c>
      <c r="G168" s="70" t="s">
        <v>1790</v>
      </c>
      <c r="H168" s="70" t="s">
        <v>1791</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1804</v>
      </c>
      <c r="B169" s="70">
        <v>14</v>
      </c>
      <c r="C169" s="70">
        <v>14</v>
      </c>
      <c r="D169" s="70">
        <v>1</v>
      </c>
      <c r="E169" s="70">
        <v>2017</v>
      </c>
      <c r="F169" s="70" t="s">
        <v>156</v>
      </c>
      <c r="G169" s="70" t="s">
        <v>1790</v>
      </c>
      <c r="H169" s="70" t="s">
        <v>1791</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1805</v>
      </c>
      <c r="B170" s="70">
        <v>15</v>
      </c>
      <c r="C170" s="70">
        <v>15</v>
      </c>
      <c r="D170" s="70">
        <v>1</v>
      </c>
      <c r="E170" s="70">
        <v>2018</v>
      </c>
      <c r="F170" s="70" t="s">
        <v>183</v>
      </c>
      <c r="G170" s="70" t="s">
        <v>1790</v>
      </c>
      <c r="H170" s="70" t="s">
        <v>1791</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1806</v>
      </c>
      <c r="B171" s="70">
        <v>16</v>
      </c>
      <c r="C171" s="70">
        <v>16</v>
      </c>
      <c r="D171" s="70">
        <v>1</v>
      </c>
      <c r="E171" s="70">
        <v>2019</v>
      </c>
      <c r="F171" s="70" t="s">
        <v>158</v>
      </c>
      <c r="G171" s="70" t="s">
        <v>1790</v>
      </c>
      <c r="H171" s="70" t="s">
        <v>1791</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1807</v>
      </c>
      <c r="B172" s="70">
        <v>17</v>
      </c>
      <c r="C172" s="70">
        <v>17</v>
      </c>
      <c r="D172" s="70">
        <v>1</v>
      </c>
      <c r="E172" s="70">
        <v>2020</v>
      </c>
      <c r="F172" s="70" t="s">
        <v>159</v>
      </c>
      <c r="G172" s="70" t="s">
        <v>1790</v>
      </c>
      <c r="H172" s="70" t="s">
        <v>1791</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1808</v>
      </c>
      <c r="B173" s="70">
        <v>17</v>
      </c>
      <c r="C173" s="70">
        <v>18</v>
      </c>
      <c r="D173" s="70">
        <v>1</v>
      </c>
      <c r="E173" s="70">
        <v>2021</v>
      </c>
      <c r="F173" s="70" t="s">
        <v>160</v>
      </c>
      <c r="G173" s="70" t="s">
        <v>1790</v>
      </c>
      <c r="H173" s="70" t="s">
        <v>1791</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1809</v>
      </c>
      <c r="B174" s="70">
        <v>17</v>
      </c>
      <c r="C174" s="70">
        <v>19</v>
      </c>
      <c r="D174" s="70">
        <v>1</v>
      </c>
      <c r="E174" s="70">
        <v>2022</v>
      </c>
      <c r="F174" s="70" t="s">
        <v>161</v>
      </c>
      <c r="G174" s="70" t="s">
        <v>1790</v>
      </c>
      <c r="H174" s="70" t="s">
        <v>1791</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1810</v>
      </c>
      <c r="B175" s="70">
        <v>17</v>
      </c>
      <c r="C175" s="70">
        <v>20</v>
      </c>
      <c r="D175" s="70">
        <v>1</v>
      </c>
      <c r="E175" s="70">
        <v>2023</v>
      </c>
      <c r="F175" s="70" t="s">
        <v>1539</v>
      </c>
      <c r="G175" s="70" t="s">
        <v>1790</v>
      </c>
      <c r="H175" s="70" t="s">
        <v>1791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1811</v>
      </c>
      <c r="B176" s="70">
        <v>17</v>
      </c>
      <c r="C176" s="70">
        <v>21</v>
      </c>
      <c r="D176" s="70">
        <v>1</v>
      </c>
      <c r="E176" s="70">
        <v>2024</v>
      </c>
      <c r="F176" s="70" t="s">
        <v>1554</v>
      </c>
      <c r="G176" s="70" t="s">
        <v>1790</v>
      </c>
      <c r="H176" s="70" t="s">
        <v>1791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1812</v>
      </c>
      <c r="B177" s="70">
        <v>256</v>
      </c>
      <c r="C177" s="70">
        <v>1</v>
      </c>
      <c r="D177" s="70">
        <v>16</v>
      </c>
      <c r="E177" s="70">
        <v>1990</v>
      </c>
      <c r="F177" s="70" t="s">
        <v>787</v>
      </c>
      <c r="G177" s="70" t="s">
        <v>1813</v>
      </c>
      <c r="H177" s="70" t="s">
        <v>1814</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1815</v>
      </c>
      <c r="B178" s="70">
        <v>257</v>
      </c>
      <c r="C178" s="70">
        <v>2</v>
      </c>
      <c r="D178" s="70">
        <v>16</v>
      </c>
      <c r="E178" s="70">
        <v>2005</v>
      </c>
      <c r="F178" s="70" t="s">
        <v>789</v>
      </c>
      <c r="G178" s="1064" t="s">
        <v>1813</v>
      </c>
      <c r="H178" s="70" t="s">
        <v>1814</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1816</v>
      </c>
      <c r="B179" s="70">
        <v>258</v>
      </c>
      <c r="C179" s="70">
        <v>3</v>
      </c>
      <c r="D179" s="70">
        <v>16</v>
      </c>
      <c r="E179" s="70">
        <v>2006</v>
      </c>
      <c r="F179" s="70" t="s">
        <v>790</v>
      </c>
      <c r="G179" s="1064" t="s">
        <v>1813</v>
      </c>
      <c r="H179" s="70" t="s">
        <v>1814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1817</v>
      </c>
      <c r="B180" s="70">
        <v>259</v>
      </c>
      <c r="C180" s="70">
        <v>4</v>
      </c>
      <c r="D180" s="70">
        <v>16</v>
      </c>
      <c r="E180" s="70">
        <v>2007</v>
      </c>
      <c r="F180" s="70" t="s">
        <v>791</v>
      </c>
      <c r="G180" s="70" t="s">
        <v>1813</v>
      </c>
      <c r="H180" s="70" t="s">
        <v>1814</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1818</v>
      </c>
      <c r="B181" s="70">
        <v>260</v>
      </c>
      <c r="C181" s="70">
        <v>5</v>
      </c>
      <c r="D181" s="70">
        <v>16</v>
      </c>
      <c r="E181" s="70">
        <v>2008</v>
      </c>
      <c r="F181" s="70" t="s">
        <v>792</v>
      </c>
      <c r="G181" s="70" t="s">
        <v>1813</v>
      </c>
      <c r="H181" s="70" t="s">
        <v>1814</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1819</v>
      </c>
      <c r="B182" s="70">
        <v>261</v>
      </c>
      <c r="C182" s="70">
        <v>6</v>
      </c>
      <c r="D182" s="70">
        <v>16</v>
      </c>
      <c r="E182" s="70">
        <v>2009</v>
      </c>
      <c r="F182" s="70" t="s">
        <v>176</v>
      </c>
      <c r="G182" s="70" t="s">
        <v>1813</v>
      </c>
      <c r="H182" s="70" t="s">
        <v>1814</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1820</v>
      </c>
      <c r="B183" s="70">
        <v>262</v>
      </c>
      <c r="C183" s="70">
        <v>7</v>
      </c>
      <c r="D183" s="70">
        <v>16</v>
      </c>
      <c r="E183" s="70">
        <v>2010</v>
      </c>
      <c r="F183" s="70" t="s">
        <v>177</v>
      </c>
      <c r="G183" s="70" t="s">
        <v>1813</v>
      </c>
      <c r="H183" s="70" t="s">
        <v>1814</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1821</v>
      </c>
      <c r="B184" s="70">
        <v>263</v>
      </c>
      <c r="C184" s="70">
        <v>8</v>
      </c>
      <c r="D184" s="70">
        <v>16</v>
      </c>
      <c r="E184" s="70">
        <v>2011</v>
      </c>
      <c r="F184" s="70" t="s">
        <v>178</v>
      </c>
      <c r="G184" s="70" t="s">
        <v>1813</v>
      </c>
      <c r="H184" s="70" t="s">
        <v>1814</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1822</v>
      </c>
      <c r="B185" s="70">
        <v>264</v>
      </c>
      <c r="C185" s="70">
        <v>9</v>
      </c>
      <c r="D185" s="70">
        <v>16</v>
      </c>
      <c r="E185" s="70">
        <v>2012</v>
      </c>
      <c r="F185" s="70" t="s">
        <v>179</v>
      </c>
      <c r="G185" s="70" t="s">
        <v>1813</v>
      </c>
      <c r="H185" s="70" t="s">
        <v>1814</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1823</v>
      </c>
      <c r="B186" s="70">
        <v>265</v>
      </c>
      <c r="C186" s="70">
        <v>10</v>
      </c>
      <c r="D186" s="70">
        <v>16</v>
      </c>
      <c r="E186" s="70">
        <v>2013</v>
      </c>
      <c r="F186" s="70" t="s">
        <v>180</v>
      </c>
      <c r="G186" s="70" t="s">
        <v>1813</v>
      </c>
      <c r="H186" s="70" t="s">
        <v>1814</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1824</v>
      </c>
      <c r="B187" s="70">
        <v>266</v>
      </c>
      <c r="C187" s="70">
        <v>11</v>
      </c>
      <c r="D187" s="70">
        <v>16</v>
      </c>
      <c r="E187" s="70">
        <v>2014</v>
      </c>
      <c r="F187" s="70" t="s">
        <v>181</v>
      </c>
      <c r="G187" s="70" t="s">
        <v>1813</v>
      </c>
      <c r="H187" s="70" t="s">
        <v>1814</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1825</v>
      </c>
      <c r="B188" s="70">
        <v>267</v>
      </c>
      <c r="C188" s="70">
        <v>12</v>
      </c>
      <c r="D188" s="70">
        <v>16</v>
      </c>
      <c r="E188" s="70">
        <v>2015</v>
      </c>
      <c r="F188" s="70" t="s">
        <v>182</v>
      </c>
      <c r="G188" s="70" t="s">
        <v>1813</v>
      </c>
      <c r="H188" s="70" t="s">
        <v>1814</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1826</v>
      </c>
      <c r="B189" s="70">
        <v>268</v>
      </c>
      <c r="C189" s="70">
        <v>13</v>
      </c>
      <c r="D189" s="70">
        <v>16</v>
      </c>
      <c r="E189" s="70">
        <v>2016</v>
      </c>
      <c r="F189" s="70" t="s">
        <v>155</v>
      </c>
      <c r="G189" s="70" t="s">
        <v>1813</v>
      </c>
      <c r="H189" s="70" t="s">
        <v>1814</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1827</v>
      </c>
      <c r="B190" s="70">
        <v>269</v>
      </c>
      <c r="C190" s="70">
        <v>14</v>
      </c>
      <c r="D190" s="70">
        <v>16</v>
      </c>
      <c r="E190" s="70">
        <v>2017</v>
      </c>
      <c r="F190" s="70" t="s">
        <v>156</v>
      </c>
      <c r="G190" s="70" t="s">
        <v>1813</v>
      </c>
      <c r="H190" s="70" t="s">
        <v>1814</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1828</v>
      </c>
      <c r="B191" s="70">
        <v>270</v>
      </c>
      <c r="C191" s="70">
        <v>15</v>
      </c>
      <c r="D191" s="70">
        <v>16</v>
      </c>
      <c r="E191" s="70">
        <v>2018</v>
      </c>
      <c r="F191" s="70" t="s">
        <v>183</v>
      </c>
      <c r="G191" s="70" t="s">
        <v>1813</v>
      </c>
      <c r="H191" s="70" t="s">
        <v>1814</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1829</v>
      </c>
      <c r="B192" s="70">
        <v>271</v>
      </c>
      <c r="C192" s="70">
        <v>16</v>
      </c>
      <c r="D192" s="70">
        <v>16</v>
      </c>
      <c r="E192" s="70">
        <v>2019</v>
      </c>
      <c r="F192" s="70" t="s">
        <v>158</v>
      </c>
      <c r="G192" s="70" t="s">
        <v>1813</v>
      </c>
      <c r="H192" s="70" t="s">
        <v>1814</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1830</v>
      </c>
      <c r="B193" s="70">
        <v>272</v>
      </c>
      <c r="C193" s="70">
        <v>17</v>
      </c>
      <c r="D193" s="70">
        <v>16</v>
      </c>
      <c r="E193" s="70">
        <v>2020</v>
      </c>
      <c r="F193" s="70" t="s">
        <v>159</v>
      </c>
      <c r="G193" s="70" t="s">
        <v>1813</v>
      </c>
      <c r="H193" s="70" t="s">
        <v>1814</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1831</v>
      </c>
      <c r="B194" s="70">
        <v>272</v>
      </c>
      <c r="C194" s="70">
        <v>18</v>
      </c>
      <c r="D194" s="70">
        <v>16</v>
      </c>
      <c r="E194" s="70">
        <v>2021</v>
      </c>
      <c r="F194" s="70" t="s">
        <v>160</v>
      </c>
      <c r="G194" s="70" t="s">
        <v>1813</v>
      </c>
      <c r="H194" s="70" t="s">
        <v>1814</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1832</v>
      </c>
      <c r="B195" s="70">
        <v>272</v>
      </c>
      <c r="C195" s="70">
        <v>19</v>
      </c>
      <c r="D195" s="70">
        <v>16</v>
      </c>
      <c r="E195" s="70">
        <v>2022</v>
      </c>
      <c r="F195" s="70" t="s">
        <v>161</v>
      </c>
      <c r="G195" s="70" t="s">
        <v>1813</v>
      </c>
      <c r="H195" s="70" t="s">
        <v>1814</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1833</v>
      </c>
      <c r="B196" s="70">
        <v>272</v>
      </c>
      <c r="C196" s="70">
        <v>20</v>
      </c>
      <c r="D196" s="70">
        <v>16</v>
      </c>
      <c r="E196" s="70">
        <v>2023</v>
      </c>
      <c r="F196" s="70" t="s">
        <v>1539</v>
      </c>
      <c r="G196" s="70" t="s">
        <v>1813</v>
      </c>
      <c r="H196" s="70" t="s">
        <v>1814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1834</v>
      </c>
      <c r="B197" s="70">
        <v>272</v>
      </c>
      <c r="C197" s="70">
        <v>21</v>
      </c>
      <c r="D197" s="70">
        <v>16</v>
      </c>
      <c r="E197" s="70">
        <v>2024</v>
      </c>
      <c r="F197" s="70" t="s">
        <v>1554</v>
      </c>
      <c r="G197" s="1064" t="s">
        <v>1813</v>
      </c>
      <c r="H197" s="70" t="s">
        <v>1814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1835</v>
      </c>
      <c r="B198" s="70">
        <v>154</v>
      </c>
      <c r="C198" s="70">
        <v>1</v>
      </c>
      <c r="D198" s="70">
        <v>10</v>
      </c>
      <c r="E198" s="70">
        <v>1990</v>
      </c>
      <c r="F198" s="70" t="s">
        <v>787</v>
      </c>
      <c r="G198" s="1064" t="s">
        <v>1836</v>
      </c>
      <c r="H198" s="70" t="s">
        <v>1837</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1838</v>
      </c>
      <c r="B199" s="70">
        <v>155</v>
      </c>
      <c r="C199" s="70">
        <v>2</v>
      </c>
      <c r="D199" s="70">
        <v>10</v>
      </c>
      <c r="E199" s="70">
        <v>2005</v>
      </c>
      <c r="F199" s="70" t="s">
        <v>789</v>
      </c>
      <c r="G199" s="70" t="s">
        <v>1836</v>
      </c>
      <c r="H199" s="70" t="s">
        <v>1837</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1839</v>
      </c>
      <c r="B200" s="70">
        <v>156</v>
      </c>
      <c r="C200" s="70">
        <v>3</v>
      </c>
      <c r="D200" s="70">
        <v>10</v>
      </c>
      <c r="E200" s="70">
        <v>2006</v>
      </c>
      <c r="F200" s="70" t="s">
        <v>790</v>
      </c>
      <c r="G200" s="70" t="s">
        <v>1836</v>
      </c>
      <c r="H200" s="70" t="s">
        <v>1837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1840</v>
      </c>
      <c r="B201" s="70">
        <v>157</v>
      </c>
      <c r="C201" s="70">
        <v>4</v>
      </c>
      <c r="D201" s="70">
        <v>10</v>
      </c>
      <c r="E201" s="70">
        <v>2007</v>
      </c>
      <c r="F201" s="70" t="s">
        <v>791</v>
      </c>
      <c r="G201" s="70" t="s">
        <v>1836</v>
      </c>
      <c r="H201" s="70" t="s">
        <v>1837</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1841</v>
      </c>
      <c r="B202" s="70">
        <v>158</v>
      </c>
      <c r="C202" s="70">
        <v>5</v>
      </c>
      <c r="D202" s="70">
        <v>10</v>
      </c>
      <c r="E202" s="70">
        <v>2008</v>
      </c>
      <c r="F202" s="70" t="s">
        <v>792</v>
      </c>
      <c r="G202" s="70" t="s">
        <v>1836</v>
      </c>
      <c r="H202" s="70" t="s">
        <v>1837</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1842</v>
      </c>
      <c r="B203" s="70">
        <v>159</v>
      </c>
      <c r="C203" s="70">
        <v>6</v>
      </c>
      <c r="D203" s="70">
        <v>10</v>
      </c>
      <c r="E203" s="70">
        <v>2009</v>
      </c>
      <c r="F203" s="70" t="s">
        <v>176</v>
      </c>
      <c r="G203" s="70" t="s">
        <v>1836</v>
      </c>
      <c r="H203" s="70" t="s">
        <v>1837</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1843</v>
      </c>
      <c r="B204" s="70">
        <v>160</v>
      </c>
      <c r="C204" s="70">
        <v>7</v>
      </c>
      <c r="D204" s="70">
        <v>10</v>
      </c>
      <c r="E204" s="70">
        <v>2010</v>
      </c>
      <c r="F204" s="70" t="s">
        <v>177</v>
      </c>
      <c r="G204" s="70" t="s">
        <v>1836</v>
      </c>
      <c r="H204" s="70" t="s">
        <v>1837</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1844</v>
      </c>
      <c r="B205" s="70">
        <v>161</v>
      </c>
      <c r="C205" s="70">
        <v>8</v>
      </c>
      <c r="D205" s="70">
        <v>10</v>
      </c>
      <c r="E205" s="70">
        <v>2011</v>
      </c>
      <c r="F205" s="70" t="s">
        <v>178</v>
      </c>
      <c r="G205" s="70" t="s">
        <v>1836</v>
      </c>
      <c r="H205" s="70" t="s">
        <v>1837</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1845</v>
      </c>
      <c r="B206" s="70">
        <v>162</v>
      </c>
      <c r="C206" s="70">
        <v>9</v>
      </c>
      <c r="D206" s="70">
        <v>10</v>
      </c>
      <c r="E206" s="70">
        <v>2012</v>
      </c>
      <c r="F206" s="70" t="s">
        <v>179</v>
      </c>
      <c r="G206" s="70" t="s">
        <v>1836</v>
      </c>
      <c r="H206" s="70" t="s">
        <v>1837</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1846</v>
      </c>
      <c r="B207" s="70">
        <v>163</v>
      </c>
      <c r="C207" s="70">
        <v>10</v>
      </c>
      <c r="D207" s="70">
        <v>10</v>
      </c>
      <c r="E207" s="70">
        <v>2013</v>
      </c>
      <c r="F207" s="70" t="s">
        <v>180</v>
      </c>
      <c r="G207" s="70" t="s">
        <v>1836</v>
      </c>
      <c r="H207" s="70" t="s">
        <v>1837</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1847</v>
      </c>
      <c r="B208" s="70">
        <v>164</v>
      </c>
      <c r="C208" s="70">
        <v>11</v>
      </c>
      <c r="D208" s="70">
        <v>10</v>
      </c>
      <c r="E208" s="70">
        <v>2014</v>
      </c>
      <c r="F208" s="70" t="s">
        <v>181</v>
      </c>
      <c r="G208" s="70" t="s">
        <v>1836</v>
      </c>
      <c r="H208" s="70" t="s">
        <v>1837</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1848</v>
      </c>
      <c r="B209" s="70">
        <v>165</v>
      </c>
      <c r="C209" s="70">
        <v>12</v>
      </c>
      <c r="D209" s="70">
        <v>10</v>
      </c>
      <c r="E209" s="70">
        <v>2015</v>
      </c>
      <c r="F209" s="70" t="s">
        <v>182</v>
      </c>
      <c r="G209" s="70" t="s">
        <v>1836</v>
      </c>
      <c r="H209" s="70" t="s">
        <v>1837</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1849</v>
      </c>
      <c r="B210" s="70">
        <v>166</v>
      </c>
      <c r="C210" s="70">
        <v>13</v>
      </c>
      <c r="D210" s="70">
        <v>10</v>
      </c>
      <c r="E210" s="70">
        <v>2016</v>
      </c>
      <c r="F210" s="70" t="s">
        <v>155</v>
      </c>
      <c r="G210" s="70" t="s">
        <v>1836</v>
      </c>
      <c r="H210" s="70" t="s">
        <v>1837</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1850</v>
      </c>
      <c r="B211" s="70">
        <v>167</v>
      </c>
      <c r="C211" s="70">
        <v>14</v>
      </c>
      <c r="D211" s="70">
        <v>10</v>
      </c>
      <c r="E211" s="70">
        <v>2017</v>
      </c>
      <c r="F211" s="70" t="s">
        <v>156</v>
      </c>
      <c r="G211" s="70" t="s">
        <v>1836</v>
      </c>
      <c r="H211" s="70" t="s">
        <v>1837</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1851</v>
      </c>
      <c r="B212" s="70">
        <v>168</v>
      </c>
      <c r="C212" s="70">
        <v>15</v>
      </c>
      <c r="D212" s="70">
        <v>10</v>
      </c>
      <c r="E212" s="70">
        <v>2018</v>
      </c>
      <c r="F212" s="70" t="s">
        <v>183</v>
      </c>
      <c r="G212" s="70" t="s">
        <v>1836</v>
      </c>
      <c r="H212" s="70" t="s">
        <v>1837</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1852</v>
      </c>
      <c r="B213" s="70">
        <v>169</v>
      </c>
      <c r="C213" s="70">
        <v>16</v>
      </c>
      <c r="D213" s="70">
        <v>10</v>
      </c>
      <c r="E213" s="70">
        <v>2019</v>
      </c>
      <c r="F213" s="70" t="s">
        <v>158</v>
      </c>
      <c r="G213" s="70" t="s">
        <v>1836</v>
      </c>
      <c r="H213" s="70" t="s">
        <v>1837</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1853</v>
      </c>
      <c r="B214" s="70">
        <v>170</v>
      </c>
      <c r="C214" s="70">
        <v>17</v>
      </c>
      <c r="D214" s="70">
        <v>10</v>
      </c>
      <c r="E214" s="70">
        <v>2020</v>
      </c>
      <c r="F214" s="70" t="s">
        <v>159</v>
      </c>
      <c r="G214" s="70" t="s">
        <v>1836</v>
      </c>
      <c r="H214" s="70" t="s">
        <v>1837</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1854</v>
      </c>
      <c r="B215" s="70">
        <v>170</v>
      </c>
      <c r="C215" s="70">
        <v>18</v>
      </c>
      <c r="D215" s="70">
        <v>10</v>
      </c>
      <c r="E215" s="70">
        <v>2021</v>
      </c>
      <c r="F215" s="70" t="s">
        <v>160</v>
      </c>
      <c r="G215" s="70" t="s">
        <v>1836</v>
      </c>
      <c r="H215" s="70" t="s">
        <v>1837</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1855</v>
      </c>
      <c r="B216" s="70">
        <v>170</v>
      </c>
      <c r="C216" s="70">
        <v>19</v>
      </c>
      <c r="D216" s="70">
        <v>10</v>
      </c>
      <c r="E216" s="70">
        <v>2022</v>
      </c>
      <c r="F216" s="70" t="s">
        <v>161</v>
      </c>
      <c r="G216" s="1064" t="s">
        <v>1836</v>
      </c>
      <c r="H216" s="70" t="s">
        <v>1837</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1856</v>
      </c>
      <c r="B217" s="70">
        <v>170</v>
      </c>
      <c r="C217" s="70">
        <v>20</v>
      </c>
      <c r="D217" s="70">
        <v>10</v>
      </c>
      <c r="E217" s="70">
        <v>2023</v>
      </c>
      <c r="F217" s="70" t="s">
        <v>1539</v>
      </c>
      <c r="G217" s="1064" t="s">
        <v>1836</v>
      </c>
      <c r="H217" s="70" t="s">
        <v>1837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1857</v>
      </c>
      <c r="B218" s="70">
        <v>170</v>
      </c>
      <c r="C218" s="70">
        <v>21</v>
      </c>
      <c r="D218" s="70">
        <v>10</v>
      </c>
      <c r="E218" s="70">
        <v>2024</v>
      </c>
      <c r="F218" s="70" t="s">
        <v>1554</v>
      </c>
      <c r="G218" s="70" t="s">
        <v>1836</v>
      </c>
      <c r="H218" s="70" t="s">
        <v>1837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1858</v>
      </c>
      <c r="B219" s="70">
        <v>222</v>
      </c>
      <c r="C219" s="70">
        <v>1</v>
      </c>
      <c r="D219" s="70">
        <v>14</v>
      </c>
      <c r="E219" s="70">
        <v>1990</v>
      </c>
      <c r="F219" s="70" t="s">
        <v>787</v>
      </c>
      <c r="G219" s="70" t="s">
        <v>1859</v>
      </c>
      <c r="H219" s="70" t="s">
        <v>1860</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1861</v>
      </c>
      <c r="B220" s="70">
        <v>223</v>
      </c>
      <c r="C220" s="70">
        <v>2</v>
      </c>
      <c r="D220" s="70">
        <v>14</v>
      </c>
      <c r="E220" s="70">
        <v>2005</v>
      </c>
      <c r="F220" s="70" t="s">
        <v>789</v>
      </c>
      <c r="G220" s="70" t="s">
        <v>1859</v>
      </c>
      <c r="H220" s="70" t="s">
        <v>1860</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1862</v>
      </c>
      <c r="B221" s="70">
        <v>224</v>
      </c>
      <c r="C221" s="70">
        <v>3</v>
      </c>
      <c r="D221" s="70">
        <v>14</v>
      </c>
      <c r="E221" s="70">
        <v>2006</v>
      </c>
      <c r="F221" s="70" t="s">
        <v>790</v>
      </c>
      <c r="G221" s="70" t="s">
        <v>1859</v>
      </c>
      <c r="H221" s="70" t="s">
        <v>1860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1863</v>
      </c>
      <c r="B222" s="70">
        <v>225</v>
      </c>
      <c r="C222" s="70">
        <v>4</v>
      </c>
      <c r="D222" s="70">
        <v>14</v>
      </c>
      <c r="E222" s="70">
        <v>2007</v>
      </c>
      <c r="F222" s="70" t="s">
        <v>791</v>
      </c>
      <c r="G222" s="70" t="s">
        <v>1859</v>
      </c>
      <c r="H222" s="70" t="s">
        <v>1860</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1864</v>
      </c>
      <c r="B223" s="70">
        <v>226</v>
      </c>
      <c r="C223" s="70">
        <v>5</v>
      </c>
      <c r="D223" s="70">
        <v>14</v>
      </c>
      <c r="E223" s="70">
        <v>2008</v>
      </c>
      <c r="F223" s="70" t="s">
        <v>792</v>
      </c>
      <c r="G223" s="70" t="s">
        <v>1859</v>
      </c>
      <c r="H223" s="70" t="s">
        <v>1860</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1865</v>
      </c>
      <c r="B224" s="70">
        <v>227</v>
      </c>
      <c r="C224" s="70">
        <v>6</v>
      </c>
      <c r="D224" s="70">
        <v>14</v>
      </c>
      <c r="E224" s="70">
        <v>2009</v>
      </c>
      <c r="F224" s="70" t="s">
        <v>176</v>
      </c>
      <c r="G224" s="70" t="s">
        <v>1859</v>
      </c>
      <c r="H224" s="70" t="s">
        <v>1860</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1866</v>
      </c>
      <c r="B225" s="70">
        <v>228</v>
      </c>
      <c r="C225" s="70">
        <v>7</v>
      </c>
      <c r="D225" s="70">
        <v>14</v>
      </c>
      <c r="E225" s="70">
        <v>2010</v>
      </c>
      <c r="F225" s="70" t="s">
        <v>177</v>
      </c>
      <c r="G225" s="70" t="s">
        <v>1859</v>
      </c>
      <c r="H225" s="70" t="s">
        <v>1860</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1867</v>
      </c>
      <c r="B226" s="70">
        <v>229</v>
      </c>
      <c r="C226" s="70">
        <v>8</v>
      </c>
      <c r="D226" s="70">
        <v>14</v>
      </c>
      <c r="E226" s="70">
        <v>2011</v>
      </c>
      <c r="F226" s="70" t="s">
        <v>178</v>
      </c>
      <c r="G226" s="70" t="s">
        <v>1859</v>
      </c>
      <c r="H226" s="70" t="s">
        <v>1860</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1868</v>
      </c>
      <c r="B227" s="70">
        <v>230</v>
      </c>
      <c r="C227" s="70">
        <v>9</v>
      </c>
      <c r="D227" s="70">
        <v>14</v>
      </c>
      <c r="E227" s="70">
        <v>2012</v>
      </c>
      <c r="F227" s="70" t="s">
        <v>179</v>
      </c>
      <c r="G227" s="70" t="s">
        <v>1859</v>
      </c>
      <c r="H227" s="70" t="s">
        <v>1860</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1869</v>
      </c>
      <c r="B228" s="70">
        <v>231</v>
      </c>
      <c r="C228" s="70">
        <v>10</v>
      </c>
      <c r="D228" s="70">
        <v>14</v>
      </c>
      <c r="E228" s="70">
        <v>2013</v>
      </c>
      <c r="F228" s="70" t="s">
        <v>180</v>
      </c>
      <c r="G228" s="70" t="s">
        <v>1859</v>
      </c>
      <c r="H228" s="70" t="s">
        <v>1860</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1870</v>
      </c>
      <c r="B229" s="70">
        <v>232</v>
      </c>
      <c r="C229" s="70">
        <v>11</v>
      </c>
      <c r="D229" s="70">
        <v>14</v>
      </c>
      <c r="E229" s="70">
        <v>2014</v>
      </c>
      <c r="F229" s="70" t="s">
        <v>181</v>
      </c>
      <c r="G229" s="70" t="s">
        <v>1859</v>
      </c>
      <c r="H229" s="70" t="s">
        <v>1860</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1871</v>
      </c>
      <c r="B230" s="70">
        <v>233</v>
      </c>
      <c r="C230" s="70">
        <v>12</v>
      </c>
      <c r="D230" s="70">
        <v>14</v>
      </c>
      <c r="E230" s="70">
        <v>2015</v>
      </c>
      <c r="F230" s="70" t="s">
        <v>182</v>
      </c>
      <c r="G230" s="70" t="s">
        <v>1859</v>
      </c>
      <c r="H230" s="70" t="s">
        <v>1860</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1872</v>
      </c>
      <c r="B231" s="70">
        <v>234</v>
      </c>
      <c r="C231" s="70">
        <v>13</v>
      </c>
      <c r="D231" s="70">
        <v>14</v>
      </c>
      <c r="E231" s="70">
        <v>2016</v>
      </c>
      <c r="F231" s="70" t="s">
        <v>155</v>
      </c>
      <c r="G231" s="70" t="s">
        <v>1859</v>
      </c>
      <c r="H231" s="70" t="s">
        <v>1860</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1873</v>
      </c>
      <c r="B232" s="70">
        <v>235</v>
      </c>
      <c r="C232" s="70">
        <v>14</v>
      </c>
      <c r="D232" s="70">
        <v>14</v>
      </c>
      <c r="E232" s="70">
        <v>2017</v>
      </c>
      <c r="F232" s="70" t="s">
        <v>156</v>
      </c>
      <c r="G232" s="70" t="s">
        <v>1859</v>
      </c>
      <c r="H232" s="70" t="s">
        <v>1860</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1874</v>
      </c>
      <c r="B233" s="70">
        <v>236</v>
      </c>
      <c r="C233" s="70">
        <v>15</v>
      </c>
      <c r="D233" s="70">
        <v>14</v>
      </c>
      <c r="E233" s="70">
        <v>2018</v>
      </c>
      <c r="F233" s="70" t="s">
        <v>183</v>
      </c>
      <c r="G233" s="70" t="s">
        <v>1859</v>
      </c>
      <c r="H233" s="70" t="s">
        <v>1860</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1875</v>
      </c>
      <c r="B234" s="70">
        <v>237</v>
      </c>
      <c r="C234" s="70">
        <v>16</v>
      </c>
      <c r="D234" s="70">
        <v>14</v>
      </c>
      <c r="E234" s="70">
        <v>2019</v>
      </c>
      <c r="F234" s="70" t="s">
        <v>158</v>
      </c>
      <c r="G234" s="70" t="s">
        <v>1859</v>
      </c>
      <c r="H234" s="70" t="s">
        <v>1860</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1876</v>
      </c>
      <c r="B235" s="70">
        <v>238</v>
      </c>
      <c r="C235" s="70">
        <v>17</v>
      </c>
      <c r="D235" s="70">
        <v>14</v>
      </c>
      <c r="E235" s="70">
        <v>2020</v>
      </c>
      <c r="F235" s="70" t="s">
        <v>159</v>
      </c>
      <c r="G235" s="1064" t="s">
        <v>1859</v>
      </c>
      <c r="H235" s="70" t="s">
        <v>1860</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1877</v>
      </c>
      <c r="B236" s="70">
        <v>238</v>
      </c>
      <c r="C236" s="70">
        <v>18</v>
      </c>
      <c r="D236" s="70">
        <v>14</v>
      </c>
      <c r="E236" s="70">
        <v>2021</v>
      </c>
      <c r="F236" s="70" t="s">
        <v>160</v>
      </c>
      <c r="G236" s="1064" t="s">
        <v>1859</v>
      </c>
      <c r="H236" s="70" t="s">
        <v>1860</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1878</v>
      </c>
      <c r="B237" s="70">
        <v>238</v>
      </c>
      <c r="C237" s="70">
        <v>19</v>
      </c>
      <c r="D237" s="70">
        <v>14</v>
      </c>
      <c r="E237" s="70">
        <v>2022</v>
      </c>
      <c r="F237" s="70" t="s">
        <v>161</v>
      </c>
      <c r="G237" s="70" t="s">
        <v>1859</v>
      </c>
      <c r="H237" s="70" t="s">
        <v>1860</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1879</v>
      </c>
      <c r="B238" s="70">
        <v>238</v>
      </c>
      <c r="C238" s="70">
        <v>20</v>
      </c>
      <c r="D238" s="70">
        <v>14</v>
      </c>
      <c r="E238" s="70">
        <v>2023</v>
      </c>
      <c r="F238" s="70" t="s">
        <v>1539</v>
      </c>
      <c r="G238" s="70" t="s">
        <v>1859</v>
      </c>
      <c r="H238" s="70" t="s">
        <v>1860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1880</v>
      </c>
      <c r="B239" s="70">
        <v>238</v>
      </c>
      <c r="C239" s="70">
        <v>21</v>
      </c>
      <c r="D239" s="70">
        <v>14</v>
      </c>
      <c r="E239" s="70">
        <v>2024</v>
      </c>
      <c r="F239" s="70" t="s">
        <v>1554</v>
      </c>
      <c r="G239" s="70" t="s">
        <v>1859</v>
      </c>
      <c r="H239" s="70" t="s">
        <v>1860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1881</v>
      </c>
      <c r="B240" s="70">
        <v>171</v>
      </c>
      <c r="C240" s="70">
        <v>1</v>
      </c>
      <c r="D240" s="70">
        <v>11</v>
      </c>
      <c r="E240" s="70">
        <v>1990</v>
      </c>
      <c r="F240" s="70" t="s">
        <v>787</v>
      </c>
      <c r="G240" s="70" t="s">
        <v>1882</v>
      </c>
      <c r="H240" s="70" t="s">
        <v>1883</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1884</v>
      </c>
      <c r="B241" s="70">
        <v>172</v>
      </c>
      <c r="C241" s="70">
        <v>2</v>
      </c>
      <c r="D241" s="70">
        <v>11</v>
      </c>
      <c r="E241" s="70">
        <v>2005</v>
      </c>
      <c r="F241" s="70" t="s">
        <v>789</v>
      </c>
      <c r="G241" s="70" t="s">
        <v>1882</v>
      </c>
      <c r="H241" s="70" t="s">
        <v>1883</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1885</v>
      </c>
      <c r="B242" s="70">
        <v>173</v>
      </c>
      <c r="C242" s="70">
        <v>3</v>
      </c>
      <c r="D242" s="70">
        <v>11</v>
      </c>
      <c r="E242" s="70">
        <v>2006</v>
      </c>
      <c r="F242" s="70" t="s">
        <v>790</v>
      </c>
      <c r="G242" s="70" t="s">
        <v>1882</v>
      </c>
      <c r="H242" s="70" t="s">
        <v>1883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1886</v>
      </c>
      <c r="B243" s="70">
        <v>174</v>
      </c>
      <c r="C243" s="70">
        <v>4</v>
      </c>
      <c r="D243" s="70">
        <v>11</v>
      </c>
      <c r="E243" s="70">
        <v>2007</v>
      </c>
      <c r="F243" s="70" t="s">
        <v>791</v>
      </c>
      <c r="G243" s="70" t="s">
        <v>1882</v>
      </c>
      <c r="H243" s="70" t="s">
        <v>1883</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1887</v>
      </c>
      <c r="B244" s="70">
        <v>175</v>
      </c>
      <c r="C244" s="70">
        <v>5</v>
      </c>
      <c r="D244" s="70">
        <v>11</v>
      </c>
      <c r="E244" s="70">
        <v>2008</v>
      </c>
      <c r="F244" s="70" t="s">
        <v>792</v>
      </c>
      <c r="G244" s="70" t="s">
        <v>1882</v>
      </c>
      <c r="H244" s="70" t="s">
        <v>1883</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1888</v>
      </c>
      <c r="B245" s="70">
        <v>176</v>
      </c>
      <c r="C245" s="70">
        <v>6</v>
      </c>
      <c r="D245" s="70">
        <v>11</v>
      </c>
      <c r="E245" s="70">
        <v>2009</v>
      </c>
      <c r="F245" s="70" t="s">
        <v>176</v>
      </c>
      <c r="G245" s="70" t="s">
        <v>1882</v>
      </c>
      <c r="H245" s="70" t="s">
        <v>1883</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1889</v>
      </c>
      <c r="B246" s="70">
        <v>177</v>
      </c>
      <c r="C246" s="70">
        <v>7</v>
      </c>
      <c r="D246" s="70">
        <v>11</v>
      </c>
      <c r="E246" s="70">
        <v>2010</v>
      </c>
      <c r="F246" s="70" t="s">
        <v>177</v>
      </c>
      <c r="G246" s="70" t="s">
        <v>1882</v>
      </c>
      <c r="H246" s="70" t="s">
        <v>1883</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1890</v>
      </c>
      <c r="B247" s="70">
        <v>178</v>
      </c>
      <c r="C247" s="70">
        <v>8</v>
      </c>
      <c r="D247" s="70">
        <v>11</v>
      </c>
      <c r="E247" s="70">
        <v>2011</v>
      </c>
      <c r="F247" s="70" t="s">
        <v>178</v>
      </c>
      <c r="G247" s="70" t="s">
        <v>1882</v>
      </c>
      <c r="H247" s="70" t="s">
        <v>1883</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1891</v>
      </c>
      <c r="B248" s="70">
        <v>179</v>
      </c>
      <c r="C248" s="70">
        <v>9</v>
      </c>
      <c r="D248" s="70">
        <v>11</v>
      </c>
      <c r="E248" s="70">
        <v>2012</v>
      </c>
      <c r="F248" s="70" t="s">
        <v>179</v>
      </c>
      <c r="G248" s="70" t="s">
        <v>1882</v>
      </c>
      <c r="H248" s="70" t="s">
        <v>1883</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1892</v>
      </c>
      <c r="B249" s="70">
        <v>180</v>
      </c>
      <c r="C249" s="70">
        <v>10</v>
      </c>
      <c r="D249" s="70">
        <v>11</v>
      </c>
      <c r="E249" s="70">
        <v>2013</v>
      </c>
      <c r="F249" s="70" t="s">
        <v>180</v>
      </c>
      <c r="G249" s="70" t="s">
        <v>1882</v>
      </c>
      <c r="H249" s="70" t="s">
        <v>1883</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1893</v>
      </c>
      <c r="B250" s="70">
        <v>181</v>
      </c>
      <c r="C250" s="70">
        <v>11</v>
      </c>
      <c r="D250" s="70">
        <v>11</v>
      </c>
      <c r="E250" s="70">
        <v>2014</v>
      </c>
      <c r="F250" s="70" t="s">
        <v>181</v>
      </c>
      <c r="G250" s="70" t="s">
        <v>1882</v>
      </c>
      <c r="H250" s="70" t="s">
        <v>1883</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1894</v>
      </c>
      <c r="B251" s="70">
        <v>182</v>
      </c>
      <c r="C251" s="70">
        <v>12</v>
      </c>
      <c r="D251" s="70">
        <v>11</v>
      </c>
      <c r="E251" s="70">
        <v>2015</v>
      </c>
      <c r="F251" s="70" t="s">
        <v>182</v>
      </c>
      <c r="G251" s="70" t="s">
        <v>1882</v>
      </c>
      <c r="H251" s="70" t="s">
        <v>1883</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1895</v>
      </c>
      <c r="B252" s="70">
        <v>183</v>
      </c>
      <c r="C252" s="70">
        <v>13</v>
      </c>
      <c r="D252" s="70">
        <v>11</v>
      </c>
      <c r="E252" s="70">
        <v>2016</v>
      </c>
      <c r="F252" s="70" t="s">
        <v>155</v>
      </c>
      <c r="G252" s="70" t="s">
        <v>1882</v>
      </c>
      <c r="H252" s="70" t="s">
        <v>1883</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1896</v>
      </c>
      <c r="B253" s="70">
        <v>184</v>
      </c>
      <c r="C253" s="70">
        <v>14</v>
      </c>
      <c r="D253" s="70">
        <v>11</v>
      </c>
      <c r="E253" s="70">
        <v>2017</v>
      </c>
      <c r="F253" s="70" t="s">
        <v>156</v>
      </c>
      <c r="G253" s="70" t="s">
        <v>1882</v>
      </c>
      <c r="H253" s="70" t="s">
        <v>1883</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1897</v>
      </c>
      <c r="B254" s="70">
        <v>185</v>
      </c>
      <c r="C254" s="70">
        <v>15</v>
      </c>
      <c r="D254" s="70">
        <v>11</v>
      </c>
      <c r="E254" s="70">
        <v>2018</v>
      </c>
      <c r="F254" s="70" t="s">
        <v>183</v>
      </c>
      <c r="G254" s="1064" t="s">
        <v>1882</v>
      </c>
      <c r="H254" s="70" t="s">
        <v>1883</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1898</v>
      </c>
      <c r="B255" s="70">
        <v>186</v>
      </c>
      <c r="C255" s="70">
        <v>16</v>
      </c>
      <c r="D255" s="70">
        <v>11</v>
      </c>
      <c r="E255" s="70">
        <v>2019</v>
      </c>
      <c r="F255" s="70" t="s">
        <v>158</v>
      </c>
      <c r="G255" s="1064" t="s">
        <v>1882</v>
      </c>
      <c r="H255" s="70" t="s">
        <v>1883</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1899</v>
      </c>
      <c r="B256" s="70">
        <v>187</v>
      </c>
      <c r="C256" s="70">
        <v>17</v>
      </c>
      <c r="D256" s="70">
        <v>11</v>
      </c>
      <c r="E256" s="70">
        <v>2020</v>
      </c>
      <c r="F256" s="70" t="s">
        <v>159</v>
      </c>
      <c r="G256" s="70" t="s">
        <v>1882</v>
      </c>
      <c r="H256" s="70" t="s">
        <v>1883</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1900</v>
      </c>
      <c r="B257" s="70">
        <v>187</v>
      </c>
      <c r="C257" s="70">
        <v>18</v>
      </c>
      <c r="D257" s="70">
        <v>11</v>
      </c>
      <c r="E257" s="70">
        <v>2021</v>
      </c>
      <c r="F257" s="70" t="s">
        <v>160</v>
      </c>
      <c r="G257" s="70" t="s">
        <v>1882</v>
      </c>
      <c r="H257" s="70" t="s">
        <v>1883</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1901</v>
      </c>
      <c r="B258" s="70">
        <v>187</v>
      </c>
      <c r="C258" s="70">
        <v>19</v>
      </c>
      <c r="D258" s="70">
        <v>11</v>
      </c>
      <c r="E258" s="70">
        <v>2022</v>
      </c>
      <c r="F258" s="70" t="s">
        <v>161</v>
      </c>
      <c r="G258" s="70" t="s">
        <v>1882</v>
      </c>
      <c r="H258" s="70" t="s">
        <v>1883</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1902</v>
      </c>
      <c r="B259" s="70">
        <v>187</v>
      </c>
      <c r="C259" s="70">
        <v>20</v>
      </c>
      <c r="D259" s="70">
        <v>11</v>
      </c>
      <c r="E259" s="70">
        <v>2023</v>
      </c>
      <c r="F259" s="70" t="s">
        <v>1539</v>
      </c>
      <c r="G259" s="70" t="s">
        <v>1882</v>
      </c>
      <c r="H259" s="70" t="s">
        <v>1883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1903</v>
      </c>
      <c r="B260" s="70">
        <v>187</v>
      </c>
      <c r="C260" s="70">
        <v>21</v>
      </c>
      <c r="D260" s="70">
        <v>11</v>
      </c>
      <c r="E260" s="70">
        <v>2024</v>
      </c>
      <c r="F260" s="70" t="s">
        <v>1554</v>
      </c>
      <c r="G260" s="70" t="s">
        <v>1882</v>
      </c>
      <c r="H260" s="70" t="s">
        <v>1883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1904</v>
      </c>
      <c r="B261" s="70">
        <v>137</v>
      </c>
      <c r="C261" s="70">
        <v>1</v>
      </c>
      <c r="D261" s="70">
        <v>9</v>
      </c>
      <c r="E261" s="70">
        <v>1990</v>
      </c>
      <c r="F261" s="70" t="s">
        <v>787</v>
      </c>
      <c r="G261" s="70" t="s">
        <v>1905</v>
      </c>
      <c r="H261" s="70" t="s">
        <v>1906</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1907</v>
      </c>
      <c r="B262" s="70">
        <v>138</v>
      </c>
      <c r="C262" s="70">
        <v>2</v>
      </c>
      <c r="D262" s="70">
        <v>9</v>
      </c>
      <c r="E262" s="70">
        <v>2005</v>
      </c>
      <c r="F262" s="70" t="s">
        <v>789</v>
      </c>
      <c r="G262" s="70" t="s">
        <v>1905</v>
      </c>
      <c r="H262" s="70" t="s">
        <v>1906</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1908</v>
      </c>
      <c r="B263" s="70">
        <v>139</v>
      </c>
      <c r="C263" s="70">
        <v>3</v>
      </c>
      <c r="D263" s="70">
        <v>9</v>
      </c>
      <c r="E263" s="70">
        <v>2006</v>
      </c>
      <c r="F263" s="70" t="s">
        <v>790</v>
      </c>
      <c r="G263" s="70" t="s">
        <v>1905</v>
      </c>
      <c r="H263" s="70" t="s">
        <v>1906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1909</v>
      </c>
      <c r="B264" s="70">
        <v>140</v>
      </c>
      <c r="C264" s="70">
        <v>4</v>
      </c>
      <c r="D264" s="70">
        <v>9</v>
      </c>
      <c r="E264" s="70">
        <v>2007</v>
      </c>
      <c r="F264" s="70" t="s">
        <v>791</v>
      </c>
      <c r="G264" s="70" t="s">
        <v>1905</v>
      </c>
      <c r="H264" s="70" t="s">
        <v>1906</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1910</v>
      </c>
      <c r="B265" s="70">
        <v>141</v>
      </c>
      <c r="C265" s="70">
        <v>5</v>
      </c>
      <c r="D265" s="70">
        <v>9</v>
      </c>
      <c r="E265" s="70">
        <v>2008</v>
      </c>
      <c r="F265" s="70" t="s">
        <v>792</v>
      </c>
      <c r="G265" s="70" t="s">
        <v>1905</v>
      </c>
      <c r="H265" s="70" t="s">
        <v>1906</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1911</v>
      </c>
      <c r="B266" s="70">
        <v>142</v>
      </c>
      <c r="C266" s="70">
        <v>6</v>
      </c>
      <c r="D266" s="70">
        <v>9</v>
      </c>
      <c r="E266" s="70">
        <v>2009</v>
      </c>
      <c r="F266" s="70" t="s">
        <v>176</v>
      </c>
      <c r="G266" s="70" t="s">
        <v>1905</v>
      </c>
      <c r="H266" s="70" t="s">
        <v>1906</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1912</v>
      </c>
      <c r="B267" s="70">
        <v>143</v>
      </c>
      <c r="C267" s="70">
        <v>7</v>
      </c>
      <c r="D267" s="70">
        <v>9</v>
      </c>
      <c r="E267" s="70">
        <v>2010</v>
      </c>
      <c r="F267" s="70" t="s">
        <v>177</v>
      </c>
      <c r="G267" s="70" t="s">
        <v>1905</v>
      </c>
      <c r="H267" s="70" t="s">
        <v>1906</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1913</v>
      </c>
      <c r="B268" s="70">
        <v>144</v>
      </c>
      <c r="C268" s="70">
        <v>8</v>
      </c>
      <c r="D268" s="70">
        <v>9</v>
      </c>
      <c r="E268" s="70">
        <v>2011</v>
      </c>
      <c r="F268" s="70" t="s">
        <v>178</v>
      </c>
      <c r="G268" s="70" t="s">
        <v>1905</v>
      </c>
      <c r="H268" s="70" t="s">
        <v>1906</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1914</v>
      </c>
      <c r="B269" s="70">
        <v>145</v>
      </c>
      <c r="C269" s="70">
        <v>9</v>
      </c>
      <c r="D269" s="70">
        <v>9</v>
      </c>
      <c r="E269" s="70">
        <v>2012</v>
      </c>
      <c r="F269" s="70" t="s">
        <v>179</v>
      </c>
      <c r="G269" s="70" t="s">
        <v>1905</v>
      </c>
      <c r="H269" s="70" t="s">
        <v>1906</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1915</v>
      </c>
      <c r="B270" s="70">
        <v>146</v>
      </c>
      <c r="C270" s="70">
        <v>10</v>
      </c>
      <c r="D270" s="70">
        <v>9</v>
      </c>
      <c r="E270" s="70">
        <v>2013</v>
      </c>
      <c r="F270" s="70" t="s">
        <v>180</v>
      </c>
      <c r="G270" s="70" t="s">
        <v>1905</v>
      </c>
      <c r="H270" s="70" t="s">
        <v>1906</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1916</v>
      </c>
      <c r="B271" s="70">
        <v>147</v>
      </c>
      <c r="C271" s="70">
        <v>11</v>
      </c>
      <c r="D271" s="70">
        <v>9</v>
      </c>
      <c r="E271" s="70">
        <v>2014</v>
      </c>
      <c r="F271" s="70" t="s">
        <v>181</v>
      </c>
      <c r="G271" s="70" t="s">
        <v>1905</v>
      </c>
      <c r="H271" s="70" t="s">
        <v>1906</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1917</v>
      </c>
      <c r="B272" s="70">
        <v>148</v>
      </c>
      <c r="C272" s="70">
        <v>12</v>
      </c>
      <c r="D272" s="70">
        <v>9</v>
      </c>
      <c r="E272" s="70">
        <v>2015</v>
      </c>
      <c r="F272" s="70" t="s">
        <v>182</v>
      </c>
      <c r="G272" s="70" t="s">
        <v>1905</v>
      </c>
      <c r="H272" s="70" t="s">
        <v>1906</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1918</v>
      </c>
      <c r="B273" s="70">
        <v>149</v>
      </c>
      <c r="C273" s="70">
        <v>13</v>
      </c>
      <c r="D273" s="70">
        <v>9</v>
      </c>
      <c r="E273" s="70">
        <v>2016</v>
      </c>
      <c r="F273" s="70" t="s">
        <v>155</v>
      </c>
      <c r="G273" s="1064" t="s">
        <v>1905</v>
      </c>
      <c r="H273" s="70" t="s">
        <v>1906</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1919</v>
      </c>
      <c r="B274" s="70">
        <v>150</v>
      </c>
      <c r="C274" s="70">
        <v>14</v>
      </c>
      <c r="D274" s="70">
        <v>9</v>
      </c>
      <c r="E274" s="70">
        <v>2017</v>
      </c>
      <c r="F274" s="70" t="s">
        <v>156</v>
      </c>
      <c r="G274" s="1064" t="s">
        <v>1905</v>
      </c>
      <c r="H274" s="70" t="s">
        <v>1906</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1920</v>
      </c>
      <c r="B275" s="70">
        <v>151</v>
      </c>
      <c r="C275" s="70">
        <v>15</v>
      </c>
      <c r="D275" s="70">
        <v>9</v>
      </c>
      <c r="E275" s="70">
        <v>2018</v>
      </c>
      <c r="F275" s="70" t="s">
        <v>183</v>
      </c>
      <c r="G275" s="70" t="s">
        <v>1905</v>
      </c>
      <c r="H275" s="70" t="s">
        <v>1906</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1921</v>
      </c>
      <c r="B276" s="70">
        <v>152</v>
      </c>
      <c r="C276" s="70">
        <v>16</v>
      </c>
      <c r="D276" s="70">
        <v>9</v>
      </c>
      <c r="E276" s="70">
        <v>2019</v>
      </c>
      <c r="F276" s="70" t="s">
        <v>158</v>
      </c>
      <c r="G276" s="70" t="s">
        <v>1905</v>
      </c>
      <c r="H276" s="70" t="s">
        <v>1906</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1922</v>
      </c>
      <c r="B277" s="70">
        <v>153</v>
      </c>
      <c r="C277" s="70">
        <v>17</v>
      </c>
      <c r="D277" s="70">
        <v>9</v>
      </c>
      <c r="E277" s="70">
        <v>2020</v>
      </c>
      <c r="F277" s="70" t="s">
        <v>159</v>
      </c>
      <c r="G277" s="70" t="s">
        <v>1905</v>
      </c>
      <c r="H277" s="70" t="s">
        <v>1906</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1923</v>
      </c>
      <c r="B278" s="70">
        <v>153</v>
      </c>
      <c r="C278" s="70">
        <v>18</v>
      </c>
      <c r="D278" s="70">
        <v>9</v>
      </c>
      <c r="E278" s="70">
        <v>2021</v>
      </c>
      <c r="F278" s="70" t="s">
        <v>160</v>
      </c>
      <c r="G278" s="70" t="s">
        <v>1905</v>
      </c>
      <c r="H278" s="70" t="s">
        <v>1906</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1924</v>
      </c>
      <c r="B279" s="70">
        <v>153</v>
      </c>
      <c r="C279" s="70">
        <v>19</v>
      </c>
      <c r="D279" s="70">
        <v>9</v>
      </c>
      <c r="E279" s="70">
        <v>2022</v>
      </c>
      <c r="F279" s="70" t="s">
        <v>161</v>
      </c>
      <c r="G279" s="70" t="s">
        <v>1905</v>
      </c>
      <c r="H279" s="70" t="s">
        <v>1906</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1925</v>
      </c>
      <c r="B280" s="70">
        <v>153</v>
      </c>
      <c r="C280" s="70">
        <v>20</v>
      </c>
      <c r="D280" s="70">
        <v>9</v>
      </c>
      <c r="E280" s="70">
        <v>2023</v>
      </c>
      <c r="F280" s="70" t="s">
        <v>1539</v>
      </c>
      <c r="G280" s="70" t="s">
        <v>1905</v>
      </c>
      <c r="H280" s="70" t="s">
        <v>1906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1926</v>
      </c>
      <c r="B281" s="70">
        <v>153</v>
      </c>
      <c r="C281" s="70">
        <v>21</v>
      </c>
      <c r="D281" s="70">
        <v>9</v>
      </c>
      <c r="E281" s="70">
        <v>2024</v>
      </c>
      <c r="F281" s="70" t="s">
        <v>1554</v>
      </c>
      <c r="G281" s="70" t="s">
        <v>1905</v>
      </c>
      <c r="H281" s="70" t="s">
        <v>1906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1927</v>
      </c>
      <c r="B282" s="70">
        <v>273</v>
      </c>
      <c r="C282" s="70">
        <v>1</v>
      </c>
      <c r="D282" s="70">
        <v>17</v>
      </c>
      <c r="E282" s="70">
        <v>1990</v>
      </c>
      <c r="F282" s="70" t="s">
        <v>787</v>
      </c>
      <c r="G282" s="70" t="s">
        <v>1928</v>
      </c>
      <c r="H282" s="70" t="s">
        <v>1929</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1930</v>
      </c>
      <c r="B283" s="70">
        <v>274</v>
      </c>
      <c r="C283" s="70">
        <v>2</v>
      </c>
      <c r="D283" s="70">
        <v>17</v>
      </c>
      <c r="E283" s="70">
        <v>2005</v>
      </c>
      <c r="F283" s="70" t="s">
        <v>789</v>
      </c>
      <c r="G283" s="70" t="s">
        <v>1928</v>
      </c>
      <c r="H283" s="70" t="s">
        <v>1929</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1931</v>
      </c>
      <c r="B284" s="70">
        <v>275</v>
      </c>
      <c r="C284" s="70">
        <v>3</v>
      </c>
      <c r="D284" s="70">
        <v>17</v>
      </c>
      <c r="E284" s="70">
        <v>2006</v>
      </c>
      <c r="F284" s="70" t="s">
        <v>790</v>
      </c>
      <c r="G284" s="70" t="s">
        <v>1928</v>
      </c>
      <c r="H284" s="70" t="s">
        <v>1929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1932</v>
      </c>
      <c r="B285" s="70">
        <v>276</v>
      </c>
      <c r="C285" s="70">
        <v>4</v>
      </c>
      <c r="D285" s="70">
        <v>17</v>
      </c>
      <c r="E285" s="70">
        <v>2007</v>
      </c>
      <c r="F285" s="70" t="s">
        <v>791</v>
      </c>
      <c r="G285" s="70" t="s">
        <v>1928</v>
      </c>
      <c r="H285" s="70" t="s">
        <v>1929</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1933</v>
      </c>
      <c r="B286" s="70">
        <v>277</v>
      </c>
      <c r="C286" s="70">
        <v>5</v>
      </c>
      <c r="D286" s="70">
        <v>17</v>
      </c>
      <c r="E286" s="70">
        <v>2008</v>
      </c>
      <c r="F286" s="70" t="s">
        <v>792</v>
      </c>
      <c r="G286" s="70" t="s">
        <v>1928</v>
      </c>
      <c r="H286" s="70" t="s">
        <v>1929</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1934</v>
      </c>
      <c r="B287" s="70">
        <v>278</v>
      </c>
      <c r="C287" s="70">
        <v>6</v>
      </c>
      <c r="D287" s="70">
        <v>17</v>
      </c>
      <c r="E287" s="70">
        <v>2009</v>
      </c>
      <c r="F287" s="70" t="s">
        <v>176</v>
      </c>
      <c r="G287" s="70" t="s">
        <v>1928</v>
      </c>
      <c r="H287" s="70" t="s">
        <v>1929</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1935</v>
      </c>
      <c r="B288" s="70">
        <v>279</v>
      </c>
      <c r="C288" s="70">
        <v>7</v>
      </c>
      <c r="D288" s="70">
        <v>17</v>
      </c>
      <c r="E288" s="70">
        <v>2010</v>
      </c>
      <c r="F288" s="70" t="s">
        <v>177</v>
      </c>
      <c r="G288" s="70" t="s">
        <v>1928</v>
      </c>
      <c r="H288" s="70" t="s">
        <v>1929</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1936</v>
      </c>
      <c r="B289" s="70">
        <v>280</v>
      </c>
      <c r="C289" s="70">
        <v>8</v>
      </c>
      <c r="D289" s="70">
        <v>17</v>
      </c>
      <c r="E289" s="70">
        <v>2011</v>
      </c>
      <c r="F289" s="70" t="s">
        <v>178</v>
      </c>
      <c r="G289" s="70" t="s">
        <v>1928</v>
      </c>
      <c r="H289" s="70" t="s">
        <v>1929</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1937</v>
      </c>
      <c r="B290" s="70">
        <v>281</v>
      </c>
      <c r="C290" s="70">
        <v>9</v>
      </c>
      <c r="D290" s="70">
        <v>17</v>
      </c>
      <c r="E290" s="70">
        <v>2012</v>
      </c>
      <c r="F290" s="70" t="s">
        <v>179</v>
      </c>
      <c r="G290" s="70" t="s">
        <v>1928</v>
      </c>
      <c r="H290" s="70" t="s">
        <v>1929</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1938</v>
      </c>
      <c r="B291" s="70">
        <v>282</v>
      </c>
      <c r="C291" s="70">
        <v>10</v>
      </c>
      <c r="D291" s="70">
        <v>17</v>
      </c>
      <c r="E291" s="70">
        <v>2013</v>
      </c>
      <c r="F291" s="70" t="s">
        <v>180</v>
      </c>
      <c r="G291" s="70" t="s">
        <v>1928</v>
      </c>
      <c r="H291" s="70" t="s">
        <v>1929</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1939</v>
      </c>
      <c r="B292" s="70">
        <v>283</v>
      </c>
      <c r="C292" s="70">
        <v>11</v>
      </c>
      <c r="D292" s="70">
        <v>17</v>
      </c>
      <c r="E292" s="70">
        <v>2014</v>
      </c>
      <c r="F292" s="70" t="s">
        <v>181</v>
      </c>
      <c r="G292" s="1064" t="s">
        <v>1928</v>
      </c>
      <c r="H292" s="70" t="s">
        <v>1929</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1940</v>
      </c>
      <c r="B293" s="70">
        <v>284</v>
      </c>
      <c r="C293" s="70">
        <v>12</v>
      </c>
      <c r="D293" s="70">
        <v>17</v>
      </c>
      <c r="E293" s="70">
        <v>2015</v>
      </c>
      <c r="F293" s="70" t="s">
        <v>182</v>
      </c>
      <c r="G293" s="1064" t="s">
        <v>1928</v>
      </c>
      <c r="H293" s="70" t="s">
        <v>1929</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1941</v>
      </c>
      <c r="B294" s="70">
        <v>285</v>
      </c>
      <c r="C294" s="70">
        <v>13</v>
      </c>
      <c r="D294" s="70">
        <v>17</v>
      </c>
      <c r="E294" s="70">
        <v>2016</v>
      </c>
      <c r="F294" s="70" t="s">
        <v>155</v>
      </c>
      <c r="G294" s="70" t="s">
        <v>1928</v>
      </c>
      <c r="H294" s="70" t="s">
        <v>1929</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1942</v>
      </c>
      <c r="B295" s="70">
        <v>286</v>
      </c>
      <c r="C295" s="70">
        <v>14</v>
      </c>
      <c r="D295" s="70">
        <v>17</v>
      </c>
      <c r="E295" s="70">
        <v>2017</v>
      </c>
      <c r="F295" s="70" t="s">
        <v>156</v>
      </c>
      <c r="G295" s="70" t="s">
        <v>1928</v>
      </c>
      <c r="H295" s="70" t="s">
        <v>1929</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1943</v>
      </c>
      <c r="B296" s="70">
        <v>287</v>
      </c>
      <c r="C296" s="70">
        <v>15</v>
      </c>
      <c r="D296" s="70">
        <v>17</v>
      </c>
      <c r="E296" s="70">
        <v>2018</v>
      </c>
      <c r="F296" s="70" t="s">
        <v>183</v>
      </c>
      <c r="G296" s="70" t="s">
        <v>1928</v>
      </c>
      <c r="H296" s="70" t="s">
        <v>1929</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1944</v>
      </c>
      <c r="B297" s="70">
        <v>288</v>
      </c>
      <c r="C297" s="70">
        <v>16</v>
      </c>
      <c r="D297" s="70">
        <v>17</v>
      </c>
      <c r="E297" s="70">
        <v>2019</v>
      </c>
      <c r="F297" s="70" t="s">
        <v>158</v>
      </c>
      <c r="G297" s="70" t="s">
        <v>1928</v>
      </c>
      <c r="H297" s="70" t="s">
        <v>1929</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1945</v>
      </c>
      <c r="B298" s="70">
        <v>289</v>
      </c>
      <c r="C298" s="70">
        <v>17</v>
      </c>
      <c r="D298" s="70">
        <v>17</v>
      </c>
      <c r="E298" s="70">
        <v>2020</v>
      </c>
      <c r="F298" s="70" t="s">
        <v>159</v>
      </c>
      <c r="G298" s="70" t="s">
        <v>1928</v>
      </c>
      <c r="H298" s="70" t="s">
        <v>1929</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1946</v>
      </c>
      <c r="B299" s="70">
        <v>289</v>
      </c>
      <c r="C299" s="70">
        <v>18</v>
      </c>
      <c r="D299" s="70">
        <v>17</v>
      </c>
      <c r="E299" s="70">
        <v>2021</v>
      </c>
      <c r="F299" s="70" t="s">
        <v>160</v>
      </c>
      <c r="G299" s="70" t="s">
        <v>1928</v>
      </c>
      <c r="H299" s="70" t="s">
        <v>1929</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1947</v>
      </c>
      <c r="B300" s="70">
        <v>289</v>
      </c>
      <c r="C300" s="70">
        <v>19</v>
      </c>
      <c r="D300" s="70">
        <v>17</v>
      </c>
      <c r="E300" s="70">
        <v>2022</v>
      </c>
      <c r="F300" s="70" t="s">
        <v>161</v>
      </c>
      <c r="G300" s="70" t="s">
        <v>1928</v>
      </c>
      <c r="H300" s="70" t="s">
        <v>1929</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1948</v>
      </c>
      <c r="B301" s="70">
        <v>289</v>
      </c>
      <c r="C301" s="70">
        <v>20</v>
      </c>
      <c r="D301" s="70">
        <v>17</v>
      </c>
      <c r="E301" s="70">
        <v>2023</v>
      </c>
      <c r="F301" s="70" t="s">
        <v>1539</v>
      </c>
      <c r="G301" s="70" t="s">
        <v>1928</v>
      </c>
      <c r="H301" s="70" t="s">
        <v>1929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1949</v>
      </c>
      <c r="B302" s="70">
        <v>289</v>
      </c>
      <c r="C302" s="70">
        <v>21</v>
      </c>
      <c r="D302" s="70">
        <v>17</v>
      </c>
      <c r="E302" s="70">
        <v>2024</v>
      </c>
      <c r="F302" s="70" t="s">
        <v>1554</v>
      </c>
      <c r="G302" s="70" t="s">
        <v>1928</v>
      </c>
      <c r="H302" s="70" t="s">
        <v>1929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1950</v>
      </c>
      <c r="B303" s="70">
        <v>188</v>
      </c>
      <c r="C303" s="70">
        <v>1</v>
      </c>
      <c r="D303" s="70">
        <v>12</v>
      </c>
      <c r="E303" s="70">
        <v>1990</v>
      </c>
      <c r="F303" s="70" t="s">
        <v>787</v>
      </c>
      <c r="G303" s="70" t="s">
        <v>1951</v>
      </c>
      <c r="H303" s="70" t="s">
        <v>1952</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1953</v>
      </c>
      <c r="B304" s="70">
        <v>189</v>
      </c>
      <c r="C304" s="70">
        <v>2</v>
      </c>
      <c r="D304" s="70">
        <v>12</v>
      </c>
      <c r="E304" s="70">
        <v>2005</v>
      </c>
      <c r="F304" s="70" t="s">
        <v>789</v>
      </c>
      <c r="G304" s="70" t="s">
        <v>1951</v>
      </c>
      <c r="H304" s="70" t="s">
        <v>1952</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1954</v>
      </c>
      <c r="B305" s="70">
        <v>190</v>
      </c>
      <c r="C305" s="70">
        <v>3</v>
      </c>
      <c r="D305" s="70">
        <v>12</v>
      </c>
      <c r="E305" s="70">
        <v>2006</v>
      </c>
      <c r="F305" s="70" t="s">
        <v>790</v>
      </c>
      <c r="G305" s="70" t="s">
        <v>1951</v>
      </c>
      <c r="H305" s="70" t="s">
        <v>1952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1955</v>
      </c>
      <c r="B306" s="70">
        <v>191</v>
      </c>
      <c r="C306" s="70">
        <v>4</v>
      </c>
      <c r="D306" s="70">
        <v>12</v>
      </c>
      <c r="E306" s="70">
        <v>2007</v>
      </c>
      <c r="F306" s="70" t="s">
        <v>791</v>
      </c>
      <c r="G306" s="70" t="s">
        <v>1951</v>
      </c>
      <c r="H306" s="70" t="s">
        <v>1952</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1956</v>
      </c>
      <c r="B307" s="70">
        <v>192</v>
      </c>
      <c r="C307" s="70">
        <v>5</v>
      </c>
      <c r="D307" s="70">
        <v>12</v>
      </c>
      <c r="E307" s="70">
        <v>2008</v>
      </c>
      <c r="F307" s="70" t="s">
        <v>792</v>
      </c>
      <c r="G307" s="70" t="s">
        <v>1951</v>
      </c>
      <c r="H307" s="70" t="s">
        <v>1952</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1957</v>
      </c>
      <c r="B308" s="70">
        <v>193</v>
      </c>
      <c r="C308" s="70">
        <v>6</v>
      </c>
      <c r="D308" s="70">
        <v>12</v>
      </c>
      <c r="E308" s="70">
        <v>2009</v>
      </c>
      <c r="F308" s="70" t="s">
        <v>176</v>
      </c>
      <c r="G308" s="70" t="s">
        <v>1951</v>
      </c>
      <c r="H308" s="70" t="s">
        <v>1952</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1958</v>
      </c>
      <c r="B309" s="70">
        <v>194</v>
      </c>
      <c r="C309" s="70">
        <v>7</v>
      </c>
      <c r="D309" s="70">
        <v>12</v>
      </c>
      <c r="E309" s="70">
        <v>2010</v>
      </c>
      <c r="F309" s="70" t="s">
        <v>177</v>
      </c>
      <c r="G309" s="70" t="s">
        <v>1951</v>
      </c>
      <c r="H309" s="70" t="s">
        <v>1952</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1959</v>
      </c>
      <c r="B310" s="70">
        <v>195</v>
      </c>
      <c r="C310" s="70">
        <v>8</v>
      </c>
      <c r="D310" s="70">
        <v>12</v>
      </c>
      <c r="E310" s="70">
        <v>2011</v>
      </c>
      <c r="F310" s="70" t="s">
        <v>178</v>
      </c>
      <c r="G310" s="70" t="s">
        <v>1951</v>
      </c>
      <c r="H310" s="70" t="s">
        <v>1952</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1960</v>
      </c>
      <c r="B311" s="70">
        <v>196</v>
      </c>
      <c r="C311" s="70">
        <v>9</v>
      </c>
      <c r="D311" s="70">
        <v>12</v>
      </c>
      <c r="E311" s="70">
        <v>2012</v>
      </c>
      <c r="F311" s="70" t="s">
        <v>179</v>
      </c>
      <c r="G311" s="1064" t="s">
        <v>1951</v>
      </c>
      <c r="H311" s="70" t="s">
        <v>1952</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1961</v>
      </c>
      <c r="B312" s="70">
        <v>197</v>
      </c>
      <c r="C312" s="70">
        <v>10</v>
      </c>
      <c r="D312" s="70">
        <v>12</v>
      </c>
      <c r="E312" s="70">
        <v>2013</v>
      </c>
      <c r="F312" s="70" t="s">
        <v>180</v>
      </c>
      <c r="G312" s="1064" t="s">
        <v>1951</v>
      </c>
      <c r="H312" s="70" t="s">
        <v>1952</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1962</v>
      </c>
      <c r="B313" s="70">
        <v>198</v>
      </c>
      <c r="C313" s="70">
        <v>11</v>
      </c>
      <c r="D313" s="70">
        <v>12</v>
      </c>
      <c r="E313" s="70">
        <v>2014</v>
      </c>
      <c r="F313" s="70" t="s">
        <v>181</v>
      </c>
      <c r="G313" s="70" t="s">
        <v>1951</v>
      </c>
      <c r="H313" s="70" t="s">
        <v>1952</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1963</v>
      </c>
      <c r="B314" s="70">
        <v>199</v>
      </c>
      <c r="C314" s="70">
        <v>12</v>
      </c>
      <c r="D314" s="70">
        <v>12</v>
      </c>
      <c r="E314" s="70">
        <v>2015</v>
      </c>
      <c r="F314" s="70" t="s">
        <v>182</v>
      </c>
      <c r="G314" s="70" t="s">
        <v>1951</v>
      </c>
      <c r="H314" s="70" t="s">
        <v>1952</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1964</v>
      </c>
      <c r="B315" s="70">
        <v>200</v>
      </c>
      <c r="C315" s="70">
        <v>13</v>
      </c>
      <c r="D315" s="70">
        <v>12</v>
      </c>
      <c r="E315" s="70">
        <v>2016</v>
      </c>
      <c r="F315" s="70" t="s">
        <v>155</v>
      </c>
      <c r="G315" s="70" t="s">
        <v>1951</v>
      </c>
      <c r="H315" s="70" t="s">
        <v>1952</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1965</v>
      </c>
      <c r="B316" s="70">
        <v>201</v>
      </c>
      <c r="C316" s="70">
        <v>14</v>
      </c>
      <c r="D316" s="70">
        <v>12</v>
      </c>
      <c r="E316" s="70">
        <v>2017</v>
      </c>
      <c r="F316" s="70" t="s">
        <v>156</v>
      </c>
      <c r="G316" s="70" t="s">
        <v>1951</v>
      </c>
      <c r="H316" s="70" t="s">
        <v>1952</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1966</v>
      </c>
      <c r="B317" s="70">
        <v>202</v>
      </c>
      <c r="C317" s="70">
        <v>15</v>
      </c>
      <c r="D317" s="70">
        <v>12</v>
      </c>
      <c r="E317" s="70">
        <v>2018</v>
      </c>
      <c r="F317" s="70" t="s">
        <v>183</v>
      </c>
      <c r="G317" s="70" t="s">
        <v>1951</v>
      </c>
      <c r="H317" s="70" t="s">
        <v>1952</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1967</v>
      </c>
      <c r="B318" s="70">
        <v>203</v>
      </c>
      <c r="C318" s="70">
        <v>16</v>
      </c>
      <c r="D318" s="70">
        <v>12</v>
      </c>
      <c r="E318" s="70">
        <v>2019</v>
      </c>
      <c r="F318" s="70" t="s">
        <v>158</v>
      </c>
      <c r="G318" s="70" t="s">
        <v>1951</v>
      </c>
      <c r="H318" s="70" t="s">
        <v>1952</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1968</v>
      </c>
      <c r="B319" s="70">
        <v>204</v>
      </c>
      <c r="C319" s="70">
        <v>17</v>
      </c>
      <c r="D319" s="70">
        <v>12</v>
      </c>
      <c r="E319" s="70">
        <v>2020</v>
      </c>
      <c r="F319" s="70" t="s">
        <v>159</v>
      </c>
      <c r="G319" s="70" t="s">
        <v>1951</v>
      </c>
      <c r="H319" s="70" t="s">
        <v>1952</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1969</v>
      </c>
      <c r="B320" s="70">
        <v>204</v>
      </c>
      <c r="C320" s="70">
        <v>18</v>
      </c>
      <c r="D320" s="70">
        <v>12</v>
      </c>
      <c r="E320" s="70">
        <v>2021</v>
      </c>
      <c r="F320" s="70" t="s">
        <v>160</v>
      </c>
      <c r="G320" s="70" t="s">
        <v>1951</v>
      </c>
      <c r="H320" s="70" t="s">
        <v>1952</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1970</v>
      </c>
      <c r="B321" s="70">
        <v>204</v>
      </c>
      <c r="C321" s="70">
        <v>19</v>
      </c>
      <c r="D321" s="70">
        <v>12</v>
      </c>
      <c r="E321" s="70">
        <v>2022</v>
      </c>
      <c r="F321" s="70" t="s">
        <v>161</v>
      </c>
      <c r="G321" s="70" t="s">
        <v>1951</v>
      </c>
      <c r="H321" s="70" t="s">
        <v>1952</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1971</v>
      </c>
      <c r="B322" s="70">
        <v>204</v>
      </c>
      <c r="C322" s="70">
        <v>20</v>
      </c>
      <c r="D322" s="70">
        <v>12</v>
      </c>
      <c r="E322" s="70">
        <v>2023</v>
      </c>
      <c r="F322" s="70" t="s">
        <v>1539</v>
      </c>
      <c r="G322" s="70" t="s">
        <v>1951</v>
      </c>
      <c r="H322" s="70" t="s">
        <v>1952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1972</v>
      </c>
      <c r="B323" s="70">
        <v>204</v>
      </c>
      <c r="C323" s="70">
        <v>21</v>
      </c>
      <c r="D323" s="70">
        <v>12</v>
      </c>
      <c r="E323" s="70">
        <v>2024</v>
      </c>
      <c r="F323" s="70" t="s">
        <v>1554</v>
      </c>
      <c r="G323" s="70" t="s">
        <v>1951</v>
      </c>
      <c r="H323" s="70" t="s">
        <v>1952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1973</v>
      </c>
      <c r="B324" s="70">
        <v>477</v>
      </c>
      <c r="C324" s="70">
        <v>1</v>
      </c>
      <c r="D324" s="70">
        <v>29</v>
      </c>
      <c r="E324" s="70">
        <v>1990</v>
      </c>
      <c r="F324" s="70" t="s">
        <v>787</v>
      </c>
      <c r="G324" s="70" t="s">
        <v>1974</v>
      </c>
      <c r="H324" s="70" t="s">
        <v>1975</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1976</v>
      </c>
      <c r="B325" s="70">
        <v>478</v>
      </c>
      <c r="C325" s="70">
        <v>2</v>
      </c>
      <c r="D325" s="70">
        <v>29</v>
      </c>
      <c r="E325" s="70">
        <v>2005</v>
      </c>
      <c r="F325" s="70" t="s">
        <v>789</v>
      </c>
      <c r="G325" s="70" t="s">
        <v>1974</v>
      </c>
      <c r="H325" s="70" t="s">
        <v>1975</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1977</v>
      </c>
      <c r="B326" s="70">
        <v>479</v>
      </c>
      <c r="C326" s="70">
        <v>3</v>
      </c>
      <c r="D326" s="70">
        <v>29</v>
      </c>
      <c r="E326" s="70">
        <v>2006</v>
      </c>
      <c r="F326" s="70" t="s">
        <v>790</v>
      </c>
      <c r="G326" s="70" t="s">
        <v>1974</v>
      </c>
      <c r="H326" s="70" t="s">
        <v>1975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1978</v>
      </c>
      <c r="B327" s="70">
        <v>480</v>
      </c>
      <c r="C327" s="70">
        <v>4</v>
      </c>
      <c r="D327" s="70">
        <v>29</v>
      </c>
      <c r="E327" s="70">
        <v>2007</v>
      </c>
      <c r="F327" s="70" t="s">
        <v>791</v>
      </c>
      <c r="G327" s="70" t="s">
        <v>1974</v>
      </c>
      <c r="H327" s="70" t="s">
        <v>1975</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1979</v>
      </c>
      <c r="B328" s="70">
        <v>481</v>
      </c>
      <c r="C328" s="70">
        <v>5</v>
      </c>
      <c r="D328" s="70">
        <v>29</v>
      </c>
      <c r="E328" s="70">
        <v>2008</v>
      </c>
      <c r="F328" s="70" t="s">
        <v>792</v>
      </c>
      <c r="G328" s="70" t="s">
        <v>1974</v>
      </c>
      <c r="H328" s="70" t="s">
        <v>1975</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1980</v>
      </c>
      <c r="B329" s="70">
        <v>482</v>
      </c>
      <c r="C329" s="70">
        <v>6</v>
      </c>
      <c r="D329" s="70">
        <v>29</v>
      </c>
      <c r="E329" s="70">
        <v>2009</v>
      </c>
      <c r="F329" s="70" t="s">
        <v>176</v>
      </c>
      <c r="G329" s="1064" t="s">
        <v>1974</v>
      </c>
      <c r="H329" s="70" t="s">
        <v>1975</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1981</v>
      </c>
      <c r="B330" s="70">
        <v>483</v>
      </c>
      <c r="C330" s="70">
        <v>7</v>
      </c>
      <c r="D330" s="70">
        <v>29</v>
      </c>
      <c r="E330" s="70">
        <v>2010</v>
      </c>
      <c r="F330" s="70" t="s">
        <v>177</v>
      </c>
      <c r="G330" s="1064" t="s">
        <v>1974</v>
      </c>
      <c r="H330" s="70" t="s">
        <v>1975</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1982</v>
      </c>
      <c r="B331" s="70">
        <v>484</v>
      </c>
      <c r="C331" s="70">
        <v>8</v>
      </c>
      <c r="D331" s="70">
        <v>29</v>
      </c>
      <c r="E331" s="70">
        <v>2011</v>
      </c>
      <c r="F331" s="70" t="s">
        <v>178</v>
      </c>
      <c r="G331" s="70" t="s">
        <v>1974</v>
      </c>
      <c r="H331" s="70" t="s">
        <v>1975</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1983</v>
      </c>
      <c r="B332" s="70">
        <v>485</v>
      </c>
      <c r="C332" s="70">
        <v>9</v>
      </c>
      <c r="D332" s="70">
        <v>29</v>
      </c>
      <c r="E332" s="70">
        <v>2012</v>
      </c>
      <c r="F332" s="70" t="s">
        <v>179</v>
      </c>
      <c r="G332" s="70" t="s">
        <v>1974</v>
      </c>
      <c r="H332" s="70" t="s">
        <v>1975</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1984</v>
      </c>
      <c r="B333" s="70">
        <v>486</v>
      </c>
      <c r="C333" s="70">
        <v>10</v>
      </c>
      <c r="D333" s="70">
        <v>29</v>
      </c>
      <c r="E333" s="70">
        <v>2013</v>
      </c>
      <c r="F333" s="70" t="s">
        <v>180</v>
      </c>
      <c r="G333" s="70" t="s">
        <v>1974</v>
      </c>
      <c r="H333" s="70" t="s">
        <v>1975</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1985</v>
      </c>
      <c r="B334" s="70">
        <v>487</v>
      </c>
      <c r="C334" s="70">
        <v>11</v>
      </c>
      <c r="D334" s="70">
        <v>29</v>
      </c>
      <c r="E334" s="70">
        <v>2014</v>
      </c>
      <c r="F334" s="70" t="s">
        <v>181</v>
      </c>
      <c r="G334" s="70" t="s">
        <v>1974</v>
      </c>
      <c r="H334" s="70" t="s">
        <v>1975</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1986</v>
      </c>
      <c r="B335" s="70">
        <v>488</v>
      </c>
      <c r="C335" s="70">
        <v>12</v>
      </c>
      <c r="D335" s="70">
        <v>29</v>
      </c>
      <c r="E335" s="70">
        <v>2015</v>
      </c>
      <c r="F335" s="70" t="s">
        <v>182</v>
      </c>
      <c r="G335" s="70" t="s">
        <v>1974</v>
      </c>
      <c r="H335" s="70" t="s">
        <v>1975</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1987</v>
      </c>
      <c r="B336" s="70">
        <v>489</v>
      </c>
      <c r="C336" s="70">
        <v>13</v>
      </c>
      <c r="D336" s="70">
        <v>29</v>
      </c>
      <c r="E336" s="70">
        <v>2016</v>
      </c>
      <c r="F336" s="70" t="s">
        <v>155</v>
      </c>
      <c r="G336" s="70" t="s">
        <v>1974</v>
      </c>
      <c r="H336" s="70" t="s">
        <v>1975</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1988</v>
      </c>
      <c r="B337" s="70">
        <v>490</v>
      </c>
      <c r="C337" s="70">
        <v>14</v>
      </c>
      <c r="D337" s="70">
        <v>29</v>
      </c>
      <c r="E337" s="70">
        <v>2017</v>
      </c>
      <c r="F337" s="70" t="s">
        <v>156</v>
      </c>
      <c r="G337" s="70" t="s">
        <v>1974</v>
      </c>
      <c r="H337" s="70" t="s">
        <v>1975</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1989</v>
      </c>
      <c r="B338" s="70">
        <v>491</v>
      </c>
      <c r="C338" s="70">
        <v>15</v>
      </c>
      <c r="D338" s="70">
        <v>29</v>
      </c>
      <c r="E338" s="70">
        <v>2018</v>
      </c>
      <c r="F338" s="70" t="s">
        <v>183</v>
      </c>
      <c r="G338" s="70" t="s">
        <v>1974</v>
      </c>
      <c r="H338" s="70" t="s">
        <v>1975</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1990</v>
      </c>
      <c r="B339" s="70">
        <v>492</v>
      </c>
      <c r="C339" s="70">
        <v>16</v>
      </c>
      <c r="D339" s="70">
        <v>29</v>
      </c>
      <c r="E339" s="70">
        <v>2019</v>
      </c>
      <c r="F339" s="70" t="s">
        <v>158</v>
      </c>
      <c r="G339" s="70" t="s">
        <v>1974</v>
      </c>
      <c r="H339" s="70" t="s">
        <v>1975</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1991</v>
      </c>
      <c r="B340" s="70">
        <v>493</v>
      </c>
      <c r="C340" s="70">
        <v>17</v>
      </c>
      <c r="D340" s="70">
        <v>29</v>
      </c>
      <c r="E340" s="70">
        <v>2020</v>
      </c>
      <c r="F340" s="70" t="s">
        <v>159</v>
      </c>
      <c r="G340" s="70" t="s">
        <v>1974</v>
      </c>
      <c r="H340" s="70" t="s">
        <v>1975</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1992</v>
      </c>
      <c r="B341" s="70">
        <v>493</v>
      </c>
      <c r="C341" s="70">
        <v>18</v>
      </c>
      <c r="D341" s="70">
        <v>29</v>
      </c>
      <c r="E341" s="70">
        <v>2021</v>
      </c>
      <c r="F341" s="70" t="s">
        <v>160</v>
      </c>
      <c r="G341" s="70" t="s">
        <v>1974</v>
      </c>
      <c r="H341" s="70" t="s">
        <v>1975</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1993</v>
      </c>
      <c r="B342" s="70">
        <v>493</v>
      </c>
      <c r="C342" s="70">
        <v>19</v>
      </c>
      <c r="D342" s="70">
        <v>29</v>
      </c>
      <c r="E342" s="70">
        <v>2022</v>
      </c>
      <c r="F342" s="70" t="s">
        <v>161</v>
      </c>
      <c r="G342" s="70" t="s">
        <v>1974</v>
      </c>
      <c r="H342" s="70" t="s">
        <v>1975</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1994</v>
      </c>
      <c r="B343" s="70">
        <v>493</v>
      </c>
      <c r="C343" s="70">
        <v>20</v>
      </c>
      <c r="D343" s="70">
        <v>29</v>
      </c>
      <c r="E343" s="70">
        <v>2023</v>
      </c>
      <c r="F343" s="70" t="s">
        <v>1539</v>
      </c>
      <c r="G343" s="70" t="s">
        <v>1974</v>
      </c>
      <c r="H343" s="70" t="s">
        <v>1975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1995</v>
      </c>
      <c r="B344" s="70">
        <v>493</v>
      </c>
      <c r="C344" s="70">
        <v>21</v>
      </c>
      <c r="D344" s="70">
        <v>29</v>
      </c>
      <c r="E344" s="70">
        <v>2024</v>
      </c>
      <c r="F344" s="70" t="s">
        <v>1554</v>
      </c>
      <c r="G344" s="70" t="s">
        <v>1974</v>
      </c>
      <c r="H344" s="70" t="s">
        <v>1975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1996</v>
      </c>
      <c r="B345" s="70">
        <v>341</v>
      </c>
      <c r="C345" s="70">
        <v>1</v>
      </c>
      <c r="D345" s="70">
        <v>21</v>
      </c>
      <c r="E345" s="70">
        <v>1990</v>
      </c>
      <c r="F345" s="70" t="s">
        <v>787</v>
      </c>
      <c r="G345" s="70" t="s">
        <v>1997</v>
      </c>
      <c r="H345" s="70" t="s">
        <v>1998</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1999</v>
      </c>
      <c r="B346" s="70">
        <v>342</v>
      </c>
      <c r="C346" s="70">
        <v>2</v>
      </c>
      <c r="D346" s="70">
        <v>21</v>
      </c>
      <c r="E346" s="70">
        <v>2005</v>
      </c>
      <c r="F346" s="70" t="s">
        <v>789</v>
      </c>
      <c r="G346" s="70" t="s">
        <v>1997</v>
      </c>
      <c r="H346" s="70" t="s">
        <v>1998</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2000</v>
      </c>
      <c r="B347" s="70">
        <v>343</v>
      </c>
      <c r="C347" s="70">
        <v>3</v>
      </c>
      <c r="D347" s="70">
        <v>21</v>
      </c>
      <c r="E347" s="70">
        <v>2006</v>
      </c>
      <c r="F347" s="70" t="s">
        <v>790</v>
      </c>
      <c r="G347" s="70" t="s">
        <v>1997</v>
      </c>
      <c r="H347" s="70" t="s">
        <v>1998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2001</v>
      </c>
      <c r="B348" s="70">
        <v>344</v>
      </c>
      <c r="C348" s="70">
        <v>4</v>
      </c>
      <c r="D348" s="70">
        <v>21</v>
      </c>
      <c r="E348" s="70">
        <v>2007</v>
      </c>
      <c r="F348" s="70" t="s">
        <v>791</v>
      </c>
      <c r="G348" s="70" t="s">
        <v>1997</v>
      </c>
      <c r="H348" s="70" t="s">
        <v>1998</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2002</v>
      </c>
      <c r="B349" s="70">
        <v>345</v>
      </c>
      <c r="C349" s="70">
        <v>5</v>
      </c>
      <c r="D349" s="70">
        <v>21</v>
      </c>
      <c r="E349" s="70">
        <v>2008</v>
      </c>
      <c r="F349" s="70" t="s">
        <v>792</v>
      </c>
      <c r="G349" s="1064" t="s">
        <v>1997</v>
      </c>
      <c r="H349" s="70" t="s">
        <v>1998</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2003</v>
      </c>
      <c r="B350" s="70">
        <v>346</v>
      </c>
      <c r="C350" s="70">
        <v>6</v>
      </c>
      <c r="D350" s="70">
        <v>21</v>
      </c>
      <c r="E350" s="70">
        <v>2009</v>
      </c>
      <c r="F350" s="70" t="s">
        <v>176</v>
      </c>
      <c r="G350" s="1064" t="s">
        <v>1997</v>
      </c>
      <c r="H350" s="70" t="s">
        <v>1998</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2004</v>
      </c>
      <c r="B351" s="70">
        <v>347</v>
      </c>
      <c r="C351" s="70">
        <v>7</v>
      </c>
      <c r="D351" s="70">
        <v>21</v>
      </c>
      <c r="E351" s="70">
        <v>2010</v>
      </c>
      <c r="F351" s="70" t="s">
        <v>177</v>
      </c>
      <c r="G351" s="70" t="s">
        <v>1997</v>
      </c>
      <c r="H351" s="70" t="s">
        <v>1998</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2005</v>
      </c>
      <c r="B352" s="70">
        <v>348</v>
      </c>
      <c r="C352" s="70">
        <v>8</v>
      </c>
      <c r="D352" s="70">
        <v>21</v>
      </c>
      <c r="E352" s="70">
        <v>2011</v>
      </c>
      <c r="F352" s="70" t="s">
        <v>178</v>
      </c>
      <c r="G352" s="70" t="s">
        <v>1997</v>
      </c>
      <c r="H352" s="70" t="s">
        <v>1998</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2006</v>
      </c>
      <c r="B353" s="70">
        <v>349</v>
      </c>
      <c r="C353" s="70">
        <v>9</v>
      </c>
      <c r="D353" s="70">
        <v>21</v>
      </c>
      <c r="E353" s="70">
        <v>2012</v>
      </c>
      <c r="F353" s="70" t="s">
        <v>179</v>
      </c>
      <c r="G353" s="70" t="s">
        <v>1997</v>
      </c>
      <c r="H353" s="70" t="s">
        <v>1998</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2007</v>
      </c>
      <c r="B354" s="70">
        <v>350</v>
      </c>
      <c r="C354" s="70">
        <v>10</v>
      </c>
      <c r="D354" s="70">
        <v>21</v>
      </c>
      <c r="E354" s="70">
        <v>2013</v>
      </c>
      <c r="F354" s="70" t="s">
        <v>180</v>
      </c>
      <c r="G354" s="70" t="s">
        <v>1997</v>
      </c>
      <c r="H354" s="70" t="s">
        <v>1998</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2008</v>
      </c>
      <c r="B355" s="70">
        <v>351</v>
      </c>
      <c r="C355" s="70">
        <v>11</v>
      </c>
      <c r="D355" s="70">
        <v>21</v>
      </c>
      <c r="E355" s="70">
        <v>2014</v>
      </c>
      <c r="F355" s="70" t="s">
        <v>181</v>
      </c>
      <c r="G355" s="70" t="s">
        <v>1997</v>
      </c>
      <c r="H355" s="70" t="s">
        <v>1998</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2009</v>
      </c>
      <c r="B356" s="70">
        <v>352</v>
      </c>
      <c r="C356" s="70">
        <v>12</v>
      </c>
      <c r="D356" s="70">
        <v>21</v>
      </c>
      <c r="E356" s="70">
        <v>2015</v>
      </c>
      <c r="F356" s="70" t="s">
        <v>182</v>
      </c>
      <c r="G356" s="70" t="s">
        <v>1997</v>
      </c>
      <c r="H356" s="70" t="s">
        <v>1998</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2010</v>
      </c>
      <c r="B357" s="70">
        <v>353</v>
      </c>
      <c r="C357" s="70">
        <v>13</v>
      </c>
      <c r="D357" s="70">
        <v>21</v>
      </c>
      <c r="E357" s="70">
        <v>2016</v>
      </c>
      <c r="F357" s="70" t="s">
        <v>155</v>
      </c>
      <c r="G357" s="70" t="s">
        <v>1997</v>
      </c>
      <c r="H357" s="70" t="s">
        <v>1998</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2011</v>
      </c>
      <c r="B358" s="70">
        <v>354</v>
      </c>
      <c r="C358" s="70">
        <v>14</v>
      </c>
      <c r="D358" s="70">
        <v>21</v>
      </c>
      <c r="E358" s="70">
        <v>2017</v>
      </c>
      <c r="F358" s="70" t="s">
        <v>156</v>
      </c>
      <c r="G358" s="70" t="s">
        <v>1997</v>
      </c>
      <c r="H358" s="70" t="s">
        <v>1998</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2012</v>
      </c>
      <c r="B359" s="70">
        <v>355</v>
      </c>
      <c r="C359" s="70">
        <v>15</v>
      </c>
      <c r="D359" s="70">
        <v>21</v>
      </c>
      <c r="E359" s="70">
        <v>2018</v>
      </c>
      <c r="F359" s="70" t="s">
        <v>183</v>
      </c>
      <c r="G359" s="70" t="s">
        <v>1997</v>
      </c>
      <c r="H359" s="70" t="s">
        <v>1998</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2013</v>
      </c>
      <c r="B360" s="70">
        <v>356</v>
      </c>
      <c r="C360" s="70">
        <v>16</v>
      </c>
      <c r="D360" s="70">
        <v>21</v>
      </c>
      <c r="E360" s="70">
        <v>2019</v>
      </c>
      <c r="F360" s="70" t="s">
        <v>158</v>
      </c>
      <c r="G360" s="70" t="s">
        <v>1997</v>
      </c>
      <c r="H360" s="70" t="s">
        <v>1998</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2014</v>
      </c>
      <c r="B361" s="70">
        <v>357</v>
      </c>
      <c r="C361" s="70">
        <v>17</v>
      </c>
      <c r="D361" s="70">
        <v>21</v>
      </c>
      <c r="E361" s="70">
        <v>2020</v>
      </c>
      <c r="F361" s="70" t="s">
        <v>159</v>
      </c>
      <c r="G361" s="70" t="s">
        <v>1997</v>
      </c>
      <c r="H361" s="70" t="s">
        <v>1998</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2015</v>
      </c>
      <c r="B362" s="70">
        <v>357</v>
      </c>
      <c r="C362" s="70">
        <v>18</v>
      </c>
      <c r="D362" s="70">
        <v>21</v>
      </c>
      <c r="E362" s="70">
        <v>2021</v>
      </c>
      <c r="F362" s="70" t="s">
        <v>160</v>
      </c>
      <c r="G362" s="70" t="s">
        <v>1997</v>
      </c>
      <c r="H362" s="70" t="s">
        <v>1998</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2016</v>
      </c>
      <c r="B363" s="70">
        <v>357</v>
      </c>
      <c r="C363" s="70">
        <v>19</v>
      </c>
      <c r="D363" s="70">
        <v>21</v>
      </c>
      <c r="E363" s="70">
        <v>2022</v>
      </c>
      <c r="F363" s="70" t="s">
        <v>161</v>
      </c>
      <c r="G363" s="70" t="s">
        <v>1997</v>
      </c>
      <c r="H363" s="70" t="s">
        <v>1998</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2017</v>
      </c>
      <c r="B364" s="70">
        <v>357</v>
      </c>
      <c r="C364" s="70">
        <v>20</v>
      </c>
      <c r="D364" s="70">
        <v>21</v>
      </c>
      <c r="E364" s="70">
        <v>2023</v>
      </c>
      <c r="F364" s="70" t="s">
        <v>1539</v>
      </c>
      <c r="G364" s="70" t="s">
        <v>1997</v>
      </c>
      <c r="H364" s="70" t="s">
        <v>1998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2018</v>
      </c>
      <c r="B365" s="70">
        <v>357</v>
      </c>
      <c r="C365" s="70">
        <v>21</v>
      </c>
      <c r="D365" s="70">
        <v>21</v>
      </c>
      <c r="E365" s="70">
        <v>2024</v>
      </c>
      <c r="F365" s="70" t="s">
        <v>1554</v>
      </c>
      <c r="G365" s="70" t="s">
        <v>1997</v>
      </c>
      <c r="H365" s="70" t="s">
        <v>1998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2019</v>
      </c>
      <c r="B366" s="70">
        <v>307</v>
      </c>
      <c r="C366" s="70">
        <v>1</v>
      </c>
      <c r="D366" s="70">
        <v>19</v>
      </c>
      <c r="E366" s="70">
        <v>1990</v>
      </c>
      <c r="F366" s="70" t="s">
        <v>787</v>
      </c>
      <c r="G366" s="70" t="s">
        <v>2020</v>
      </c>
      <c r="H366" s="70" t="s">
        <v>2021</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2022</v>
      </c>
      <c r="B367" s="70">
        <v>308</v>
      </c>
      <c r="C367" s="70">
        <v>2</v>
      </c>
      <c r="D367" s="70">
        <v>19</v>
      </c>
      <c r="E367" s="70">
        <v>2005</v>
      </c>
      <c r="F367" s="70" t="s">
        <v>789</v>
      </c>
      <c r="G367" s="70" t="s">
        <v>2020</v>
      </c>
      <c r="H367" s="70" t="s">
        <v>2021</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2023</v>
      </c>
      <c r="B368" s="70">
        <v>309</v>
      </c>
      <c r="C368" s="70">
        <v>3</v>
      </c>
      <c r="D368" s="70">
        <v>19</v>
      </c>
      <c r="E368" s="70">
        <v>2006</v>
      </c>
      <c r="F368" s="70" t="s">
        <v>790</v>
      </c>
      <c r="G368" s="1064" t="s">
        <v>2020</v>
      </c>
      <c r="H368" s="70" t="s">
        <v>2021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2024</v>
      </c>
      <c r="B369" s="70">
        <v>310</v>
      </c>
      <c r="C369" s="70">
        <v>4</v>
      </c>
      <c r="D369" s="70">
        <v>19</v>
      </c>
      <c r="E369" s="70">
        <v>2007</v>
      </c>
      <c r="F369" s="70" t="s">
        <v>791</v>
      </c>
      <c r="G369" s="1064" t="s">
        <v>2020</v>
      </c>
      <c r="H369" s="70" t="s">
        <v>2021</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2025</v>
      </c>
      <c r="B370" s="70">
        <v>311</v>
      </c>
      <c r="C370" s="70">
        <v>5</v>
      </c>
      <c r="D370" s="70">
        <v>19</v>
      </c>
      <c r="E370" s="70">
        <v>2008</v>
      </c>
      <c r="F370" s="70" t="s">
        <v>792</v>
      </c>
      <c r="G370" s="70" t="s">
        <v>2020</v>
      </c>
      <c r="H370" s="70" t="s">
        <v>2021</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2026</v>
      </c>
      <c r="B371" s="70">
        <v>312</v>
      </c>
      <c r="C371" s="70">
        <v>6</v>
      </c>
      <c r="D371" s="70">
        <v>19</v>
      </c>
      <c r="E371" s="70">
        <v>2009</v>
      </c>
      <c r="F371" s="70" t="s">
        <v>176</v>
      </c>
      <c r="G371" s="70" t="s">
        <v>2020</v>
      </c>
      <c r="H371" s="70" t="s">
        <v>2021</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2027</v>
      </c>
      <c r="B372" s="70">
        <v>313</v>
      </c>
      <c r="C372" s="70">
        <v>7</v>
      </c>
      <c r="D372" s="70">
        <v>19</v>
      </c>
      <c r="E372" s="70">
        <v>2010</v>
      </c>
      <c r="F372" s="70" t="s">
        <v>177</v>
      </c>
      <c r="G372" s="70" t="s">
        <v>2020</v>
      </c>
      <c r="H372" s="70" t="s">
        <v>2021</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2028</v>
      </c>
      <c r="B373" s="70">
        <v>314</v>
      </c>
      <c r="C373" s="70">
        <v>8</v>
      </c>
      <c r="D373" s="70">
        <v>19</v>
      </c>
      <c r="E373" s="70">
        <v>2011</v>
      </c>
      <c r="F373" s="70" t="s">
        <v>178</v>
      </c>
      <c r="G373" s="70" t="s">
        <v>2020</v>
      </c>
      <c r="H373" s="70" t="s">
        <v>2021</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2029</v>
      </c>
      <c r="B374" s="70">
        <v>315</v>
      </c>
      <c r="C374" s="70">
        <v>9</v>
      </c>
      <c r="D374" s="70">
        <v>19</v>
      </c>
      <c r="E374" s="70">
        <v>2012</v>
      </c>
      <c r="F374" s="70" t="s">
        <v>179</v>
      </c>
      <c r="G374" s="70" t="s">
        <v>2020</v>
      </c>
      <c r="H374" s="70" t="s">
        <v>2021</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2030</v>
      </c>
      <c r="B375" s="70">
        <v>316</v>
      </c>
      <c r="C375" s="70">
        <v>10</v>
      </c>
      <c r="D375" s="70">
        <v>19</v>
      </c>
      <c r="E375" s="70">
        <v>2013</v>
      </c>
      <c r="F375" s="70" t="s">
        <v>180</v>
      </c>
      <c r="G375" s="70" t="s">
        <v>2020</v>
      </c>
      <c r="H375" s="70" t="s">
        <v>2021</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2031</v>
      </c>
      <c r="B376" s="70">
        <v>317</v>
      </c>
      <c r="C376" s="70">
        <v>11</v>
      </c>
      <c r="D376" s="70">
        <v>19</v>
      </c>
      <c r="E376" s="70">
        <v>2014</v>
      </c>
      <c r="F376" s="70" t="s">
        <v>181</v>
      </c>
      <c r="G376" s="70" t="s">
        <v>2020</v>
      </c>
      <c r="H376" s="70" t="s">
        <v>2021</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2032</v>
      </c>
      <c r="B377" s="70">
        <v>318</v>
      </c>
      <c r="C377" s="70">
        <v>12</v>
      </c>
      <c r="D377" s="70">
        <v>19</v>
      </c>
      <c r="E377" s="70">
        <v>2015</v>
      </c>
      <c r="F377" s="70" t="s">
        <v>182</v>
      </c>
      <c r="G377" s="70" t="s">
        <v>2020</v>
      </c>
      <c r="H377" s="70" t="s">
        <v>2021</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2033</v>
      </c>
      <c r="B378" s="70">
        <v>319</v>
      </c>
      <c r="C378" s="70">
        <v>13</v>
      </c>
      <c r="D378" s="70">
        <v>19</v>
      </c>
      <c r="E378" s="70">
        <v>2016</v>
      </c>
      <c r="F378" s="70" t="s">
        <v>155</v>
      </c>
      <c r="G378" s="70" t="s">
        <v>2020</v>
      </c>
      <c r="H378" s="70" t="s">
        <v>2021</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2034</v>
      </c>
      <c r="B379" s="70">
        <v>320</v>
      </c>
      <c r="C379" s="70">
        <v>14</v>
      </c>
      <c r="D379" s="70">
        <v>19</v>
      </c>
      <c r="E379" s="70">
        <v>2017</v>
      </c>
      <c r="F379" s="70" t="s">
        <v>156</v>
      </c>
      <c r="G379" s="70" t="s">
        <v>2020</v>
      </c>
      <c r="H379" s="70" t="s">
        <v>2021</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2035</v>
      </c>
      <c r="B380" s="70">
        <v>321</v>
      </c>
      <c r="C380" s="70">
        <v>15</v>
      </c>
      <c r="D380" s="70">
        <v>19</v>
      </c>
      <c r="E380" s="70">
        <v>2018</v>
      </c>
      <c r="F380" s="70" t="s">
        <v>183</v>
      </c>
      <c r="G380" s="70" t="s">
        <v>2020</v>
      </c>
      <c r="H380" s="70" t="s">
        <v>2021</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2036</v>
      </c>
      <c r="B381" s="70">
        <v>322</v>
      </c>
      <c r="C381" s="70">
        <v>16</v>
      </c>
      <c r="D381" s="70">
        <v>19</v>
      </c>
      <c r="E381" s="70">
        <v>2019</v>
      </c>
      <c r="F381" s="70" t="s">
        <v>158</v>
      </c>
      <c r="G381" s="70" t="s">
        <v>2020</v>
      </c>
      <c r="H381" s="70" t="s">
        <v>2021</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2037</v>
      </c>
      <c r="B382" s="70">
        <v>323</v>
      </c>
      <c r="C382" s="70">
        <v>17</v>
      </c>
      <c r="D382" s="70">
        <v>19</v>
      </c>
      <c r="E382" s="70">
        <v>2020</v>
      </c>
      <c r="F382" s="70" t="s">
        <v>159</v>
      </c>
      <c r="G382" s="70" t="s">
        <v>2020</v>
      </c>
      <c r="H382" s="70" t="s">
        <v>2021</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2038</v>
      </c>
      <c r="B383" s="70">
        <v>323</v>
      </c>
      <c r="C383" s="70">
        <v>18</v>
      </c>
      <c r="D383" s="70">
        <v>19</v>
      </c>
      <c r="E383" s="70">
        <v>2021</v>
      </c>
      <c r="F383" s="70" t="s">
        <v>160</v>
      </c>
      <c r="G383" s="70" t="s">
        <v>2020</v>
      </c>
      <c r="H383" s="70" t="s">
        <v>2021</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2039</v>
      </c>
      <c r="B384" s="70">
        <v>323</v>
      </c>
      <c r="C384" s="70">
        <v>19</v>
      </c>
      <c r="D384" s="70">
        <v>19</v>
      </c>
      <c r="E384" s="70">
        <v>2022</v>
      </c>
      <c r="F384" s="70" t="s">
        <v>161</v>
      </c>
      <c r="G384" s="70" t="s">
        <v>2020</v>
      </c>
      <c r="H384" s="70" t="s">
        <v>2021</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2040</v>
      </c>
      <c r="B385" s="70">
        <v>323</v>
      </c>
      <c r="C385" s="70">
        <v>20</v>
      </c>
      <c r="D385" s="70">
        <v>19</v>
      </c>
      <c r="E385" s="70">
        <v>2023</v>
      </c>
      <c r="F385" s="70" t="s">
        <v>1539</v>
      </c>
      <c r="G385" s="70" t="s">
        <v>2020</v>
      </c>
      <c r="H385" s="70" t="s">
        <v>2021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2041</v>
      </c>
      <c r="B386" s="70">
        <v>323</v>
      </c>
      <c r="C386" s="70">
        <v>21</v>
      </c>
      <c r="D386" s="70">
        <v>19</v>
      </c>
      <c r="E386" s="70">
        <v>2024</v>
      </c>
      <c r="F386" s="70" t="s">
        <v>1554</v>
      </c>
      <c r="G386" s="1064" t="s">
        <v>2020</v>
      </c>
      <c r="H386" s="70" t="s">
        <v>2021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2042</v>
      </c>
      <c r="B387" s="70">
        <v>375</v>
      </c>
      <c r="C387" s="70">
        <v>1</v>
      </c>
      <c r="D387" s="70">
        <v>23</v>
      </c>
      <c r="E387" s="70">
        <v>1990</v>
      </c>
      <c r="F387" s="70" t="s">
        <v>787</v>
      </c>
      <c r="G387" s="1064" t="s">
        <v>2043</v>
      </c>
      <c r="H387" s="70" t="s">
        <v>2044</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2045</v>
      </c>
      <c r="B388" s="70">
        <v>376</v>
      </c>
      <c r="C388" s="70">
        <v>2</v>
      </c>
      <c r="D388" s="70">
        <v>23</v>
      </c>
      <c r="E388" s="70">
        <v>2005</v>
      </c>
      <c r="F388" s="70" t="s">
        <v>789</v>
      </c>
      <c r="G388" s="70" t="s">
        <v>2043</v>
      </c>
      <c r="H388" s="70" t="s">
        <v>2044</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2046</v>
      </c>
      <c r="B389" s="70">
        <v>377</v>
      </c>
      <c r="C389" s="70">
        <v>3</v>
      </c>
      <c r="D389" s="70">
        <v>23</v>
      </c>
      <c r="E389" s="70">
        <v>2006</v>
      </c>
      <c r="F389" s="70" t="s">
        <v>790</v>
      </c>
      <c r="G389" s="70" t="s">
        <v>2043</v>
      </c>
      <c r="H389" s="70" t="s">
        <v>2044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2047</v>
      </c>
      <c r="B390" s="70">
        <v>378</v>
      </c>
      <c r="C390" s="70">
        <v>4</v>
      </c>
      <c r="D390" s="70">
        <v>23</v>
      </c>
      <c r="E390" s="70">
        <v>2007</v>
      </c>
      <c r="F390" s="70" t="s">
        <v>791</v>
      </c>
      <c r="G390" s="70" t="s">
        <v>2043</v>
      </c>
      <c r="H390" s="70" t="s">
        <v>2044</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2048</v>
      </c>
      <c r="B391" s="70">
        <v>379</v>
      </c>
      <c r="C391" s="70">
        <v>5</v>
      </c>
      <c r="D391" s="70">
        <v>23</v>
      </c>
      <c r="E391" s="70">
        <v>2008</v>
      </c>
      <c r="F391" s="70" t="s">
        <v>792</v>
      </c>
      <c r="G391" s="70" t="s">
        <v>2043</v>
      </c>
      <c r="H391" s="70" t="s">
        <v>2044</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2049</v>
      </c>
      <c r="B392" s="70">
        <v>380</v>
      </c>
      <c r="C392" s="70">
        <v>6</v>
      </c>
      <c r="D392" s="70">
        <v>23</v>
      </c>
      <c r="E392" s="70">
        <v>2009</v>
      </c>
      <c r="F392" s="70" t="s">
        <v>176</v>
      </c>
      <c r="G392" s="70" t="s">
        <v>2043</v>
      </c>
      <c r="H392" s="70" t="s">
        <v>2044</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2050</v>
      </c>
      <c r="B393" s="70">
        <v>381</v>
      </c>
      <c r="C393" s="70">
        <v>7</v>
      </c>
      <c r="D393" s="70">
        <v>23</v>
      </c>
      <c r="E393" s="70">
        <v>2010</v>
      </c>
      <c r="F393" s="70" t="s">
        <v>177</v>
      </c>
      <c r="G393" s="70" t="s">
        <v>2043</v>
      </c>
      <c r="H393" s="70" t="s">
        <v>2044</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2051</v>
      </c>
      <c r="B394" s="70">
        <v>382</v>
      </c>
      <c r="C394" s="70">
        <v>8</v>
      </c>
      <c r="D394" s="70">
        <v>23</v>
      </c>
      <c r="E394" s="70">
        <v>2011</v>
      </c>
      <c r="F394" s="70" t="s">
        <v>178</v>
      </c>
      <c r="G394" s="70" t="s">
        <v>2043</v>
      </c>
      <c r="H394" s="70" t="s">
        <v>2044</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2052</v>
      </c>
      <c r="B395" s="70">
        <v>383</v>
      </c>
      <c r="C395" s="70">
        <v>9</v>
      </c>
      <c r="D395" s="70">
        <v>23</v>
      </c>
      <c r="E395" s="70">
        <v>2012</v>
      </c>
      <c r="F395" s="70" t="s">
        <v>179</v>
      </c>
      <c r="G395" s="70" t="s">
        <v>2043</v>
      </c>
      <c r="H395" s="70" t="s">
        <v>2044</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2053</v>
      </c>
      <c r="B396" s="70">
        <v>384</v>
      </c>
      <c r="C396" s="70">
        <v>10</v>
      </c>
      <c r="D396" s="70">
        <v>23</v>
      </c>
      <c r="E396" s="70">
        <v>2013</v>
      </c>
      <c r="F396" s="70" t="s">
        <v>180</v>
      </c>
      <c r="G396" s="70" t="s">
        <v>2043</v>
      </c>
      <c r="H396" s="70" t="s">
        <v>2044</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2054</v>
      </c>
      <c r="B397" s="70">
        <v>385</v>
      </c>
      <c r="C397" s="70">
        <v>11</v>
      </c>
      <c r="D397" s="70">
        <v>23</v>
      </c>
      <c r="E397" s="70">
        <v>2014</v>
      </c>
      <c r="F397" s="70" t="s">
        <v>181</v>
      </c>
      <c r="G397" s="70" t="s">
        <v>2043</v>
      </c>
      <c r="H397" s="70" t="s">
        <v>2044</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2055</v>
      </c>
      <c r="B398" s="70">
        <v>386</v>
      </c>
      <c r="C398" s="70">
        <v>12</v>
      </c>
      <c r="D398" s="70">
        <v>23</v>
      </c>
      <c r="E398" s="70">
        <v>2015</v>
      </c>
      <c r="F398" s="70" t="s">
        <v>182</v>
      </c>
      <c r="G398" s="70" t="s">
        <v>2043</v>
      </c>
      <c r="H398" s="70" t="s">
        <v>2044</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2056</v>
      </c>
      <c r="B399" s="70">
        <v>387</v>
      </c>
      <c r="C399" s="70">
        <v>13</v>
      </c>
      <c r="D399" s="70">
        <v>23</v>
      </c>
      <c r="E399" s="70">
        <v>2016</v>
      </c>
      <c r="F399" s="70" t="s">
        <v>155</v>
      </c>
      <c r="G399" s="70" t="s">
        <v>2043</v>
      </c>
      <c r="H399" s="70" t="s">
        <v>2044</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2057</v>
      </c>
      <c r="B400" s="70">
        <v>388</v>
      </c>
      <c r="C400" s="70">
        <v>14</v>
      </c>
      <c r="D400" s="70">
        <v>23</v>
      </c>
      <c r="E400" s="70">
        <v>2017</v>
      </c>
      <c r="F400" s="70" t="s">
        <v>156</v>
      </c>
      <c r="G400" s="70" t="s">
        <v>2043</v>
      </c>
      <c r="H400" s="70" t="s">
        <v>2044</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2058</v>
      </c>
      <c r="B401" s="70">
        <v>389</v>
      </c>
      <c r="C401" s="70">
        <v>15</v>
      </c>
      <c r="D401" s="70">
        <v>23</v>
      </c>
      <c r="E401" s="70">
        <v>2018</v>
      </c>
      <c r="F401" s="70" t="s">
        <v>183</v>
      </c>
      <c r="G401" s="70" t="s">
        <v>2043</v>
      </c>
      <c r="H401" s="70" t="s">
        <v>2044</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2059</v>
      </c>
      <c r="B402" s="70">
        <v>390</v>
      </c>
      <c r="C402" s="70">
        <v>16</v>
      </c>
      <c r="D402" s="70">
        <v>23</v>
      </c>
      <c r="E402" s="70">
        <v>2019</v>
      </c>
      <c r="F402" s="70" t="s">
        <v>158</v>
      </c>
      <c r="G402" s="70" t="s">
        <v>2043</v>
      </c>
      <c r="H402" s="70" t="s">
        <v>2044</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2060</v>
      </c>
      <c r="B403" s="70">
        <v>391</v>
      </c>
      <c r="C403" s="70">
        <v>17</v>
      </c>
      <c r="D403" s="70">
        <v>23</v>
      </c>
      <c r="E403" s="70">
        <v>2020</v>
      </c>
      <c r="F403" s="70" t="s">
        <v>159</v>
      </c>
      <c r="G403" s="70" t="s">
        <v>2043</v>
      </c>
      <c r="H403" s="70" t="s">
        <v>2044</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2061</v>
      </c>
      <c r="B404" s="70">
        <v>391</v>
      </c>
      <c r="C404" s="70">
        <v>18</v>
      </c>
      <c r="D404" s="70">
        <v>23</v>
      </c>
      <c r="E404" s="70">
        <v>2021</v>
      </c>
      <c r="F404" s="70" t="s">
        <v>160</v>
      </c>
      <c r="G404" s="70" t="s">
        <v>2043</v>
      </c>
      <c r="H404" s="70" t="s">
        <v>2044</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2062</v>
      </c>
      <c r="B405" s="70">
        <v>391</v>
      </c>
      <c r="C405" s="70">
        <v>19</v>
      </c>
      <c r="D405" s="70">
        <v>23</v>
      </c>
      <c r="E405" s="70">
        <v>2022</v>
      </c>
      <c r="F405" s="70" t="s">
        <v>161</v>
      </c>
      <c r="G405" s="70" t="s">
        <v>2043</v>
      </c>
      <c r="H405" s="70" t="s">
        <v>2044</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2063</v>
      </c>
      <c r="B406" s="70">
        <v>391</v>
      </c>
      <c r="C406" s="70">
        <v>20</v>
      </c>
      <c r="D406" s="70">
        <v>23</v>
      </c>
      <c r="E406" s="70">
        <v>2023</v>
      </c>
      <c r="F406" s="70" t="s">
        <v>1539</v>
      </c>
      <c r="G406" s="1064" t="s">
        <v>2043</v>
      </c>
      <c r="H406" s="70" t="s">
        <v>2044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2064</v>
      </c>
      <c r="B407" s="70">
        <v>391</v>
      </c>
      <c r="C407" s="70">
        <v>21</v>
      </c>
      <c r="D407" s="70">
        <v>23</v>
      </c>
      <c r="E407" s="70">
        <v>2024</v>
      </c>
      <c r="F407" s="70" t="s">
        <v>1554</v>
      </c>
      <c r="G407" s="1064" t="s">
        <v>2043</v>
      </c>
      <c r="H407" s="70" t="s">
        <v>2044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2065</v>
      </c>
      <c r="B408" s="70">
        <v>205</v>
      </c>
      <c r="C408" s="70">
        <v>1</v>
      </c>
      <c r="D408" s="70">
        <v>13</v>
      </c>
      <c r="E408" s="70">
        <v>1990</v>
      </c>
      <c r="F408" s="70" t="s">
        <v>787</v>
      </c>
      <c r="G408" s="70" t="s">
        <v>2066</v>
      </c>
      <c r="H408" s="70" t="s">
        <v>2067</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2068</v>
      </c>
      <c r="B409" s="70">
        <v>206</v>
      </c>
      <c r="C409" s="70">
        <v>2</v>
      </c>
      <c r="D409" s="70">
        <v>13</v>
      </c>
      <c r="E409" s="70">
        <v>2005</v>
      </c>
      <c r="F409" s="70" t="s">
        <v>789</v>
      </c>
      <c r="G409" s="70" t="s">
        <v>2066</v>
      </c>
      <c r="H409" s="70" t="s">
        <v>2067</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2069</v>
      </c>
      <c r="B410" s="70">
        <v>207</v>
      </c>
      <c r="C410" s="70">
        <v>3</v>
      </c>
      <c r="D410" s="70">
        <v>13</v>
      </c>
      <c r="E410" s="70">
        <v>2006</v>
      </c>
      <c r="F410" s="70" t="s">
        <v>790</v>
      </c>
      <c r="G410" s="70" t="s">
        <v>2066</v>
      </c>
      <c r="H410" s="70" t="s">
        <v>2067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2070</v>
      </c>
      <c r="B411" s="70">
        <v>208</v>
      </c>
      <c r="C411" s="70">
        <v>4</v>
      </c>
      <c r="D411" s="70">
        <v>13</v>
      </c>
      <c r="E411" s="70">
        <v>2007</v>
      </c>
      <c r="F411" s="70" t="s">
        <v>791</v>
      </c>
      <c r="G411" s="70" t="s">
        <v>2066</v>
      </c>
      <c r="H411" s="70" t="s">
        <v>2067</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2071</v>
      </c>
      <c r="B412" s="70">
        <v>209</v>
      </c>
      <c r="C412" s="70">
        <v>5</v>
      </c>
      <c r="D412" s="70">
        <v>13</v>
      </c>
      <c r="E412" s="70">
        <v>2008</v>
      </c>
      <c r="F412" s="70" t="s">
        <v>792</v>
      </c>
      <c r="G412" s="70" t="s">
        <v>2066</v>
      </c>
      <c r="H412" s="70" t="s">
        <v>2067</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2072</v>
      </c>
      <c r="B413" s="70">
        <v>210</v>
      </c>
      <c r="C413" s="70">
        <v>6</v>
      </c>
      <c r="D413" s="70">
        <v>13</v>
      </c>
      <c r="E413" s="70">
        <v>2009</v>
      </c>
      <c r="F413" s="70" t="s">
        <v>176</v>
      </c>
      <c r="G413" s="70" t="s">
        <v>2066</v>
      </c>
      <c r="H413" s="70" t="s">
        <v>2067</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2073</v>
      </c>
      <c r="B414" s="70">
        <v>211</v>
      </c>
      <c r="C414" s="70">
        <v>7</v>
      </c>
      <c r="D414" s="70">
        <v>13</v>
      </c>
      <c r="E414" s="70">
        <v>2010</v>
      </c>
      <c r="F414" s="70" t="s">
        <v>177</v>
      </c>
      <c r="G414" s="70" t="s">
        <v>2066</v>
      </c>
      <c r="H414" s="70" t="s">
        <v>2067</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2074</v>
      </c>
      <c r="B415" s="70">
        <v>212</v>
      </c>
      <c r="C415" s="70">
        <v>8</v>
      </c>
      <c r="D415" s="70">
        <v>13</v>
      </c>
      <c r="E415" s="70">
        <v>2011</v>
      </c>
      <c r="F415" s="70" t="s">
        <v>178</v>
      </c>
      <c r="G415" s="70" t="s">
        <v>2066</v>
      </c>
      <c r="H415" s="70" t="s">
        <v>2067</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2075</v>
      </c>
      <c r="B416" s="70">
        <v>213</v>
      </c>
      <c r="C416" s="70">
        <v>9</v>
      </c>
      <c r="D416" s="70">
        <v>13</v>
      </c>
      <c r="E416" s="70">
        <v>2012</v>
      </c>
      <c r="F416" s="70" t="s">
        <v>179</v>
      </c>
      <c r="G416" s="70" t="s">
        <v>2066</v>
      </c>
      <c r="H416" s="70" t="s">
        <v>2067</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2076</v>
      </c>
      <c r="B417" s="70">
        <v>214</v>
      </c>
      <c r="C417" s="70">
        <v>10</v>
      </c>
      <c r="D417" s="70">
        <v>13</v>
      </c>
      <c r="E417" s="70">
        <v>2013</v>
      </c>
      <c r="F417" s="70" t="s">
        <v>180</v>
      </c>
      <c r="G417" s="70" t="s">
        <v>2066</v>
      </c>
      <c r="H417" s="70" t="s">
        <v>2067</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2077</v>
      </c>
      <c r="B418" s="70">
        <v>215</v>
      </c>
      <c r="C418" s="70">
        <v>11</v>
      </c>
      <c r="D418" s="70">
        <v>13</v>
      </c>
      <c r="E418" s="70">
        <v>2014</v>
      </c>
      <c r="F418" s="70" t="s">
        <v>181</v>
      </c>
      <c r="G418" s="70" t="s">
        <v>2066</v>
      </c>
      <c r="H418" s="70" t="s">
        <v>2067</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2078</v>
      </c>
      <c r="B419" s="70">
        <v>216</v>
      </c>
      <c r="C419" s="70">
        <v>12</v>
      </c>
      <c r="D419" s="70">
        <v>13</v>
      </c>
      <c r="E419" s="70">
        <v>2015</v>
      </c>
      <c r="F419" s="70" t="s">
        <v>182</v>
      </c>
      <c r="G419" s="70" t="s">
        <v>2066</v>
      </c>
      <c r="H419" s="70" t="s">
        <v>2067</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2079</v>
      </c>
      <c r="B420" s="70">
        <v>217</v>
      </c>
      <c r="C420" s="70">
        <v>13</v>
      </c>
      <c r="D420" s="70">
        <v>13</v>
      </c>
      <c r="E420" s="70">
        <v>2016</v>
      </c>
      <c r="F420" s="70" t="s">
        <v>155</v>
      </c>
      <c r="G420" s="70" t="s">
        <v>2066</v>
      </c>
      <c r="H420" s="70" t="s">
        <v>2067</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2080</v>
      </c>
      <c r="B421" s="70">
        <v>218</v>
      </c>
      <c r="C421" s="70">
        <v>14</v>
      </c>
      <c r="D421" s="70">
        <v>13</v>
      </c>
      <c r="E421" s="70">
        <v>2017</v>
      </c>
      <c r="F421" s="70" t="s">
        <v>156</v>
      </c>
      <c r="G421" s="70" t="s">
        <v>2066</v>
      </c>
      <c r="H421" s="70" t="s">
        <v>2067</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2081</v>
      </c>
      <c r="B422" s="70">
        <v>219</v>
      </c>
      <c r="C422" s="70">
        <v>15</v>
      </c>
      <c r="D422" s="70">
        <v>13</v>
      </c>
      <c r="E422" s="70">
        <v>2018</v>
      </c>
      <c r="F422" s="70" t="s">
        <v>183</v>
      </c>
      <c r="G422" s="70" t="s">
        <v>2066</v>
      </c>
      <c r="H422" s="70" t="s">
        <v>2067</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2082</v>
      </c>
      <c r="B423" s="70">
        <v>220</v>
      </c>
      <c r="C423" s="70">
        <v>16</v>
      </c>
      <c r="D423" s="70">
        <v>13</v>
      </c>
      <c r="E423" s="70">
        <v>2019</v>
      </c>
      <c r="F423" s="70" t="s">
        <v>158</v>
      </c>
      <c r="G423" s="70" t="s">
        <v>2066</v>
      </c>
      <c r="H423" s="70" t="s">
        <v>2067</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2083</v>
      </c>
      <c r="B424" s="70">
        <v>221</v>
      </c>
      <c r="C424" s="70">
        <v>17</v>
      </c>
      <c r="D424" s="70">
        <v>13</v>
      </c>
      <c r="E424" s="70">
        <v>2020</v>
      </c>
      <c r="F424" s="70" t="s">
        <v>159</v>
      </c>
      <c r="G424" s="70" t="s">
        <v>2066</v>
      </c>
      <c r="H424" s="70" t="s">
        <v>2067</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2084</v>
      </c>
      <c r="B425" s="70">
        <v>221</v>
      </c>
      <c r="C425" s="70">
        <v>18</v>
      </c>
      <c r="D425" s="70">
        <v>13</v>
      </c>
      <c r="E425" s="70">
        <v>2021</v>
      </c>
      <c r="F425" s="70" t="s">
        <v>160</v>
      </c>
      <c r="G425" s="1064" t="s">
        <v>2066</v>
      </c>
      <c r="H425" s="70" t="s">
        <v>2067</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2085</v>
      </c>
      <c r="B426" s="70">
        <v>221</v>
      </c>
      <c r="C426" s="70">
        <v>19</v>
      </c>
      <c r="D426" s="70">
        <v>13</v>
      </c>
      <c r="E426" s="70">
        <v>2022</v>
      </c>
      <c r="F426" s="70" t="s">
        <v>161</v>
      </c>
      <c r="G426" s="1064" t="s">
        <v>2066</v>
      </c>
      <c r="H426" s="70" t="s">
        <v>2067</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2086</v>
      </c>
      <c r="B427" s="70">
        <v>221</v>
      </c>
      <c r="C427" s="70">
        <v>20</v>
      </c>
      <c r="D427" s="70">
        <v>13</v>
      </c>
      <c r="E427" s="70">
        <v>2023</v>
      </c>
      <c r="F427" s="70" t="s">
        <v>1539</v>
      </c>
      <c r="G427" s="70" t="s">
        <v>2066</v>
      </c>
      <c r="H427" s="70" t="s">
        <v>2067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2087</v>
      </c>
      <c r="B428" s="70">
        <v>221</v>
      </c>
      <c r="C428" s="70">
        <v>21</v>
      </c>
      <c r="D428" s="70">
        <v>13</v>
      </c>
      <c r="E428" s="70">
        <v>2024</v>
      </c>
      <c r="F428" s="70" t="s">
        <v>1554</v>
      </c>
      <c r="G428" s="70" t="s">
        <v>2066</v>
      </c>
      <c r="H428" s="70" t="s">
        <v>2067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2088</v>
      </c>
      <c r="B429" s="70">
        <v>290</v>
      </c>
      <c r="C429" s="70">
        <v>1</v>
      </c>
      <c r="D429" s="70">
        <v>18</v>
      </c>
      <c r="E429" s="70">
        <v>1990</v>
      </c>
      <c r="F429" s="70" t="s">
        <v>787</v>
      </c>
      <c r="G429" s="70" t="s">
        <v>2089</v>
      </c>
      <c r="H429" s="70" t="s">
        <v>2090</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2091</v>
      </c>
      <c r="B430" s="70">
        <v>291</v>
      </c>
      <c r="C430" s="70">
        <v>2</v>
      </c>
      <c r="D430" s="70">
        <v>18</v>
      </c>
      <c r="E430" s="70">
        <v>2005</v>
      </c>
      <c r="F430" s="70" t="s">
        <v>789</v>
      </c>
      <c r="G430" s="70" t="s">
        <v>2089</v>
      </c>
      <c r="H430" s="70" t="s">
        <v>2090</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2092</v>
      </c>
      <c r="B431" s="70">
        <v>292</v>
      </c>
      <c r="C431" s="70">
        <v>3</v>
      </c>
      <c r="D431" s="70">
        <v>18</v>
      </c>
      <c r="E431" s="70">
        <v>2006</v>
      </c>
      <c r="F431" s="70" t="s">
        <v>790</v>
      </c>
      <c r="G431" s="70" t="s">
        <v>2089</v>
      </c>
      <c r="H431" s="70" t="s">
        <v>2090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2093</v>
      </c>
      <c r="B432" s="70">
        <v>293</v>
      </c>
      <c r="C432" s="70">
        <v>4</v>
      </c>
      <c r="D432" s="70">
        <v>18</v>
      </c>
      <c r="E432" s="70">
        <v>2007</v>
      </c>
      <c r="F432" s="70" t="s">
        <v>791</v>
      </c>
      <c r="G432" s="70" t="s">
        <v>2089</v>
      </c>
      <c r="H432" s="70" t="s">
        <v>2090</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2094</v>
      </c>
      <c r="B433" s="70">
        <v>294</v>
      </c>
      <c r="C433" s="70">
        <v>5</v>
      </c>
      <c r="D433" s="70">
        <v>18</v>
      </c>
      <c r="E433" s="70">
        <v>2008</v>
      </c>
      <c r="F433" s="70" t="s">
        <v>792</v>
      </c>
      <c r="G433" s="70" t="s">
        <v>2089</v>
      </c>
      <c r="H433" s="70" t="s">
        <v>2090</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2095</v>
      </c>
      <c r="B434" s="70">
        <v>295</v>
      </c>
      <c r="C434" s="70">
        <v>6</v>
      </c>
      <c r="D434" s="70">
        <v>18</v>
      </c>
      <c r="E434" s="70">
        <v>2009</v>
      </c>
      <c r="F434" s="70" t="s">
        <v>176</v>
      </c>
      <c r="G434" s="70" t="s">
        <v>2089</v>
      </c>
      <c r="H434" s="70" t="s">
        <v>2090</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2096</v>
      </c>
      <c r="B435" s="70">
        <v>296</v>
      </c>
      <c r="C435" s="70">
        <v>7</v>
      </c>
      <c r="D435" s="70">
        <v>18</v>
      </c>
      <c r="E435" s="70">
        <v>2010</v>
      </c>
      <c r="F435" s="70" t="s">
        <v>177</v>
      </c>
      <c r="G435" s="70" t="s">
        <v>2089</v>
      </c>
      <c r="H435" s="70" t="s">
        <v>2090</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2097</v>
      </c>
      <c r="B436" s="70">
        <v>297</v>
      </c>
      <c r="C436" s="70">
        <v>8</v>
      </c>
      <c r="D436" s="70">
        <v>18</v>
      </c>
      <c r="E436" s="70">
        <v>2011</v>
      </c>
      <c r="F436" s="70" t="s">
        <v>178</v>
      </c>
      <c r="G436" s="70" t="s">
        <v>2089</v>
      </c>
      <c r="H436" s="70" t="s">
        <v>2090</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2098</v>
      </c>
      <c r="B437" s="70">
        <v>298</v>
      </c>
      <c r="C437" s="70">
        <v>9</v>
      </c>
      <c r="D437" s="70">
        <v>18</v>
      </c>
      <c r="E437" s="70">
        <v>2012</v>
      </c>
      <c r="F437" s="70" t="s">
        <v>179</v>
      </c>
      <c r="G437" s="70" t="s">
        <v>2089</v>
      </c>
      <c r="H437" s="70" t="s">
        <v>2090</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2099</v>
      </c>
      <c r="B438" s="70">
        <v>299</v>
      </c>
      <c r="C438" s="70">
        <v>10</v>
      </c>
      <c r="D438" s="70">
        <v>18</v>
      </c>
      <c r="E438" s="70">
        <v>2013</v>
      </c>
      <c r="F438" s="70" t="s">
        <v>180</v>
      </c>
      <c r="G438" s="70" t="s">
        <v>2089</v>
      </c>
      <c r="H438" s="70" t="s">
        <v>2090</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2100</v>
      </c>
      <c r="B439" s="70">
        <v>300</v>
      </c>
      <c r="C439" s="70">
        <v>11</v>
      </c>
      <c r="D439" s="70">
        <v>18</v>
      </c>
      <c r="E439" s="70">
        <v>2014</v>
      </c>
      <c r="F439" s="70" t="s">
        <v>181</v>
      </c>
      <c r="G439" s="70" t="s">
        <v>2089</v>
      </c>
      <c r="H439" s="70" t="s">
        <v>2090</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2101</v>
      </c>
      <c r="B440" s="70">
        <v>301</v>
      </c>
      <c r="C440" s="70">
        <v>12</v>
      </c>
      <c r="D440" s="70">
        <v>18</v>
      </c>
      <c r="E440" s="70">
        <v>2015</v>
      </c>
      <c r="F440" s="70" t="s">
        <v>182</v>
      </c>
      <c r="G440" s="70" t="s">
        <v>2089</v>
      </c>
      <c r="H440" s="70" t="s">
        <v>2090</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2102</v>
      </c>
      <c r="B441" s="70">
        <v>302</v>
      </c>
      <c r="C441" s="70">
        <v>13</v>
      </c>
      <c r="D441" s="70">
        <v>18</v>
      </c>
      <c r="E441" s="70">
        <v>2016</v>
      </c>
      <c r="F441" s="70" t="s">
        <v>155</v>
      </c>
      <c r="G441" s="70" t="s">
        <v>2089</v>
      </c>
      <c r="H441" s="70" t="s">
        <v>2090</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2103</v>
      </c>
      <c r="B442" s="70">
        <v>303</v>
      </c>
      <c r="C442" s="70">
        <v>14</v>
      </c>
      <c r="D442" s="70">
        <v>18</v>
      </c>
      <c r="E442" s="70">
        <v>2017</v>
      </c>
      <c r="F442" s="70" t="s">
        <v>156</v>
      </c>
      <c r="G442" s="70" t="s">
        <v>2089</v>
      </c>
      <c r="H442" s="70" t="s">
        <v>2090</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2104</v>
      </c>
      <c r="B443" s="70">
        <v>304</v>
      </c>
      <c r="C443" s="70">
        <v>15</v>
      </c>
      <c r="D443" s="70">
        <v>18</v>
      </c>
      <c r="E443" s="70">
        <v>2018</v>
      </c>
      <c r="F443" s="70" t="s">
        <v>183</v>
      </c>
      <c r="G443" s="70" t="s">
        <v>2089</v>
      </c>
      <c r="H443" s="70" t="s">
        <v>2090</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2105</v>
      </c>
      <c r="B444" s="70">
        <v>305</v>
      </c>
      <c r="C444" s="70">
        <v>16</v>
      </c>
      <c r="D444" s="70">
        <v>18</v>
      </c>
      <c r="E444" s="70">
        <v>2019</v>
      </c>
      <c r="F444" s="70" t="s">
        <v>158</v>
      </c>
      <c r="G444" s="1064" t="s">
        <v>2089</v>
      </c>
      <c r="H444" s="70" t="s">
        <v>2090</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2106</v>
      </c>
      <c r="B445" s="70">
        <v>306</v>
      </c>
      <c r="C445" s="70">
        <v>17</v>
      </c>
      <c r="D445" s="70">
        <v>18</v>
      </c>
      <c r="E445" s="70">
        <v>2020</v>
      </c>
      <c r="F445" s="70" t="s">
        <v>159</v>
      </c>
      <c r="G445" s="1064" t="s">
        <v>2089</v>
      </c>
      <c r="H445" s="70" t="s">
        <v>2090</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2107</v>
      </c>
      <c r="B446" s="70">
        <v>306</v>
      </c>
      <c r="C446" s="70">
        <v>18</v>
      </c>
      <c r="D446" s="70">
        <v>18</v>
      </c>
      <c r="E446" s="70">
        <v>2021</v>
      </c>
      <c r="F446" s="70" t="s">
        <v>160</v>
      </c>
      <c r="G446" s="70" t="s">
        <v>2089</v>
      </c>
      <c r="H446" s="70" t="s">
        <v>2090</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2108</v>
      </c>
      <c r="B447" s="70">
        <v>306</v>
      </c>
      <c r="C447" s="70">
        <v>19</v>
      </c>
      <c r="D447" s="70">
        <v>18</v>
      </c>
      <c r="E447" s="70">
        <v>2022</v>
      </c>
      <c r="F447" s="70" t="s">
        <v>161</v>
      </c>
      <c r="G447" s="70" t="s">
        <v>2089</v>
      </c>
      <c r="H447" s="70" t="s">
        <v>2090</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2109</v>
      </c>
      <c r="B448" s="70">
        <v>306</v>
      </c>
      <c r="C448" s="70">
        <v>20</v>
      </c>
      <c r="D448" s="70">
        <v>18</v>
      </c>
      <c r="E448" s="70">
        <v>2023</v>
      </c>
      <c r="F448" s="70" t="s">
        <v>1539</v>
      </c>
      <c r="G448" s="70" t="s">
        <v>2089</v>
      </c>
      <c r="H448" s="70" t="s">
        <v>2090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2110</v>
      </c>
      <c r="B449" s="70">
        <v>306</v>
      </c>
      <c r="C449" s="70">
        <v>21</v>
      </c>
      <c r="D449" s="70">
        <v>18</v>
      </c>
      <c r="E449" s="70">
        <v>2024</v>
      </c>
      <c r="F449" s="70" t="s">
        <v>1554</v>
      </c>
      <c r="G449" s="70" t="s">
        <v>2089</v>
      </c>
      <c r="H449" s="70" t="s">
        <v>2090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2111</v>
      </c>
      <c r="B450" s="70">
        <v>409</v>
      </c>
      <c r="C450" s="70">
        <v>1</v>
      </c>
      <c r="D450" s="70">
        <v>25</v>
      </c>
      <c r="E450" s="70">
        <v>1990</v>
      </c>
      <c r="F450" s="70" t="s">
        <v>787</v>
      </c>
      <c r="G450" s="70" t="s">
        <v>2112</v>
      </c>
      <c r="H450" s="70" t="s">
        <v>2113</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2114</v>
      </c>
      <c r="B451" s="70">
        <v>410</v>
      </c>
      <c r="C451" s="70">
        <v>2</v>
      </c>
      <c r="D451" s="70">
        <v>25</v>
      </c>
      <c r="E451" s="70">
        <v>2005</v>
      </c>
      <c r="F451" s="70" t="s">
        <v>789</v>
      </c>
      <c r="G451" s="70" t="s">
        <v>2112</v>
      </c>
      <c r="H451" s="70" t="s">
        <v>2113</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2115</v>
      </c>
      <c r="B452" s="70">
        <v>411</v>
      </c>
      <c r="C452" s="70">
        <v>3</v>
      </c>
      <c r="D452" s="70">
        <v>25</v>
      </c>
      <c r="E452" s="70">
        <v>2006</v>
      </c>
      <c r="F452" s="70" t="s">
        <v>790</v>
      </c>
      <c r="G452" s="70" t="s">
        <v>2112</v>
      </c>
      <c r="H452" s="70" t="s">
        <v>2113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2116</v>
      </c>
      <c r="B453" s="70">
        <v>412</v>
      </c>
      <c r="C453" s="70">
        <v>4</v>
      </c>
      <c r="D453" s="70">
        <v>25</v>
      </c>
      <c r="E453" s="70">
        <v>2007</v>
      </c>
      <c r="F453" s="70" t="s">
        <v>791</v>
      </c>
      <c r="G453" s="70" t="s">
        <v>2112</v>
      </c>
      <c r="H453" s="70" t="s">
        <v>2113</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2117</v>
      </c>
      <c r="B454" s="70">
        <v>413</v>
      </c>
      <c r="C454" s="70">
        <v>5</v>
      </c>
      <c r="D454" s="70">
        <v>25</v>
      </c>
      <c r="E454" s="70">
        <v>2008</v>
      </c>
      <c r="F454" s="70" t="s">
        <v>792</v>
      </c>
      <c r="G454" s="70" t="s">
        <v>2112</v>
      </c>
      <c r="H454" s="70" t="s">
        <v>2113</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2118</v>
      </c>
      <c r="B455" s="70">
        <v>414</v>
      </c>
      <c r="C455" s="70">
        <v>6</v>
      </c>
      <c r="D455" s="70">
        <v>25</v>
      </c>
      <c r="E455" s="70">
        <v>2009</v>
      </c>
      <c r="F455" s="70" t="s">
        <v>176</v>
      </c>
      <c r="G455" s="70" t="s">
        <v>2112</v>
      </c>
      <c r="H455" s="70" t="s">
        <v>2113</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2119</v>
      </c>
      <c r="B456" s="70">
        <v>415</v>
      </c>
      <c r="C456" s="70">
        <v>7</v>
      </c>
      <c r="D456" s="70">
        <v>25</v>
      </c>
      <c r="E456" s="70">
        <v>2010</v>
      </c>
      <c r="F456" s="70" t="s">
        <v>177</v>
      </c>
      <c r="G456" s="70" t="s">
        <v>2112</v>
      </c>
      <c r="H456" s="70" t="s">
        <v>2113</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2120</v>
      </c>
      <c r="B457" s="70">
        <v>416</v>
      </c>
      <c r="C457" s="70">
        <v>8</v>
      </c>
      <c r="D457" s="70">
        <v>25</v>
      </c>
      <c r="E457" s="70">
        <v>2011</v>
      </c>
      <c r="F457" s="70" t="s">
        <v>178</v>
      </c>
      <c r="G457" s="70" t="s">
        <v>2112</v>
      </c>
      <c r="H457" s="70" t="s">
        <v>2113</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2121</v>
      </c>
      <c r="B458" s="70">
        <v>417</v>
      </c>
      <c r="C458" s="70">
        <v>9</v>
      </c>
      <c r="D458" s="70">
        <v>25</v>
      </c>
      <c r="E458" s="70">
        <v>2012</v>
      </c>
      <c r="F458" s="70" t="s">
        <v>179</v>
      </c>
      <c r="G458" s="70" t="s">
        <v>2112</v>
      </c>
      <c r="H458" s="70" t="s">
        <v>2113</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2122</v>
      </c>
      <c r="B459" s="70">
        <v>418</v>
      </c>
      <c r="C459" s="70">
        <v>10</v>
      </c>
      <c r="D459" s="70">
        <v>25</v>
      </c>
      <c r="E459" s="70">
        <v>2013</v>
      </c>
      <c r="F459" s="70" t="s">
        <v>180</v>
      </c>
      <c r="G459" s="70" t="s">
        <v>2112</v>
      </c>
      <c r="H459" s="70" t="s">
        <v>2113</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2123</v>
      </c>
      <c r="B460" s="70">
        <v>419</v>
      </c>
      <c r="C460" s="70">
        <v>11</v>
      </c>
      <c r="D460" s="70">
        <v>25</v>
      </c>
      <c r="E460" s="70">
        <v>2014</v>
      </c>
      <c r="F460" s="70" t="s">
        <v>181</v>
      </c>
      <c r="G460" s="70" t="s">
        <v>2112</v>
      </c>
      <c r="H460" s="70" t="s">
        <v>2113</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2124</v>
      </c>
      <c r="B461" s="70">
        <v>420</v>
      </c>
      <c r="C461" s="70">
        <v>12</v>
      </c>
      <c r="D461" s="70">
        <v>25</v>
      </c>
      <c r="E461" s="70">
        <v>2015</v>
      </c>
      <c r="F461" s="70" t="s">
        <v>182</v>
      </c>
      <c r="G461" s="70" t="s">
        <v>2112</v>
      </c>
      <c r="H461" s="70" t="s">
        <v>2113</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2125</v>
      </c>
      <c r="B462" s="70">
        <v>421</v>
      </c>
      <c r="C462" s="70">
        <v>13</v>
      </c>
      <c r="D462" s="70">
        <v>25</v>
      </c>
      <c r="E462" s="70">
        <v>2016</v>
      </c>
      <c r="F462" s="70" t="s">
        <v>155</v>
      </c>
      <c r="G462" s="1064" t="s">
        <v>2112</v>
      </c>
      <c r="H462" s="70" t="s">
        <v>2113</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2126</v>
      </c>
      <c r="B463" s="70">
        <v>422</v>
      </c>
      <c r="C463" s="70">
        <v>14</v>
      </c>
      <c r="D463" s="70">
        <v>25</v>
      </c>
      <c r="E463" s="70">
        <v>2017</v>
      </c>
      <c r="F463" s="70" t="s">
        <v>156</v>
      </c>
      <c r="G463" s="1064" t="s">
        <v>2112</v>
      </c>
      <c r="H463" s="70" t="s">
        <v>2113</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2127</v>
      </c>
      <c r="B464" s="70">
        <v>423</v>
      </c>
      <c r="C464" s="70">
        <v>15</v>
      </c>
      <c r="D464" s="70">
        <v>25</v>
      </c>
      <c r="E464" s="70">
        <v>2018</v>
      </c>
      <c r="F464" s="70" t="s">
        <v>183</v>
      </c>
      <c r="G464" s="70" t="s">
        <v>2112</v>
      </c>
      <c r="H464" s="70" t="s">
        <v>2113</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2128</v>
      </c>
      <c r="B465" s="70">
        <v>424</v>
      </c>
      <c r="C465" s="70">
        <v>16</v>
      </c>
      <c r="D465" s="70">
        <v>25</v>
      </c>
      <c r="E465" s="70">
        <v>2019</v>
      </c>
      <c r="F465" s="70" t="s">
        <v>158</v>
      </c>
      <c r="G465" s="70" t="s">
        <v>2112</v>
      </c>
      <c r="H465" s="70" t="s">
        <v>2113</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2129</v>
      </c>
      <c r="B466" s="70">
        <v>425</v>
      </c>
      <c r="C466" s="70">
        <v>17</v>
      </c>
      <c r="D466" s="70">
        <v>25</v>
      </c>
      <c r="E466" s="70">
        <v>2020</v>
      </c>
      <c r="F466" s="70" t="s">
        <v>159</v>
      </c>
      <c r="G466" s="70" t="s">
        <v>2112</v>
      </c>
      <c r="H466" s="70" t="s">
        <v>2113</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2130</v>
      </c>
      <c r="B467" s="70">
        <v>425</v>
      </c>
      <c r="C467" s="70">
        <v>18</v>
      </c>
      <c r="D467" s="70">
        <v>25</v>
      </c>
      <c r="E467" s="70">
        <v>2021</v>
      </c>
      <c r="F467" s="70" t="s">
        <v>160</v>
      </c>
      <c r="G467" s="70" t="s">
        <v>2112</v>
      </c>
      <c r="H467" s="70" t="s">
        <v>2113</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2131</v>
      </c>
      <c r="B468" s="70">
        <v>425</v>
      </c>
      <c r="C468" s="70">
        <v>19</v>
      </c>
      <c r="D468" s="70">
        <v>25</v>
      </c>
      <c r="E468" s="70">
        <v>2022</v>
      </c>
      <c r="F468" s="70" t="s">
        <v>161</v>
      </c>
      <c r="G468" s="70" t="s">
        <v>2112</v>
      </c>
      <c r="H468" s="70" t="s">
        <v>2113</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2132</v>
      </c>
      <c r="B469" s="70">
        <v>425</v>
      </c>
      <c r="C469" s="70">
        <v>20</v>
      </c>
      <c r="D469" s="70">
        <v>25</v>
      </c>
      <c r="E469" s="70">
        <v>2023</v>
      </c>
      <c r="F469" s="70" t="s">
        <v>1539</v>
      </c>
      <c r="G469" s="70" t="s">
        <v>2112</v>
      </c>
      <c r="H469" s="70" t="s">
        <v>2113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2133</v>
      </c>
      <c r="B470" s="70">
        <v>425</v>
      </c>
      <c r="C470" s="70">
        <v>21</v>
      </c>
      <c r="D470" s="70">
        <v>25</v>
      </c>
      <c r="E470" s="70">
        <v>2024</v>
      </c>
      <c r="F470" s="70" t="s">
        <v>1554</v>
      </c>
      <c r="G470" s="70" t="s">
        <v>2112</v>
      </c>
      <c r="H470" s="70" t="s">
        <v>2113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2134</v>
      </c>
      <c r="B471" s="70">
        <v>239</v>
      </c>
      <c r="C471" s="70">
        <v>1</v>
      </c>
      <c r="D471" s="70">
        <v>15</v>
      </c>
      <c r="E471" s="70">
        <v>1990</v>
      </c>
      <c r="F471" s="70" t="s">
        <v>787</v>
      </c>
      <c r="G471" s="70" t="s">
        <v>2135</v>
      </c>
      <c r="H471" s="70" t="s">
        <v>2136</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2137</v>
      </c>
      <c r="B472" s="70">
        <v>240</v>
      </c>
      <c r="C472" s="70">
        <v>2</v>
      </c>
      <c r="D472" s="70">
        <v>15</v>
      </c>
      <c r="E472" s="70">
        <v>2005</v>
      </c>
      <c r="F472" s="70" t="s">
        <v>789</v>
      </c>
      <c r="G472" s="70" t="s">
        <v>2135</v>
      </c>
      <c r="H472" s="70" t="s">
        <v>2136</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2138</v>
      </c>
      <c r="B473" s="70">
        <v>241</v>
      </c>
      <c r="C473" s="70">
        <v>3</v>
      </c>
      <c r="D473" s="70">
        <v>15</v>
      </c>
      <c r="E473" s="70">
        <v>2006</v>
      </c>
      <c r="F473" s="70" t="s">
        <v>790</v>
      </c>
      <c r="G473" s="70" t="s">
        <v>2135</v>
      </c>
      <c r="H473" s="70" t="s">
        <v>2136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2139</v>
      </c>
      <c r="B474" s="70">
        <v>242</v>
      </c>
      <c r="C474" s="70">
        <v>4</v>
      </c>
      <c r="D474" s="70">
        <v>15</v>
      </c>
      <c r="E474" s="70">
        <v>2007</v>
      </c>
      <c r="F474" s="70" t="s">
        <v>791</v>
      </c>
      <c r="G474" s="70" t="s">
        <v>2135</v>
      </c>
      <c r="H474" s="70" t="s">
        <v>2136</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2140</v>
      </c>
      <c r="B475" s="70">
        <v>243</v>
      </c>
      <c r="C475" s="70">
        <v>5</v>
      </c>
      <c r="D475" s="70">
        <v>15</v>
      </c>
      <c r="E475" s="70">
        <v>2008</v>
      </c>
      <c r="F475" s="70" t="s">
        <v>792</v>
      </c>
      <c r="G475" s="70" t="s">
        <v>2135</v>
      </c>
      <c r="H475" s="70" t="s">
        <v>2136</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2141</v>
      </c>
      <c r="B476" s="70">
        <v>244</v>
      </c>
      <c r="C476" s="70">
        <v>6</v>
      </c>
      <c r="D476" s="70">
        <v>15</v>
      </c>
      <c r="E476" s="70">
        <v>2009</v>
      </c>
      <c r="F476" s="70" t="s">
        <v>176</v>
      </c>
      <c r="G476" s="70" t="s">
        <v>2135</v>
      </c>
      <c r="H476" s="70" t="s">
        <v>2136</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2142</v>
      </c>
      <c r="B477" s="70">
        <v>245</v>
      </c>
      <c r="C477" s="70">
        <v>7</v>
      </c>
      <c r="D477" s="70">
        <v>15</v>
      </c>
      <c r="E477" s="70">
        <v>2010</v>
      </c>
      <c r="F477" s="70" t="s">
        <v>177</v>
      </c>
      <c r="G477" s="70" t="s">
        <v>2135</v>
      </c>
      <c r="H477" s="70" t="s">
        <v>2136</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2143</v>
      </c>
      <c r="B478" s="70">
        <v>246</v>
      </c>
      <c r="C478" s="70">
        <v>8</v>
      </c>
      <c r="D478" s="70">
        <v>15</v>
      </c>
      <c r="E478" s="70">
        <v>2011</v>
      </c>
      <c r="F478" s="70" t="s">
        <v>178</v>
      </c>
      <c r="G478" s="70" t="s">
        <v>2135</v>
      </c>
      <c r="H478" s="70" t="s">
        <v>2136</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2144</v>
      </c>
      <c r="B479" s="70">
        <v>247</v>
      </c>
      <c r="C479" s="70">
        <v>9</v>
      </c>
      <c r="D479" s="70">
        <v>15</v>
      </c>
      <c r="E479" s="70">
        <v>2012</v>
      </c>
      <c r="F479" s="70" t="s">
        <v>179</v>
      </c>
      <c r="G479" s="70" t="s">
        <v>2135</v>
      </c>
      <c r="H479" s="70" t="s">
        <v>2136</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2145</v>
      </c>
      <c r="B480" s="70">
        <v>248</v>
      </c>
      <c r="C480" s="70">
        <v>10</v>
      </c>
      <c r="D480" s="70">
        <v>15</v>
      </c>
      <c r="E480" s="70">
        <v>2013</v>
      </c>
      <c r="F480" s="70" t="s">
        <v>180</v>
      </c>
      <c r="G480" s="70" t="s">
        <v>2135</v>
      </c>
      <c r="H480" s="70" t="s">
        <v>2136</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2146</v>
      </c>
      <c r="B481" s="70">
        <v>249</v>
      </c>
      <c r="C481" s="70">
        <v>11</v>
      </c>
      <c r="D481" s="70">
        <v>15</v>
      </c>
      <c r="E481" s="70">
        <v>2014</v>
      </c>
      <c r="F481" s="70" t="s">
        <v>181</v>
      </c>
      <c r="G481" s="70" t="s">
        <v>2135</v>
      </c>
      <c r="H481" s="70" t="s">
        <v>2136</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2147</v>
      </c>
      <c r="B482" s="70">
        <v>250</v>
      </c>
      <c r="C482" s="70">
        <v>12</v>
      </c>
      <c r="D482" s="70">
        <v>15</v>
      </c>
      <c r="E482" s="70">
        <v>2015</v>
      </c>
      <c r="F482" s="70" t="s">
        <v>182</v>
      </c>
      <c r="G482" s="1064" t="s">
        <v>2135</v>
      </c>
      <c r="H482" s="70" t="s">
        <v>2136</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2148</v>
      </c>
      <c r="B483" s="70">
        <v>251</v>
      </c>
      <c r="C483" s="70">
        <v>13</v>
      </c>
      <c r="D483" s="70">
        <v>15</v>
      </c>
      <c r="E483" s="70">
        <v>2016</v>
      </c>
      <c r="F483" s="70" t="s">
        <v>155</v>
      </c>
      <c r="G483" s="1064" t="s">
        <v>2135</v>
      </c>
      <c r="H483" s="70" t="s">
        <v>2136</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2149</v>
      </c>
      <c r="B484" s="70">
        <v>252</v>
      </c>
      <c r="C484" s="70">
        <v>14</v>
      </c>
      <c r="D484" s="70">
        <v>15</v>
      </c>
      <c r="E484" s="70">
        <v>2017</v>
      </c>
      <c r="F484" s="70" t="s">
        <v>156</v>
      </c>
      <c r="G484" s="70" t="s">
        <v>2135</v>
      </c>
      <c r="H484" s="70" t="s">
        <v>2136</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2150</v>
      </c>
      <c r="B485" s="70">
        <v>253</v>
      </c>
      <c r="C485" s="70">
        <v>15</v>
      </c>
      <c r="D485" s="70">
        <v>15</v>
      </c>
      <c r="E485" s="70">
        <v>2018</v>
      </c>
      <c r="F485" s="70" t="s">
        <v>183</v>
      </c>
      <c r="G485" s="70" t="s">
        <v>2135</v>
      </c>
      <c r="H485" s="70" t="s">
        <v>2136</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2151</v>
      </c>
      <c r="B486" s="70">
        <v>254</v>
      </c>
      <c r="C486" s="70">
        <v>16</v>
      </c>
      <c r="D486" s="70">
        <v>15</v>
      </c>
      <c r="E486" s="70">
        <v>2019</v>
      </c>
      <c r="F486" s="70" t="s">
        <v>158</v>
      </c>
      <c r="G486" s="70" t="s">
        <v>2135</v>
      </c>
      <c r="H486" s="70" t="s">
        <v>2136</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2152</v>
      </c>
      <c r="B487" s="70">
        <v>255</v>
      </c>
      <c r="C487" s="70">
        <v>17</v>
      </c>
      <c r="D487" s="70">
        <v>15</v>
      </c>
      <c r="E487" s="70">
        <v>2020</v>
      </c>
      <c r="F487" s="70" t="s">
        <v>159</v>
      </c>
      <c r="G487" s="70" t="s">
        <v>2135</v>
      </c>
      <c r="H487" s="70" t="s">
        <v>2136</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2153</v>
      </c>
      <c r="B488" s="70">
        <v>255</v>
      </c>
      <c r="C488" s="70">
        <v>18</v>
      </c>
      <c r="D488" s="70">
        <v>15</v>
      </c>
      <c r="E488" s="70">
        <v>2021</v>
      </c>
      <c r="F488" s="70" t="s">
        <v>160</v>
      </c>
      <c r="G488" s="70" t="s">
        <v>2135</v>
      </c>
      <c r="H488" s="70" t="s">
        <v>2136</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2154</v>
      </c>
      <c r="B489" s="70">
        <v>255</v>
      </c>
      <c r="C489" s="70">
        <v>19</v>
      </c>
      <c r="D489" s="70">
        <v>15</v>
      </c>
      <c r="E489" s="70">
        <v>2022</v>
      </c>
      <c r="F489" s="70" t="s">
        <v>161</v>
      </c>
      <c r="G489" s="70" t="s">
        <v>2135</v>
      </c>
      <c r="H489" s="70" t="s">
        <v>2136</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2155</v>
      </c>
      <c r="B490" s="70">
        <v>255</v>
      </c>
      <c r="C490" s="70">
        <v>20</v>
      </c>
      <c r="D490" s="70">
        <v>15</v>
      </c>
      <c r="E490" s="70">
        <v>2023</v>
      </c>
      <c r="F490" s="70" t="s">
        <v>1539</v>
      </c>
      <c r="G490" s="70" t="s">
        <v>2135</v>
      </c>
      <c r="H490" s="70" t="s">
        <v>2136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2156</v>
      </c>
      <c r="B491" s="70">
        <v>255</v>
      </c>
      <c r="C491" s="70">
        <v>21</v>
      </c>
      <c r="D491" s="70">
        <v>15</v>
      </c>
      <c r="E491" s="70">
        <v>2024</v>
      </c>
      <c r="F491" s="70" t="s">
        <v>1554</v>
      </c>
      <c r="G491" s="70" t="s">
        <v>2135</v>
      </c>
      <c r="H491" s="70" t="s">
        <v>2136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2157</v>
      </c>
      <c r="B492" s="70">
        <v>426</v>
      </c>
      <c r="C492" s="70">
        <v>1</v>
      </c>
      <c r="D492" s="70">
        <v>26</v>
      </c>
      <c r="E492" s="70">
        <v>1990</v>
      </c>
      <c r="F492" s="70" t="s">
        <v>787</v>
      </c>
      <c r="G492" s="70" t="s">
        <v>2158</v>
      </c>
      <c r="H492" s="70" t="s">
        <v>2159</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2160</v>
      </c>
      <c r="B493" s="70">
        <v>427</v>
      </c>
      <c r="C493" s="70">
        <v>2</v>
      </c>
      <c r="D493" s="70">
        <v>26</v>
      </c>
      <c r="E493" s="70">
        <v>2005</v>
      </c>
      <c r="F493" s="70" t="s">
        <v>789</v>
      </c>
      <c r="G493" s="70" t="s">
        <v>2158</v>
      </c>
      <c r="H493" s="70" t="s">
        <v>2159</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2161</v>
      </c>
      <c r="B494" s="70">
        <v>428</v>
      </c>
      <c r="C494" s="70">
        <v>3</v>
      </c>
      <c r="D494" s="70">
        <v>26</v>
      </c>
      <c r="E494" s="70">
        <v>2006</v>
      </c>
      <c r="F494" s="70" t="s">
        <v>790</v>
      </c>
      <c r="G494" s="70" t="s">
        <v>2158</v>
      </c>
      <c r="H494" s="70" t="s">
        <v>2159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2162</v>
      </c>
      <c r="B495" s="70">
        <v>429</v>
      </c>
      <c r="C495" s="70">
        <v>4</v>
      </c>
      <c r="D495" s="70">
        <v>26</v>
      </c>
      <c r="E495" s="70">
        <v>2007</v>
      </c>
      <c r="F495" s="70" t="s">
        <v>791</v>
      </c>
      <c r="G495" s="70" t="s">
        <v>2158</v>
      </c>
      <c r="H495" s="70" t="s">
        <v>2159</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2163</v>
      </c>
      <c r="B496" s="70">
        <v>430</v>
      </c>
      <c r="C496" s="70">
        <v>5</v>
      </c>
      <c r="D496" s="70">
        <v>26</v>
      </c>
      <c r="E496" s="70">
        <v>2008</v>
      </c>
      <c r="F496" s="70" t="s">
        <v>792</v>
      </c>
      <c r="G496" s="70" t="s">
        <v>2158</v>
      </c>
      <c r="H496" s="70" t="s">
        <v>2159</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2164</v>
      </c>
      <c r="B497" s="70">
        <v>431</v>
      </c>
      <c r="C497" s="70">
        <v>6</v>
      </c>
      <c r="D497" s="70">
        <v>26</v>
      </c>
      <c r="E497" s="70">
        <v>2009</v>
      </c>
      <c r="F497" s="70" t="s">
        <v>176</v>
      </c>
      <c r="G497" s="70" t="s">
        <v>2158</v>
      </c>
      <c r="H497" s="70" t="s">
        <v>2159</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2165</v>
      </c>
      <c r="B498" s="70">
        <v>432</v>
      </c>
      <c r="C498" s="70">
        <v>7</v>
      </c>
      <c r="D498" s="70">
        <v>26</v>
      </c>
      <c r="E498" s="70">
        <v>2010</v>
      </c>
      <c r="F498" s="70" t="s">
        <v>177</v>
      </c>
      <c r="G498" s="70" t="s">
        <v>2158</v>
      </c>
      <c r="H498" s="70" t="s">
        <v>2159</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2166</v>
      </c>
      <c r="B499" s="70">
        <v>433</v>
      </c>
      <c r="C499" s="70">
        <v>8</v>
      </c>
      <c r="D499" s="70">
        <v>26</v>
      </c>
      <c r="E499" s="70">
        <v>2011</v>
      </c>
      <c r="F499" s="70" t="s">
        <v>178</v>
      </c>
      <c r="G499" s="70" t="s">
        <v>2158</v>
      </c>
      <c r="H499" s="70" t="s">
        <v>2159</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2167</v>
      </c>
      <c r="B500" s="70">
        <v>434</v>
      </c>
      <c r="C500" s="70">
        <v>9</v>
      </c>
      <c r="D500" s="70">
        <v>26</v>
      </c>
      <c r="E500" s="70">
        <v>2012</v>
      </c>
      <c r="F500" s="70" t="s">
        <v>179</v>
      </c>
      <c r="G500" s="70" t="s">
        <v>2158</v>
      </c>
      <c r="H500" s="70" t="s">
        <v>2159</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2168</v>
      </c>
      <c r="B501" s="70">
        <v>435</v>
      </c>
      <c r="C501" s="70">
        <v>10</v>
      </c>
      <c r="D501" s="70">
        <v>26</v>
      </c>
      <c r="E501" s="70">
        <v>2013</v>
      </c>
      <c r="F501" s="70" t="s">
        <v>180</v>
      </c>
      <c r="G501" s="1064" t="s">
        <v>2158</v>
      </c>
      <c r="H501" s="70" t="s">
        <v>2159</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2169</v>
      </c>
      <c r="B502" s="70">
        <v>436</v>
      </c>
      <c r="C502" s="70">
        <v>11</v>
      </c>
      <c r="D502" s="70">
        <v>26</v>
      </c>
      <c r="E502" s="70">
        <v>2014</v>
      </c>
      <c r="F502" s="70" t="s">
        <v>181</v>
      </c>
      <c r="G502" s="1064" t="s">
        <v>2158</v>
      </c>
      <c r="H502" s="70" t="s">
        <v>2159</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2170</v>
      </c>
      <c r="B503" s="70">
        <v>437</v>
      </c>
      <c r="C503" s="70">
        <v>12</v>
      </c>
      <c r="D503" s="70">
        <v>26</v>
      </c>
      <c r="E503" s="70">
        <v>2015</v>
      </c>
      <c r="F503" s="70" t="s">
        <v>182</v>
      </c>
      <c r="G503" s="70" t="s">
        <v>2158</v>
      </c>
      <c r="H503" s="70" t="s">
        <v>2159</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2171</v>
      </c>
      <c r="B504" s="70">
        <v>438</v>
      </c>
      <c r="C504" s="70">
        <v>13</v>
      </c>
      <c r="D504" s="70">
        <v>26</v>
      </c>
      <c r="E504" s="70">
        <v>2016</v>
      </c>
      <c r="F504" s="70" t="s">
        <v>155</v>
      </c>
      <c r="G504" s="70" t="s">
        <v>2158</v>
      </c>
      <c r="H504" s="70" t="s">
        <v>2159</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2172</v>
      </c>
      <c r="B505" s="70">
        <v>439</v>
      </c>
      <c r="C505" s="70">
        <v>14</v>
      </c>
      <c r="D505" s="70">
        <v>26</v>
      </c>
      <c r="E505" s="70">
        <v>2017</v>
      </c>
      <c r="F505" s="70" t="s">
        <v>156</v>
      </c>
      <c r="G505" s="70" t="s">
        <v>2158</v>
      </c>
      <c r="H505" s="70" t="s">
        <v>2159</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2173</v>
      </c>
      <c r="B506" s="70">
        <v>440</v>
      </c>
      <c r="C506" s="70">
        <v>15</v>
      </c>
      <c r="D506" s="70">
        <v>26</v>
      </c>
      <c r="E506" s="70">
        <v>2018</v>
      </c>
      <c r="F506" s="70" t="s">
        <v>183</v>
      </c>
      <c r="G506" s="70" t="s">
        <v>2158</v>
      </c>
      <c r="H506" s="70" t="s">
        <v>2159</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2174</v>
      </c>
      <c r="B507" s="70">
        <v>441</v>
      </c>
      <c r="C507" s="70">
        <v>16</v>
      </c>
      <c r="D507" s="70">
        <v>26</v>
      </c>
      <c r="E507" s="70">
        <v>2019</v>
      </c>
      <c r="F507" s="70" t="s">
        <v>158</v>
      </c>
      <c r="G507" s="70" t="s">
        <v>2158</v>
      </c>
      <c r="H507" s="70" t="s">
        <v>2159</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2175</v>
      </c>
      <c r="B508" s="70">
        <v>442</v>
      </c>
      <c r="C508" s="70">
        <v>17</v>
      </c>
      <c r="D508" s="70">
        <v>26</v>
      </c>
      <c r="E508" s="70">
        <v>2020</v>
      </c>
      <c r="F508" s="70" t="s">
        <v>159</v>
      </c>
      <c r="G508" s="70" t="s">
        <v>2158</v>
      </c>
      <c r="H508" s="70" t="s">
        <v>2159</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2176</v>
      </c>
      <c r="B509" s="70">
        <v>442</v>
      </c>
      <c r="C509" s="70">
        <v>18</v>
      </c>
      <c r="D509" s="70">
        <v>26</v>
      </c>
      <c r="E509" s="70">
        <v>2021</v>
      </c>
      <c r="F509" s="70" t="s">
        <v>160</v>
      </c>
      <c r="G509" s="70" t="s">
        <v>2158</v>
      </c>
      <c r="H509" s="70" t="s">
        <v>2159</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2177</v>
      </c>
      <c r="B510" s="70">
        <v>442</v>
      </c>
      <c r="C510" s="70">
        <v>19</v>
      </c>
      <c r="D510" s="70">
        <v>26</v>
      </c>
      <c r="E510" s="70">
        <v>2022</v>
      </c>
      <c r="F510" s="70" t="s">
        <v>161</v>
      </c>
      <c r="G510" s="70" t="s">
        <v>2158</v>
      </c>
      <c r="H510" s="70" t="s">
        <v>2159</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2178</v>
      </c>
      <c r="B511" s="70">
        <v>442</v>
      </c>
      <c r="C511" s="70">
        <v>20</v>
      </c>
      <c r="D511" s="70">
        <v>26</v>
      </c>
      <c r="E511" s="70">
        <v>2023</v>
      </c>
      <c r="F511" s="70" t="s">
        <v>1539</v>
      </c>
      <c r="G511" s="70" t="s">
        <v>2158</v>
      </c>
      <c r="H511" s="70" t="s">
        <v>2159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2179</v>
      </c>
      <c r="B512" s="70">
        <v>442</v>
      </c>
      <c r="C512" s="70">
        <v>21</v>
      </c>
      <c r="D512" s="70">
        <v>26</v>
      </c>
      <c r="E512" s="70">
        <v>2024</v>
      </c>
      <c r="F512" s="70" t="s">
        <v>1554</v>
      </c>
      <c r="G512" s="70" t="s">
        <v>2158</v>
      </c>
      <c r="H512" s="70" t="s">
        <v>2159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2180</v>
      </c>
      <c r="B513" s="70">
        <v>358</v>
      </c>
      <c r="C513" s="70">
        <v>1</v>
      </c>
      <c r="D513" s="70">
        <v>22</v>
      </c>
      <c r="E513" s="70">
        <v>1990</v>
      </c>
      <c r="F513" s="70" t="s">
        <v>787</v>
      </c>
      <c r="G513" s="70" t="s">
        <v>2181</v>
      </c>
      <c r="H513" s="70" t="s">
        <v>2182</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2183</v>
      </c>
      <c r="B514" s="70">
        <v>359</v>
      </c>
      <c r="C514" s="70">
        <v>2</v>
      </c>
      <c r="D514" s="70">
        <v>22</v>
      </c>
      <c r="E514" s="70">
        <v>2005</v>
      </c>
      <c r="F514" s="70" t="s">
        <v>789</v>
      </c>
      <c r="G514" s="70" t="s">
        <v>2181</v>
      </c>
      <c r="H514" s="70" t="s">
        <v>2182</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2184</v>
      </c>
      <c r="B515" s="70">
        <v>360</v>
      </c>
      <c r="C515" s="70">
        <v>3</v>
      </c>
      <c r="D515" s="70">
        <v>22</v>
      </c>
      <c r="E515" s="70">
        <v>2006</v>
      </c>
      <c r="F515" s="70" t="s">
        <v>790</v>
      </c>
      <c r="G515" s="70" t="s">
        <v>2181</v>
      </c>
      <c r="H515" s="70" t="s">
        <v>2182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2185</v>
      </c>
      <c r="B516" s="70">
        <v>361</v>
      </c>
      <c r="C516" s="70">
        <v>4</v>
      </c>
      <c r="D516" s="70">
        <v>22</v>
      </c>
      <c r="E516" s="70">
        <v>2007</v>
      </c>
      <c r="F516" s="70" t="s">
        <v>791</v>
      </c>
      <c r="G516" s="70" t="s">
        <v>2181</v>
      </c>
      <c r="H516" s="70" t="s">
        <v>2182</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2186</v>
      </c>
      <c r="B517" s="70">
        <v>362</v>
      </c>
      <c r="C517" s="70">
        <v>5</v>
      </c>
      <c r="D517" s="70">
        <v>22</v>
      </c>
      <c r="E517" s="70">
        <v>2008</v>
      </c>
      <c r="F517" s="70" t="s">
        <v>792</v>
      </c>
      <c r="G517" s="70" t="s">
        <v>2181</v>
      </c>
      <c r="H517" s="70" t="s">
        <v>2182</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2187</v>
      </c>
      <c r="B518" s="70">
        <v>363</v>
      </c>
      <c r="C518" s="70">
        <v>6</v>
      </c>
      <c r="D518" s="70">
        <v>22</v>
      </c>
      <c r="E518" s="70">
        <v>2009</v>
      </c>
      <c r="F518" s="70" t="s">
        <v>176</v>
      </c>
      <c r="G518" s="70" t="s">
        <v>2181</v>
      </c>
      <c r="H518" s="70" t="s">
        <v>2182</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2188</v>
      </c>
      <c r="B519" s="70">
        <v>364</v>
      </c>
      <c r="C519" s="70">
        <v>7</v>
      </c>
      <c r="D519" s="70">
        <v>22</v>
      </c>
      <c r="E519" s="70">
        <v>2010</v>
      </c>
      <c r="F519" s="70" t="s">
        <v>177</v>
      </c>
      <c r="G519" s="70" t="s">
        <v>2181</v>
      </c>
      <c r="H519" s="70" t="s">
        <v>2182</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2189</v>
      </c>
      <c r="B520" s="70">
        <v>365</v>
      </c>
      <c r="C520" s="70">
        <v>8</v>
      </c>
      <c r="D520" s="70">
        <v>22</v>
      </c>
      <c r="E520" s="70">
        <v>2011</v>
      </c>
      <c r="F520" s="70" t="s">
        <v>178</v>
      </c>
      <c r="G520" s="1064" t="s">
        <v>2181</v>
      </c>
      <c r="H520" s="70" t="s">
        <v>2182</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2190</v>
      </c>
      <c r="B521" s="70">
        <v>366</v>
      </c>
      <c r="C521" s="70">
        <v>9</v>
      </c>
      <c r="D521" s="70">
        <v>22</v>
      </c>
      <c r="E521" s="70">
        <v>2012</v>
      </c>
      <c r="F521" s="70" t="s">
        <v>179</v>
      </c>
      <c r="G521" s="1064" t="s">
        <v>2181</v>
      </c>
      <c r="H521" s="70" t="s">
        <v>2182</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2191</v>
      </c>
      <c r="B522" s="70">
        <v>367</v>
      </c>
      <c r="C522" s="70">
        <v>10</v>
      </c>
      <c r="D522" s="70">
        <v>22</v>
      </c>
      <c r="E522" s="70">
        <v>2013</v>
      </c>
      <c r="F522" s="70" t="s">
        <v>180</v>
      </c>
      <c r="G522" s="70" t="s">
        <v>2181</v>
      </c>
      <c r="H522" s="70" t="s">
        <v>2182</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2192</v>
      </c>
      <c r="B523" s="70">
        <v>368</v>
      </c>
      <c r="C523" s="70">
        <v>11</v>
      </c>
      <c r="D523" s="70">
        <v>22</v>
      </c>
      <c r="E523" s="70">
        <v>2014</v>
      </c>
      <c r="F523" s="70" t="s">
        <v>181</v>
      </c>
      <c r="G523" s="70" t="s">
        <v>2181</v>
      </c>
      <c r="H523" s="70" t="s">
        <v>2182</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2193</v>
      </c>
      <c r="B524" s="70">
        <v>369</v>
      </c>
      <c r="C524" s="70">
        <v>12</v>
      </c>
      <c r="D524" s="70">
        <v>22</v>
      </c>
      <c r="E524" s="70">
        <v>2015</v>
      </c>
      <c r="F524" s="70" t="s">
        <v>182</v>
      </c>
      <c r="G524" s="70" t="s">
        <v>2181</v>
      </c>
      <c r="H524" s="70" t="s">
        <v>2182</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2194</v>
      </c>
      <c r="B525" s="70">
        <v>370</v>
      </c>
      <c r="C525" s="70">
        <v>13</v>
      </c>
      <c r="D525" s="70">
        <v>22</v>
      </c>
      <c r="E525" s="70">
        <v>2016</v>
      </c>
      <c r="F525" s="70" t="s">
        <v>155</v>
      </c>
      <c r="G525" s="70" t="s">
        <v>2181</v>
      </c>
      <c r="H525" s="70" t="s">
        <v>2182</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2195</v>
      </c>
      <c r="B526" s="70">
        <v>371</v>
      </c>
      <c r="C526" s="70">
        <v>14</v>
      </c>
      <c r="D526" s="70">
        <v>22</v>
      </c>
      <c r="E526" s="70">
        <v>2017</v>
      </c>
      <c r="F526" s="70" t="s">
        <v>156</v>
      </c>
      <c r="G526" s="70" t="s">
        <v>2181</v>
      </c>
      <c r="H526" s="70" t="s">
        <v>2182</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2196</v>
      </c>
      <c r="B527" s="70">
        <v>372</v>
      </c>
      <c r="C527" s="70">
        <v>15</v>
      </c>
      <c r="D527" s="70">
        <v>22</v>
      </c>
      <c r="E527" s="70">
        <v>2018</v>
      </c>
      <c r="F527" s="70" t="s">
        <v>183</v>
      </c>
      <c r="G527" s="70" t="s">
        <v>2181</v>
      </c>
      <c r="H527" s="70" t="s">
        <v>2182</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2197</v>
      </c>
      <c r="B528" s="70">
        <v>373</v>
      </c>
      <c r="C528" s="70">
        <v>16</v>
      </c>
      <c r="D528" s="70">
        <v>22</v>
      </c>
      <c r="E528" s="70">
        <v>2019</v>
      </c>
      <c r="F528" s="70" t="s">
        <v>158</v>
      </c>
      <c r="G528" s="70" t="s">
        <v>2181</v>
      </c>
      <c r="H528" s="70" t="s">
        <v>2182</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2198</v>
      </c>
      <c r="B529" s="70">
        <v>374</v>
      </c>
      <c r="C529" s="70">
        <v>17</v>
      </c>
      <c r="D529" s="70">
        <v>22</v>
      </c>
      <c r="E529" s="70">
        <v>2020</v>
      </c>
      <c r="F529" s="70" t="s">
        <v>159</v>
      </c>
      <c r="G529" s="70" t="s">
        <v>2181</v>
      </c>
      <c r="H529" s="70" t="s">
        <v>2182</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2199</v>
      </c>
      <c r="B530" s="70">
        <v>374</v>
      </c>
      <c r="C530" s="70">
        <v>18</v>
      </c>
      <c r="D530" s="70">
        <v>22</v>
      </c>
      <c r="E530" s="70">
        <v>2021</v>
      </c>
      <c r="F530" s="70" t="s">
        <v>160</v>
      </c>
      <c r="G530" s="70" t="s">
        <v>2181</v>
      </c>
      <c r="H530" s="70" t="s">
        <v>2182</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2200</v>
      </c>
      <c r="B531" s="70">
        <v>374</v>
      </c>
      <c r="C531" s="70">
        <v>19</v>
      </c>
      <c r="D531" s="70">
        <v>22</v>
      </c>
      <c r="E531" s="70">
        <v>2022</v>
      </c>
      <c r="F531" s="70" t="s">
        <v>161</v>
      </c>
      <c r="G531" s="70" t="s">
        <v>2181</v>
      </c>
      <c r="H531" s="70" t="s">
        <v>2182</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2201</v>
      </c>
      <c r="B532" s="70">
        <v>374</v>
      </c>
      <c r="C532" s="70">
        <v>20</v>
      </c>
      <c r="D532" s="70">
        <v>22</v>
      </c>
      <c r="E532" s="70">
        <v>2023</v>
      </c>
      <c r="F532" s="70" t="s">
        <v>1539</v>
      </c>
      <c r="G532" s="70" t="s">
        <v>2181</v>
      </c>
      <c r="H532" s="70" t="s">
        <v>2182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2202</v>
      </c>
      <c r="B533" s="70">
        <v>374</v>
      </c>
      <c r="C533" s="70">
        <v>21</v>
      </c>
      <c r="D533" s="70">
        <v>22</v>
      </c>
      <c r="E533" s="70">
        <v>2024</v>
      </c>
      <c r="F533" s="70" t="s">
        <v>1554</v>
      </c>
      <c r="G533" s="70" t="s">
        <v>2181</v>
      </c>
      <c r="H533" s="70" t="s">
        <v>2182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2203</v>
      </c>
      <c r="B534" s="70">
        <v>324</v>
      </c>
      <c r="C534" s="70">
        <v>1</v>
      </c>
      <c r="D534" s="70">
        <v>20</v>
      </c>
      <c r="E534" s="70">
        <v>1990</v>
      </c>
      <c r="F534" s="70" t="s">
        <v>787</v>
      </c>
      <c r="G534" s="70" t="s">
        <v>2204</v>
      </c>
      <c r="H534" s="70" t="s">
        <v>2205</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2206</v>
      </c>
      <c r="B535" s="70">
        <v>325</v>
      </c>
      <c r="C535" s="70">
        <v>2</v>
      </c>
      <c r="D535" s="70">
        <v>20</v>
      </c>
      <c r="E535" s="70">
        <v>2005</v>
      </c>
      <c r="F535" s="70" t="s">
        <v>789</v>
      </c>
      <c r="G535" s="70" t="s">
        <v>2204</v>
      </c>
      <c r="H535" s="70" t="s">
        <v>2205</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2207</v>
      </c>
      <c r="B536" s="70">
        <v>326</v>
      </c>
      <c r="C536" s="70">
        <v>3</v>
      </c>
      <c r="D536" s="70">
        <v>20</v>
      </c>
      <c r="E536" s="70">
        <v>2006</v>
      </c>
      <c r="F536" s="70" t="s">
        <v>790</v>
      </c>
      <c r="G536" s="70" t="s">
        <v>2204</v>
      </c>
      <c r="H536" s="70" t="s">
        <v>2205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2208</v>
      </c>
      <c r="B537" s="70">
        <v>327</v>
      </c>
      <c r="C537" s="70">
        <v>4</v>
      </c>
      <c r="D537" s="70">
        <v>20</v>
      </c>
      <c r="E537" s="70">
        <v>2007</v>
      </c>
      <c r="F537" s="70" t="s">
        <v>791</v>
      </c>
      <c r="G537" s="70" t="s">
        <v>2204</v>
      </c>
      <c r="H537" s="70" t="s">
        <v>2205</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2209</v>
      </c>
      <c r="B538" s="70">
        <v>328</v>
      </c>
      <c r="C538" s="70">
        <v>5</v>
      </c>
      <c r="D538" s="70">
        <v>20</v>
      </c>
      <c r="E538" s="70">
        <v>2008</v>
      </c>
      <c r="F538" s="70" t="s">
        <v>792</v>
      </c>
      <c r="G538" s="70" t="s">
        <v>2204</v>
      </c>
      <c r="H538" s="70" t="s">
        <v>2205</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2210</v>
      </c>
      <c r="B539" s="70">
        <v>329</v>
      </c>
      <c r="C539" s="70">
        <v>6</v>
      </c>
      <c r="D539" s="70">
        <v>20</v>
      </c>
      <c r="E539" s="70">
        <v>2009</v>
      </c>
      <c r="F539" s="70" t="s">
        <v>176</v>
      </c>
      <c r="G539" s="1064" t="s">
        <v>2204</v>
      </c>
      <c r="H539" s="70" t="s">
        <v>2205</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2211</v>
      </c>
      <c r="B540" s="70">
        <v>330</v>
      </c>
      <c r="C540" s="70">
        <v>7</v>
      </c>
      <c r="D540" s="70">
        <v>20</v>
      </c>
      <c r="E540" s="70">
        <v>2010</v>
      </c>
      <c r="F540" s="70" t="s">
        <v>177</v>
      </c>
      <c r="G540" s="1064" t="s">
        <v>2204</v>
      </c>
      <c r="H540" s="70" t="s">
        <v>2205</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2212</v>
      </c>
      <c r="B541" s="70">
        <v>331</v>
      </c>
      <c r="C541" s="70">
        <v>8</v>
      </c>
      <c r="D541" s="70">
        <v>20</v>
      </c>
      <c r="E541" s="70">
        <v>2011</v>
      </c>
      <c r="F541" s="70" t="s">
        <v>178</v>
      </c>
      <c r="G541" s="70" t="s">
        <v>2204</v>
      </c>
      <c r="H541" s="70" t="s">
        <v>2205</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2213</v>
      </c>
      <c r="B542" s="70">
        <v>332</v>
      </c>
      <c r="C542" s="70">
        <v>9</v>
      </c>
      <c r="D542" s="70">
        <v>20</v>
      </c>
      <c r="E542" s="70">
        <v>2012</v>
      </c>
      <c r="F542" s="70" t="s">
        <v>179</v>
      </c>
      <c r="G542" s="70" t="s">
        <v>2204</v>
      </c>
      <c r="H542" s="70" t="s">
        <v>2205</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2214</v>
      </c>
      <c r="B543" s="70">
        <v>333</v>
      </c>
      <c r="C543" s="70">
        <v>10</v>
      </c>
      <c r="D543" s="70">
        <v>20</v>
      </c>
      <c r="E543" s="70">
        <v>2013</v>
      </c>
      <c r="F543" s="70" t="s">
        <v>180</v>
      </c>
      <c r="G543" s="70" t="s">
        <v>2204</v>
      </c>
      <c r="H543" s="70" t="s">
        <v>2205</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2215</v>
      </c>
      <c r="B544" s="70">
        <v>334</v>
      </c>
      <c r="C544" s="70">
        <v>11</v>
      </c>
      <c r="D544" s="70">
        <v>20</v>
      </c>
      <c r="E544" s="70">
        <v>2014</v>
      </c>
      <c r="F544" s="70" t="s">
        <v>181</v>
      </c>
      <c r="G544" s="70" t="s">
        <v>2204</v>
      </c>
      <c r="H544" s="70" t="s">
        <v>2205</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2216</v>
      </c>
      <c r="B545" s="70">
        <v>335</v>
      </c>
      <c r="C545" s="70">
        <v>12</v>
      </c>
      <c r="D545" s="70">
        <v>20</v>
      </c>
      <c r="E545" s="70">
        <v>2015</v>
      </c>
      <c r="F545" s="70" t="s">
        <v>182</v>
      </c>
      <c r="G545" s="70" t="s">
        <v>2204</v>
      </c>
      <c r="H545" s="70" t="s">
        <v>2205</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2217</v>
      </c>
      <c r="B546" s="70">
        <v>336</v>
      </c>
      <c r="C546" s="70">
        <v>13</v>
      </c>
      <c r="D546" s="70">
        <v>20</v>
      </c>
      <c r="E546" s="70">
        <v>2016</v>
      </c>
      <c r="F546" s="70" t="s">
        <v>155</v>
      </c>
      <c r="G546" s="70" t="s">
        <v>2204</v>
      </c>
      <c r="H546" s="70" t="s">
        <v>2205</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2218</v>
      </c>
      <c r="B547" s="70">
        <v>337</v>
      </c>
      <c r="C547" s="70">
        <v>14</v>
      </c>
      <c r="D547" s="70">
        <v>20</v>
      </c>
      <c r="E547" s="70">
        <v>2017</v>
      </c>
      <c r="F547" s="70" t="s">
        <v>156</v>
      </c>
      <c r="G547" s="70" t="s">
        <v>2204</v>
      </c>
      <c r="H547" s="70" t="s">
        <v>2205</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2219</v>
      </c>
      <c r="B548" s="70">
        <v>338</v>
      </c>
      <c r="C548" s="70">
        <v>15</v>
      </c>
      <c r="D548" s="70">
        <v>20</v>
      </c>
      <c r="E548" s="70">
        <v>2018</v>
      </c>
      <c r="F548" s="70" t="s">
        <v>183</v>
      </c>
      <c r="G548" s="70" t="s">
        <v>2204</v>
      </c>
      <c r="H548" s="70" t="s">
        <v>2205</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2220</v>
      </c>
      <c r="B549" s="70">
        <v>339</v>
      </c>
      <c r="C549" s="70">
        <v>16</v>
      </c>
      <c r="D549" s="70">
        <v>20</v>
      </c>
      <c r="E549" s="70">
        <v>2019</v>
      </c>
      <c r="F549" s="70" t="s">
        <v>158</v>
      </c>
      <c r="G549" s="70" t="s">
        <v>2204</v>
      </c>
      <c r="H549" s="70" t="s">
        <v>2205</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2221</v>
      </c>
      <c r="B550" s="70">
        <v>340</v>
      </c>
      <c r="C550" s="70">
        <v>17</v>
      </c>
      <c r="D550" s="70">
        <v>20</v>
      </c>
      <c r="E550" s="70">
        <v>2020</v>
      </c>
      <c r="F550" s="70" t="s">
        <v>159</v>
      </c>
      <c r="G550" s="70" t="s">
        <v>2204</v>
      </c>
      <c r="H550" s="70" t="s">
        <v>2205</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2222</v>
      </c>
      <c r="B551" s="70">
        <v>340</v>
      </c>
      <c r="C551" s="70">
        <v>18</v>
      </c>
      <c r="D551" s="70">
        <v>20</v>
      </c>
      <c r="E551" s="70">
        <v>2021</v>
      </c>
      <c r="F551" s="70" t="s">
        <v>160</v>
      </c>
      <c r="G551" s="70" t="s">
        <v>2204</v>
      </c>
      <c r="H551" s="70" t="s">
        <v>2205</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2223</v>
      </c>
      <c r="B552" s="70">
        <v>340</v>
      </c>
      <c r="C552" s="70">
        <v>19</v>
      </c>
      <c r="D552" s="70">
        <v>20</v>
      </c>
      <c r="E552" s="70">
        <v>2022</v>
      </c>
      <c r="F552" s="70" t="s">
        <v>161</v>
      </c>
      <c r="G552" s="70" t="s">
        <v>2204</v>
      </c>
      <c r="H552" s="70" t="s">
        <v>2205</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2224</v>
      </c>
      <c r="B553" s="70">
        <v>340</v>
      </c>
      <c r="C553" s="70">
        <v>20</v>
      </c>
      <c r="D553" s="70">
        <v>20</v>
      </c>
      <c r="E553" s="70">
        <v>2023</v>
      </c>
      <c r="F553" s="70" t="s">
        <v>1539</v>
      </c>
      <c r="G553" s="70" t="s">
        <v>2204</v>
      </c>
      <c r="H553" s="70" t="s">
        <v>2205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2225</v>
      </c>
      <c r="B554" s="70">
        <v>340</v>
      </c>
      <c r="C554" s="70">
        <v>21</v>
      </c>
      <c r="D554" s="70">
        <v>20</v>
      </c>
      <c r="E554" s="70">
        <v>2024</v>
      </c>
      <c r="F554" s="70" t="s">
        <v>1554</v>
      </c>
      <c r="G554" s="70" t="s">
        <v>2204</v>
      </c>
      <c r="H554" s="70" t="s">
        <v>2205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2226</v>
      </c>
      <c r="B555" s="70">
        <v>392</v>
      </c>
      <c r="C555" s="70">
        <v>1</v>
      </c>
      <c r="D555" s="70">
        <v>24</v>
      </c>
      <c r="E555" s="70">
        <v>1990</v>
      </c>
      <c r="F555" s="70" t="s">
        <v>787</v>
      </c>
      <c r="G555" s="70" t="s">
        <v>2227</v>
      </c>
      <c r="H555" s="70" t="s">
        <v>2228</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2229</v>
      </c>
      <c r="B556" s="70">
        <v>393</v>
      </c>
      <c r="C556" s="70">
        <v>2</v>
      </c>
      <c r="D556" s="70">
        <v>24</v>
      </c>
      <c r="E556" s="70">
        <v>2005</v>
      </c>
      <c r="F556" s="70" t="s">
        <v>789</v>
      </c>
      <c r="G556" s="70" t="s">
        <v>2227</v>
      </c>
      <c r="H556" s="70" t="s">
        <v>2228</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2230</v>
      </c>
      <c r="B557" s="70">
        <v>394</v>
      </c>
      <c r="C557" s="70">
        <v>3</v>
      </c>
      <c r="D557" s="70">
        <v>24</v>
      </c>
      <c r="E557" s="70">
        <v>2006</v>
      </c>
      <c r="F557" s="70" t="s">
        <v>790</v>
      </c>
      <c r="G557" s="70" t="s">
        <v>2227</v>
      </c>
      <c r="H557" s="70" t="s">
        <v>2228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2231</v>
      </c>
      <c r="B558" s="70">
        <v>395</v>
      </c>
      <c r="C558" s="70">
        <v>4</v>
      </c>
      <c r="D558" s="70">
        <v>24</v>
      </c>
      <c r="E558" s="70">
        <v>2007</v>
      </c>
      <c r="F558" s="70" t="s">
        <v>791</v>
      </c>
      <c r="G558" s="1064" t="s">
        <v>2227</v>
      </c>
      <c r="H558" s="70" t="s">
        <v>2228</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2232</v>
      </c>
      <c r="B559" s="70">
        <v>396</v>
      </c>
      <c r="C559" s="70">
        <v>5</v>
      </c>
      <c r="D559" s="70">
        <v>24</v>
      </c>
      <c r="E559" s="70">
        <v>2008</v>
      </c>
      <c r="F559" s="70" t="s">
        <v>792</v>
      </c>
      <c r="G559" s="1064" t="s">
        <v>2227</v>
      </c>
      <c r="H559" s="70" t="s">
        <v>2228</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2233</v>
      </c>
      <c r="B560" s="70">
        <v>397</v>
      </c>
      <c r="C560" s="70">
        <v>6</v>
      </c>
      <c r="D560" s="70">
        <v>24</v>
      </c>
      <c r="E560" s="70">
        <v>2009</v>
      </c>
      <c r="F560" s="70" t="s">
        <v>176</v>
      </c>
      <c r="G560" s="70" t="s">
        <v>2227</v>
      </c>
      <c r="H560" s="70" t="s">
        <v>2228</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2234</v>
      </c>
      <c r="B561" s="70">
        <v>398</v>
      </c>
      <c r="C561" s="70">
        <v>7</v>
      </c>
      <c r="D561" s="70">
        <v>24</v>
      </c>
      <c r="E561" s="70">
        <v>2010</v>
      </c>
      <c r="F561" s="70" t="s">
        <v>177</v>
      </c>
      <c r="G561" s="70" t="s">
        <v>2227</v>
      </c>
      <c r="H561" s="70" t="s">
        <v>2228</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2235</v>
      </c>
      <c r="B562" s="70">
        <v>399</v>
      </c>
      <c r="C562" s="70">
        <v>8</v>
      </c>
      <c r="D562" s="70">
        <v>24</v>
      </c>
      <c r="E562" s="70">
        <v>2011</v>
      </c>
      <c r="F562" s="70" t="s">
        <v>178</v>
      </c>
      <c r="G562" s="70" t="s">
        <v>2227</v>
      </c>
      <c r="H562" s="70" t="s">
        <v>2228</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2236</v>
      </c>
      <c r="B563" s="70">
        <v>400</v>
      </c>
      <c r="C563" s="70">
        <v>9</v>
      </c>
      <c r="D563" s="70">
        <v>24</v>
      </c>
      <c r="E563" s="70">
        <v>2012</v>
      </c>
      <c r="F563" s="70" t="s">
        <v>179</v>
      </c>
      <c r="G563" s="70" t="s">
        <v>2227</v>
      </c>
      <c r="H563" s="70" t="s">
        <v>2228</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2237</v>
      </c>
      <c r="B564" s="70">
        <v>401</v>
      </c>
      <c r="C564" s="70">
        <v>10</v>
      </c>
      <c r="D564" s="70">
        <v>24</v>
      </c>
      <c r="E564" s="70">
        <v>2013</v>
      </c>
      <c r="F564" s="70" t="s">
        <v>180</v>
      </c>
      <c r="G564" s="70" t="s">
        <v>2227</v>
      </c>
      <c r="H564" s="70" t="s">
        <v>2228</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2238</v>
      </c>
      <c r="B565" s="70">
        <v>402</v>
      </c>
      <c r="C565" s="70">
        <v>11</v>
      </c>
      <c r="D565" s="70">
        <v>24</v>
      </c>
      <c r="E565" s="70">
        <v>2014</v>
      </c>
      <c r="F565" s="70" t="s">
        <v>181</v>
      </c>
      <c r="G565" s="70" t="s">
        <v>2227</v>
      </c>
      <c r="H565" s="70" t="s">
        <v>2228</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2239</v>
      </c>
      <c r="B566" s="70">
        <v>403</v>
      </c>
      <c r="C566" s="70">
        <v>12</v>
      </c>
      <c r="D566" s="70">
        <v>24</v>
      </c>
      <c r="E566" s="70">
        <v>2015</v>
      </c>
      <c r="F566" s="70" t="s">
        <v>182</v>
      </c>
      <c r="G566" s="70" t="s">
        <v>2227</v>
      </c>
      <c r="H566" s="70" t="s">
        <v>2228</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2240</v>
      </c>
      <c r="B567" s="70">
        <v>404</v>
      </c>
      <c r="C567" s="70">
        <v>13</v>
      </c>
      <c r="D567" s="70">
        <v>24</v>
      </c>
      <c r="E567" s="70">
        <v>2016</v>
      </c>
      <c r="F567" s="70" t="s">
        <v>155</v>
      </c>
      <c r="G567" s="70" t="s">
        <v>2227</v>
      </c>
      <c r="H567" s="70" t="s">
        <v>2228</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2241</v>
      </c>
      <c r="B568" s="70">
        <v>405</v>
      </c>
      <c r="C568" s="70">
        <v>14</v>
      </c>
      <c r="D568" s="70">
        <v>24</v>
      </c>
      <c r="E568" s="70">
        <v>2017</v>
      </c>
      <c r="F568" s="70" t="s">
        <v>156</v>
      </c>
      <c r="G568" s="70" t="s">
        <v>2227</v>
      </c>
      <c r="H568" s="70" t="s">
        <v>2228</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2242</v>
      </c>
      <c r="B569" s="70">
        <v>406</v>
      </c>
      <c r="C569" s="70">
        <v>15</v>
      </c>
      <c r="D569" s="70">
        <v>24</v>
      </c>
      <c r="E569" s="70">
        <v>2018</v>
      </c>
      <c r="F569" s="70" t="s">
        <v>183</v>
      </c>
      <c r="G569" s="70" t="s">
        <v>2227</v>
      </c>
      <c r="H569" s="70" t="s">
        <v>2228</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2243</v>
      </c>
      <c r="B570" s="70">
        <v>407</v>
      </c>
      <c r="C570" s="70">
        <v>16</v>
      </c>
      <c r="D570" s="70">
        <v>24</v>
      </c>
      <c r="E570" s="70">
        <v>2019</v>
      </c>
      <c r="F570" s="70" t="s">
        <v>158</v>
      </c>
      <c r="G570" s="70" t="s">
        <v>2227</v>
      </c>
      <c r="H570" s="70" t="s">
        <v>2228</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2244</v>
      </c>
      <c r="B571" s="70">
        <v>408</v>
      </c>
      <c r="C571" s="70">
        <v>17</v>
      </c>
      <c r="D571" s="70">
        <v>24</v>
      </c>
      <c r="E571" s="70">
        <v>2020</v>
      </c>
      <c r="F571" s="70" t="s">
        <v>159</v>
      </c>
      <c r="G571" s="70" t="s">
        <v>2227</v>
      </c>
      <c r="H571" s="70" t="s">
        <v>2228</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2245</v>
      </c>
      <c r="B572" s="70">
        <v>408</v>
      </c>
      <c r="C572" s="70">
        <v>18</v>
      </c>
      <c r="D572" s="70">
        <v>24</v>
      </c>
      <c r="E572" s="70">
        <v>2021</v>
      </c>
      <c r="F572" s="70" t="s">
        <v>160</v>
      </c>
      <c r="G572" s="70" t="s">
        <v>2227</v>
      </c>
      <c r="H572" s="70" t="s">
        <v>2228</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2246</v>
      </c>
      <c r="B573" s="70">
        <v>408</v>
      </c>
      <c r="C573" s="70">
        <v>19</v>
      </c>
      <c r="D573" s="70">
        <v>24</v>
      </c>
      <c r="E573" s="70">
        <v>2022</v>
      </c>
      <c r="F573" s="70" t="s">
        <v>161</v>
      </c>
      <c r="G573" s="70" t="s">
        <v>2227</v>
      </c>
      <c r="H573" s="70" t="s">
        <v>2228</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2247</v>
      </c>
      <c r="B574" s="70">
        <v>408</v>
      </c>
      <c r="C574" s="70">
        <v>20</v>
      </c>
      <c r="D574" s="70">
        <v>24</v>
      </c>
      <c r="E574" s="70">
        <v>2023</v>
      </c>
      <c r="F574" s="70" t="s">
        <v>1539</v>
      </c>
      <c r="G574" s="70" t="s">
        <v>2227</v>
      </c>
      <c r="H574" s="70" t="s">
        <v>2228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2248</v>
      </c>
      <c r="B575" s="70">
        <v>408</v>
      </c>
      <c r="C575" s="70">
        <v>21</v>
      </c>
      <c r="D575" s="70">
        <v>24</v>
      </c>
      <c r="E575" s="70">
        <v>2024</v>
      </c>
      <c r="F575" s="70" t="s">
        <v>1554</v>
      </c>
      <c r="G575" s="70" t="s">
        <v>2227</v>
      </c>
      <c r="H575" s="70" t="s">
        <v>2228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2249</v>
      </c>
      <c r="B576" s="70">
        <v>137</v>
      </c>
      <c r="C576" s="70">
        <v>1</v>
      </c>
      <c r="D576" s="70">
        <v>9</v>
      </c>
      <c r="E576" s="70">
        <v>1990</v>
      </c>
      <c r="F576" s="70" t="s">
        <v>787</v>
      </c>
      <c r="G576" s="70" t="s">
        <v>2250</v>
      </c>
      <c r="H576" s="70" t="s">
        <v>2251</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2252</v>
      </c>
      <c r="B577" s="70">
        <v>138</v>
      </c>
      <c r="C577" s="70">
        <v>2</v>
      </c>
      <c r="D577" s="70">
        <v>9</v>
      </c>
      <c r="E577" s="70">
        <v>2005</v>
      </c>
      <c r="F577" s="70" t="s">
        <v>789</v>
      </c>
      <c r="G577" s="1064" t="s">
        <v>2250</v>
      </c>
      <c r="H577" s="70" t="s">
        <v>2251</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2253</v>
      </c>
      <c r="B578" s="70">
        <v>139</v>
      </c>
      <c r="C578" s="70">
        <v>3</v>
      </c>
      <c r="D578" s="70">
        <v>9</v>
      </c>
      <c r="E578" s="70">
        <v>2006</v>
      </c>
      <c r="F578" s="70" t="s">
        <v>790</v>
      </c>
      <c r="G578" s="1064" t="s">
        <v>2250</v>
      </c>
      <c r="H578" s="70" t="s">
        <v>2251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2254</v>
      </c>
      <c r="B579" s="70">
        <v>140</v>
      </c>
      <c r="C579" s="70">
        <v>4</v>
      </c>
      <c r="D579" s="70">
        <v>9</v>
      </c>
      <c r="E579" s="70">
        <v>2007</v>
      </c>
      <c r="F579" s="70" t="s">
        <v>791</v>
      </c>
      <c r="G579" s="70" t="s">
        <v>2250</v>
      </c>
      <c r="H579" s="70" t="s">
        <v>2251</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2255</v>
      </c>
      <c r="B580" s="70">
        <v>141</v>
      </c>
      <c r="C580" s="70">
        <v>5</v>
      </c>
      <c r="D580" s="70">
        <v>9</v>
      </c>
      <c r="E580" s="70">
        <v>2008</v>
      </c>
      <c r="F580" s="70" t="s">
        <v>792</v>
      </c>
      <c r="G580" s="70" t="s">
        <v>2250</v>
      </c>
      <c r="H580" s="70" t="s">
        <v>2251</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2256</v>
      </c>
      <c r="B581" s="70">
        <v>142</v>
      </c>
      <c r="C581" s="70">
        <v>6</v>
      </c>
      <c r="D581" s="70">
        <v>9</v>
      </c>
      <c r="E581" s="70">
        <v>2009</v>
      </c>
      <c r="F581" s="70" t="s">
        <v>176</v>
      </c>
      <c r="G581" s="70" t="s">
        <v>2250</v>
      </c>
      <c r="H581" s="70" t="s">
        <v>2251</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2257</v>
      </c>
      <c r="B582" s="70">
        <v>143</v>
      </c>
      <c r="C582" s="70">
        <v>7</v>
      </c>
      <c r="D582" s="70">
        <v>9</v>
      </c>
      <c r="E582" s="70">
        <v>2010</v>
      </c>
      <c r="F582" s="70" t="s">
        <v>177</v>
      </c>
      <c r="G582" s="70" t="s">
        <v>2250</v>
      </c>
      <c r="H582" s="70" t="s">
        <v>2251</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2258</v>
      </c>
      <c r="B583" s="70">
        <v>144</v>
      </c>
      <c r="C583" s="70">
        <v>8</v>
      </c>
      <c r="D583" s="70">
        <v>9</v>
      </c>
      <c r="E583" s="70">
        <v>2011</v>
      </c>
      <c r="F583" s="70" t="s">
        <v>178</v>
      </c>
      <c r="G583" s="70" t="s">
        <v>2250</v>
      </c>
      <c r="H583" s="70" t="s">
        <v>2251</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2259</v>
      </c>
      <c r="B584" s="70">
        <v>145</v>
      </c>
      <c r="C584" s="70">
        <v>9</v>
      </c>
      <c r="D584" s="70">
        <v>9</v>
      </c>
      <c r="E584" s="70">
        <v>2012</v>
      </c>
      <c r="F584" s="70" t="s">
        <v>179</v>
      </c>
      <c r="G584" s="70" t="s">
        <v>2250</v>
      </c>
      <c r="H584" s="70" t="s">
        <v>2251</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2260</v>
      </c>
      <c r="B585" s="70">
        <v>146</v>
      </c>
      <c r="C585" s="70">
        <v>10</v>
      </c>
      <c r="D585" s="70">
        <v>9</v>
      </c>
      <c r="E585" s="70">
        <v>2013</v>
      </c>
      <c r="F585" s="70" t="s">
        <v>180</v>
      </c>
      <c r="G585" s="70" t="s">
        <v>2250</v>
      </c>
      <c r="H585" s="70" t="s">
        <v>2251</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2261</v>
      </c>
      <c r="B586" s="70">
        <v>147</v>
      </c>
      <c r="C586" s="70">
        <v>11</v>
      </c>
      <c r="D586" s="70">
        <v>9</v>
      </c>
      <c r="E586" s="70">
        <v>2014</v>
      </c>
      <c r="F586" s="70" t="s">
        <v>181</v>
      </c>
      <c r="G586" s="70" t="s">
        <v>2250</v>
      </c>
      <c r="H586" s="70" t="s">
        <v>2251</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2262</v>
      </c>
      <c r="B587" s="70">
        <v>148</v>
      </c>
      <c r="C587" s="70">
        <v>12</v>
      </c>
      <c r="D587" s="70">
        <v>9</v>
      </c>
      <c r="E587" s="70">
        <v>2015</v>
      </c>
      <c r="F587" s="70" t="s">
        <v>182</v>
      </c>
      <c r="G587" s="70" t="s">
        <v>2250</v>
      </c>
      <c r="H587" s="70" t="s">
        <v>2251</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2263</v>
      </c>
      <c r="B588" s="70">
        <v>149</v>
      </c>
      <c r="C588" s="70">
        <v>13</v>
      </c>
      <c r="D588" s="70">
        <v>9</v>
      </c>
      <c r="E588" s="70">
        <v>2016</v>
      </c>
      <c r="F588" s="70" t="s">
        <v>155</v>
      </c>
      <c r="G588" s="70" t="s">
        <v>2250</v>
      </c>
      <c r="H588" s="70" t="s">
        <v>2251</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2264</v>
      </c>
      <c r="B589" s="70">
        <v>150</v>
      </c>
      <c r="C589" s="70">
        <v>14</v>
      </c>
      <c r="D589" s="70">
        <v>9</v>
      </c>
      <c r="E589" s="70">
        <v>2017</v>
      </c>
      <c r="F589" s="70" t="s">
        <v>156</v>
      </c>
      <c r="G589" s="70" t="s">
        <v>2250</v>
      </c>
      <c r="H589" s="70" t="s">
        <v>2251</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2265</v>
      </c>
      <c r="B590" s="70">
        <v>151</v>
      </c>
      <c r="C590" s="70">
        <v>15</v>
      </c>
      <c r="D590" s="70">
        <v>9</v>
      </c>
      <c r="E590" s="70">
        <v>2018</v>
      </c>
      <c r="F590" s="70" t="s">
        <v>183</v>
      </c>
      <c r="G590" s="70" t="s">
        <v>2250</v>
      </c>
      <c r="H590" s="70" t="s">
        <v>2251</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2266</v>
      </c>
      <c r="B591" s="70">
        <v>152</v>
      </c>
      <c r="C591" s="70">
        <v>16</v>
      </c>
      <c r="D591" s="70">
        <v>9</v>
      </c>
      <c r="E591" s="70">
        <v>2019</v>
      </c>
      <c r="F591" s="70" t="s">
        <v>158</v>
      </c>
      <c r="G591" s="70" t="s">
        <v>2250</v>
      </c>
      <c r="H591" s="70" t="s">
        <v>2251</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2267</v>
      </c>
      <c r="B592" s="70">
        <v>153</v>
      </c>
      <c r="C592" s="70">
        <v>17</v>
      </c>
      <c r="D592" s="70">
        <v>9</v>
      </c>
      <c r="E592" s="70">
        <v>2020</v>
      </c>
      <c r="F592" s="70" t="s">
        <v>159</v>
      </c>
      <c r="G592" s="70" t="s">
        <v>2250</v>
      </c>
      <c r="H592" s="70" t="s">
        <v>2251</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2268</v>
      </c>
      <c r="B593" s="70">
        <v>153</v>
      </c>
      <c r="C593" s="70">
        <v>18</v>
      </c>
      <c r="D593" s="70">
        <v>9</v>
      </c>
      <c r="E593" s="70">
        <v>2021</v>
      </c>
      <c r="F593" s="70" t="s">
        <v>160</v>
      </c>
      <c r="G593" s="70" t="s">
        <v>2250</v>
      </c>
      <c r="H593" s="70" t="s">
        <v>2251</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2269</v>
      </c>
      <c r="B594" s="70">
        <v>153</v>
      </c>
      <c r="C594" s="70">
        <v>19</v>
      </c>
      <c r="D594" s="70">
        <v>9</v>
      </c>
      <c r="E594" s="70">
        <v>2022</v>
      </c>
      <c r="F594" s="70" t="s">
        <v>161</v>
      </c>
      <c r="G594" s="70" t="s">
        <v>2250</v>
      </c>
      <c r="H594" s="70" t="s">
        <v>2251</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2270</v>
      </c>
      <c r="B595" s="70">
        <v>153</v>
      </c>
      <c r="C595" s="70">
        <v>20</v>
      </c>
      <c r="D595" s="70">
        <v>9</v>
      </c>
      <c r="E595" s="70">
        <v>2023</v>
      </c>
      <c r="F595" s="70" t="s">
        <v>1539</v>
      </c>
      <c r="G595" s="70" t="s">
        <v>2250</v>
      </c>
      <c r="H595" s="70" t="s">
        <v>2251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2271</v>
      </c>
      <c r="B596" s="70">
        <v>153</v>
      </c>
      <c r="C596" s="70">
        <v>21</v>
      </c>
      <c r="D596" s="70">
        <v>9</v>
      </c>
      <c r="E596" s="70">
        <v>2024</v>
      </c>
      <c r="F596" s="70" t="s">
        <v>1554</v>
      </c>
      <c r="G596" s="1064" t="s">
        <v>2250</v>
      </c>
      <c r="H596" s="70" t="s">
        <v>2251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2272</v>
      </c>
      <c r="B597" s="70">
        <v>443</v>
      </c>
      <c r="C597" s="70">
        <v>1</v>
      </c>
      <c r="D597" s="70">
        <v>27</v>
      </c>
      <c r="E597" s="70">
        <v>1990</v>
      </c>
      <c r="F597" s="70" t="s">
        <v>787</v>
      </c>
      <c r="G597" s="1064" t="s">
        <v>2273</v>
      </c>
      <c r="H597" s="70" t="s">
        <v>2274</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2275</v>
      </c>
      <c r="B598" s="70">
        <v>444</v>
      </c>
      <c r="C598" s="70">
        <v>2</v>
      </c>
      <c r="D598" s="70">
        <v>27</v>
      </c>
      <c r="E598" s="70">
        <v>2005</v>
      </c>
      <c r="F598" s="70" t="s">
        <v>789</v>
      </c>
      <c r="G598" s="70" t="s">
        <v>2273</v>
      </c>
      <c r="H598" s="70" t="s">
        <v>2274</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2276</v>
      </c>
      <c r="B599" s="70">
        <v>445</v>
      </c>
      <c r="C599" s="70">
        <v>3</v>
      </c>
      <c r="D599" s="70">
        <v>27</v>
      </c>
      <c r="E599" s="70">
        <v>2006</v>
      </c>
      <c r="F599" s="70" t="s">
        <v>790</v>
      </c>
      <c r="G599" s="70" t="s">
        <v>2273</v>
      </c>
      <c r="H599" s="70" t="s">
        <v>2274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2277</v>
      </c>
      <c r="B600" s="70">
        <v>446</v>
      </c>
      <c r="C600" s="70">
        <v>4</v>
      </c>
      <c r="D600" s="70">
        <v>27</v>
      </c>
      <c r="E600" s="70">
        <v>2007</v>
      </c>
      <c r="F600" s="70" t="s">
        <v>791</v>
      </c>
      <c r="G600" s="70" t="s">
        <v>2273</v>
      </c>
      <c r="H600" s="70" t="s">
        <v>2274</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2278</v>
      </c>
      <c r="B601" s="70">
        <v>447</v>
      </c>
      <c r="C601" s="70">
        <v>5</v>
      </c>
      <c r="D601" s="70">
        <v>27</v>
      </c>
      <c r="E601" s="70">
        <v>2008</v>
      </c>
      <c r="F601" s="70" t="s">
        <v>792</v>
      </c>
      <c r="G601" s="70" t="s">
        <v>2273</v>
      </c>
      <c r="H601" s="70" t="s">
        <v>2274</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2279</v>
      </c>
      <c r="B602" s="70">
        <v>448</v>
      </c>
      <c r="C602" s="70">
        <v>6</v>
      </c>
      <c r="D602" s="70">
        <v>27</v>
      </c>
      <c r="E602" s="70">
        <v>2009</v>
      </c>
      <c r="F602" s="70" t="s">
        <v>176</v>
      </c>
      <c r="G602" s="70" t="s">
        <v>2273</v>
      </c>
      <c r="H602" s="70" t="s">
        <v>2274</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2280</v>
      </c>
      <c r="B603" s="70">
        <v>449</v>
      </c>
      <c r="C603" s="70">
        <v>7</v>
      </c>
      <c r="D603" s="70">
        <v>27</v>
      </c>
      <c r="E603" s="70">
        <v>2010</v>
      </c>
      <c r="F603" s="70" t="s">
        <v>177</v>
      </c>
      <c r="G603" s="70" t="s">
        <v>2273</v>
      </c>
      <c r="H603" s="70" t="s">
        <v>2274</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2281</v>
      </c>
      <c r="B604" s="70">
        <v>450</v>
      </c>
      <c r="C604" s="70">
        <v>8</v>
      </c>
      <c r="D604" s="70">
        <v>27</v>
      </c>
      <c r="E604" s="70">
        <v>2011</v>
      </c>
      <c r="F604" s="70" t="s">
        <v>178</v>
      </c>
      <c r="G604" s="70" t="s">
        <v>2273</v>
      </c>
      <c r="H604" s="70" t="s">
        <v>2274</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2282</v>
      </c>
      <c r="B605" s="70">
        <v>451</v>
      </c>
      <c r="C605" s="70">
        <v>9</v>
      </c>
      <c r="D605" s="70">
        <v>27</v>
      </c>
      <c r="E605" s="70">
        <v>2012</v>
      </c>
      <c r="F605" s="70" t="s">
        <v>179</v>
      </c>
      <c r="G605" s="70" t="s">
        <v>2273</v>
      </c>
      <c r="H605" s="70" t="s">
        <v>2274</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2283</v>
      </c>
      <c r="B606" s="70">
        <v>452</v>
      </c>
      <c r="C606" s="70">
        <v>10</v>
      </c>
      <c r="D606" s="70">
        <v>27</v>
      </c>
      <c r="E606" s="70">
        <v>2013</v>
      </c>
      <c r="F606" s="70" t="s">
        <v>180</v>
      </c>
      <c r="G606" s="70" t="s">
        <v>2273</v>
      </c>
      <c r="H606" s="70" t="s">
        <v>2274</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2284</v>
      </c>
      <c r="B607" s="70">
        <v>453</v>
      </c>
      <c r="C607" s="70">
        <v>11</v>
      </c>
      <c r="D607" s="70">
        <v>27</v>
      </c>
      <c r="E607" s="70">
        <v>2014</v>
      </c>
      <c r="F607" s="70" t="s">
        <v>181</v>
      </c>
      <c r="G607" s="70" t="s">
        <v>2273</v>
      </c>
      <c r="H607" s="70" t="s">
        <v>2274</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2285</v>
      </c>
      <c r="B608" s="70">
        <v>454</v>
      </c>
      <c r="C608" s="70">
        <v>12</v>
      </c>
      <c r="D608" s="70">
        <v>27</v>
      </c>
      <c r="E608" s="70">
        <v>2015</v>
      </c>
      <c r="F608" s="70" t="s">
        <v>182</v>
      </c>
      <c r="G608" s="70" t="s">
        <v>2273</v>
      </c>
      <c r="H608" s="70" t="s">
        <v>2274</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2286</v>
      </c>
      <c r="B609" s="70">
        <v>455</v>
      </c>
      <c r="C609" s="70">
        <v>13</v>
      </c>
      <c r="D609" s="70">
        <v>27</v>
      </c>
      <c r="E609" s="70">
        <v>2016</v>
      </c>
      <c r="F609" s="70" t="s">
        <v>155</v>
      </c>
      <c r="G609" s="70" t="s">
        <v>2273</v>
      </c>
      <c r="H609" s="70" t="s">
        <v>2274</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2287</v>
      </c>
      <c r="B610" s="70">
        <v>456</v>
      </c>
      <c r="C610" s="70">
        <v>14</v>
      </c>
      <c r="D610" s="70">
        <v>27</v>
      </c>
      <c r="E610" s="70">
        <v>2017</v>
      </c>
      <c r="F610" s="70" t="s">
        <v>156</v>
      </c>
      <c r="G610" s="70" t="s">
        <v>2273</v>
      </c>
      <c r="H610" s="70" t="s">
        <v>2274</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2288</v>
      </c>
      <c r="B611" s="70">
        <v>457</v>
      </c>
      <c r="C611" s="70">
        <v>15</v>
      </c>
      <c r="D611" s="70">
        <v>27</v>
      </c>
      <c r="E611" s="70">
        <v>2018</v>
      </c>
      <c r="F611" s="70" t="s">
        <v>183</v>
      </c>
      <c r="G611" s="70" t="s">
        <v>2273</v>
      </c>
      <c r="H611" s="70" t="s">
        <v>2274</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2289</v>
      </c>
      <c r="B612" s="70">
        <v>458</v>
      </c>
      <c r="C612" s="70">
        <v>16</v>
      </c>
      <c r="D612" s="70">
        <v>27</v>
      </c>
      <c r="E612" s="70">
        <v>2019</v>
      </c>
      <c r="F612" s="70" t="s">
        <v>158</v>
      </c>
      <c r="G612" s="70" t="s">
        <v>2273</v>
      </c>
      <c r="H612" s="70" t="s">
        <v>2274</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2290</v>
      </c>
      <c r="B613" s="70">
        <v>459</v>
      </c>
      <c r="C613" s="70">
        <v>17</v>
      </c>
      <c r="D613" s="70">
        <v>27</v>
      </c>
      <c r="E613" s="70">
        <v>2020</v>
      </c>
      <c r="F613" s="70" t="s">
        <v>159</v>
      </c>
      <c r="G613" s="70" t="s">
        <v>2273</v>
      </c>
      <c r="H613" s="70" t="s">
        <v>2274</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2291</v>
      </c>
      <c r="B614" s="70">
        <v>459</v>
      </c>
      <c r="C614" s="70">
        <v>18</v>
      </c>
      <c r="D614" s="70">
        <v>27</v>
      </c>
      <c r="E614" s="70">
        <v>2021</v>
      </c>
      <c r="F614" s="70" t="s">
        <v>160</v>
      </c>
      <c r="G614" s="70" t="s">
        <v>2273</v>
      </c>
      <c r="H614" s="70" t="s">
        <v>2274</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2292</v>
      </c>
      <c r="B615" s="70">
        <v>459</v>
      </c>
      <c r="C615" s="70">
        <v>19</v>
      </c>
      <c r="D615" s="70">
        <v>27</v>
      </c>
      <c r="E615" s="70">
        <v>2022</v>
      </c>
      <c r="F615" s="70" t="s">
        <v>161</v>
      </c>
      <c r="G615" s="1064" t="s">
        <v>2273</v>
      </c>
      <c r="H615" s="70" t="s">
        <v>2274</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2293</v>
      </c>
      <c r="B616" s="70">
        <v>459</v>
      </c>
      <c r="C616" s="70">
        <v>20</v>
      </c>
      <c r="D616" s="70">
        <v>27</v>
      </c>
      <c r="E616" s="70">
        <v>2023</v>
      </c>
      <c r="F616" s="70" t="s">
        <v>1539</v>
      </c>
      <c r="G616" s="1064" t="s">
        <v>2273</v>
      </c>
      <c r="H616" s="70" t="s">
        <v>2274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2294</v>
      </c>
      <c r="B617" s="70">
        <v>459</v>
      </c>
      <c r="C617" s="70">
        <v>21</v>
      </c>
      <c r="D617" s="70">
        <v>27</v>
      </c>
      <c r="E617" s="70">
        <v>2024</v>
      </c>
      <c r="F617" s="70" t="s">
        <v>1554</v>
      </c>
      <c r="G617" s="70" t="s">
        <v>2273</v>
      </c>
      <c r="H617" s="70" t="s">
        <v>2274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25568.54170062967</v>
      </c>
      <c r="K618" s="71">
        <v>337.01908977101732</v>
      </c>
      <c r="L618" s="71">
        <v>468.22732148048118</v>
      </c>
      <c r="M618" s="71">
        <v>2100.6886470153331</v>
      </c>
      <c r="N618" s="71">
        <v>2527.6638956608931</v>
      </c>
      <c r="O618" s="71">
        <v>2548.6219233478241</v>
      </c>
      <c r="P618" s="71">
        <v>2522.257082178151</v>
      </c>
      <c r="Q618" s="71">
        <v>175.24485388865199</v>
      </c>
      <c r="R618" s="71">
        <v>106.0005958997874</v>
      </c>
      <c r="S618" s="71">
        <v>170.82382000000001</v>
      </c>
      <c r="T618" s="72"/>
      <c r="U618" s="71">
        <v>1078818559</v>
      </c>
      <c r="V618" s="71">
        <v>119215</v>
      </c>
      <c r="W618" s="71">
        <v>4971</v>
      </c>
      <c r="X618" s="71">
        <v>751178</v>
      </c>
      <c r="Y618" s="71">
        <v>833634</v>
      </c>
      <c r="Z618" s="71">
        <v>1048278</v>
      </c>
      <c r="AA618" s="71">
        <v>612432</v>
      </c>
      <c r="AB618" s="71">
        <v>2845382</v>
      </c>
      <c r="AC618" s="71">
        <v>18359494</v>
      </c>
      <c r="AD618" s="71">
        <v>170.82382000000001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24461.145881469081</v>
      </c>
      <c r="K619" s="71">
        <v>229.44046612086049</v>
      </c>
      <c r="L619" s="71">
        <v>523.54545308787385</v>
      </c>
      <c r="M619" s="71">
        <v>4329.2724260327814</v>
      </c>
      <c r="N619" s="71">
        <v>3949.2558047863772</v>
      </c>
      <c r="O619" s="71">
        <v>3779.763247457277</v>
      </c>
      <c r="P619" s="71">
        <v>2916.2979715318261</v>
      </c>
      <c r="Q619" s="71">
        <v>176.067380349074</v>
      </c>
      <c r="R619" s="71">
        <v>149.51845016629531</v>
      </c>
      <c r="S619" s="71">
        <v>343.94198836499999</v>
      </c>
      <c r="T619" s="72"/>
      <c r="U619" s="71">
        <v>1079815195</v>
      </c>
      <c r="V619" s="71">
        <v>104113</v>
      </c>
      <c r="W619" s="71">
        <v>6274</v>
      </c>
      <c r="X619" s="71">
        <v>728146</v>
      </c>
      <c r="Y619" s="71">
        <v>1066417</v>
      </c>
      <c r="Z619" s="71">
        <v>1799039</v>
      </c>
      <c r="AA619" s="71">
        <v>579935</v>
      </c>
      <c r="AB619" s="71">
        <v>2988533</v>
      </c>
      <c r="AC619" s="71">
        <v>26439242</v>
      </c>
      <c r="AD619" s="71">
        <v>343.94198836499999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25960.934971816361</v>
      </c>
      <c r="K621" s="71">
        <v>227.24345874194759</v>
      </c>
      <c r="L621" s="71">
        <v>526.48147579403485</v>
      </c>
      <c r="M621" s="71">
        <v>4336.6270752293603</v>
      </c>
      <c r="N621" s="71">
        <v>4121.7567409692874</v>
      </c>
      <c r="O621" s="71">
        <v>3697.5954796136029</v>
      </c>
      <c r="P621" s="71">
        <v>2913.0547945698158</v>
      </c>
      <c r="Q621" s="71">
        <v>185.49121164824501</v>
      </c>
      <c r="R621" s="71">
        <v>167.17476403553289</v>
      </c>
      <c r="S621" s="71">
        <v>361.10980999395008</v>
      </c>
      <c r="T621" s="72"/>
      <c r="U621" s="71">
        <v>1274407862</v>
      </c>
      <c r="V621" s="71">
        <v>95984</v>
      </c>
      <c r="W621" s="71">
        <v>6174</v>
      </c>
      <c r="X621" s="71">
        <v>881552</v>
      </c>
      <c r="Y621" s="71">
        <v>1093512</v>
      </c>
      <c r="Z621" s="71">
        <v>1829538</v>
      </c>
      <c r="AA621" s="71">
        <v>570460</v>
      </c>
      <c r="AB621" s="71">
        <v>2982000</v>
      </c>
      <c r="AC621" s="71">
        <v>30409588</v>
      </c>
      <c r="AD621" s="71">
        <v>361.10980999395002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23922.611942252621</v>
      </c>
      <c r="K622" s="71">
        <v>170.53406291186559</v>
      </c>
      <c r="L622" s="71">
        <v>470.52485722517389</v>
      </c>
      <c r="M622" s="71">
        <v>4472.0366667821108</v>
      </c>
      <c r="N622" s="71">
        <v>4058.7698105020309</v>
      </c>
      <c r="O622" s="71">
        <v>3609.6038560708939</v>
      </c>
      <c r="P622" s="71">
        <v>2853.153074273524</v>
      </c>
      <c r="Q622" s="71">
        <v>182.34515986822501</v>
      </c>
      <c r="R622" s="71">
        <v>165.04858079752549</v>
      </c>
      <c r="S622" s="71">
        <v>360.21230618522998</v>
      </c>
      <c r="T622" s="72"/>
      <c r="U622" s="71">
        <v>1231024441</v>
      </c>
      <c r="V622" s="71">
        <v>95984</v>
      </c>
      <c r="W622" s="71">
        <v>6174</v>
      </c>
      <c r="X622" s="71">
        <v>881552</v>
      </c>
      <c r="Y622" s="71">
        <v>1107164</v>
      </c>
      <c r="Z622" s="71">
        <v>1848686</v>
      </c>
      <c r="AA622" s="71">
        <v>559367</v>
      </c>
      <c r="AB622" s="71">
        <v>2979639</v>
      </c>
      <c r="AC622" s="71">
        <v>31175406</v>
      </c>
      <c r="AD622" s="71">
        <v>360.21230618522998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21776.98114711864</v>
      </c>
      <c r="K623" s="71">
        <v>164.84217122604011</v>
      </c>
      <c r="L623" s="71">
        <v>543.674363405691</v>
      </c>
      <c r="M623" s="71">
        <v>4566.4637804147087</v>
      </c>
      <c r="N623" s="71">
        <v>3547.1799286161599</v>
      </c>
      <c r="O623" s="71">
        <v>3682.6865553705188</v>
      </c>
      <c r="P623" s="71">
        <v>2734.5889812910032</v>
      </c>
      <c r="Q623" s="71">
        <v>173.67593387710599</v>
      </c>
      <c r="R623" s="71">
        <v>162.3467112329316</v>
      </c>
      <c r="S623" s="71">
        <v>362.29414491587761</v>
      </c>
      <c r="T623" s="72"/>
      <c r="U623" s="71">
        <v>977942477</v>
      </c>
      <c r="V623" s="71">
        <v>102103</v>
      </c>
      <c r="W623" s="71">
        <v>11097</v>
      </c>
      <c r="X623" s="71">
        <v>975092</v>
      </c>
      <c r="Y623" s="71">
        <v>1121039</v>
      </c>
      <c r="Z623" s="71">
        <v>1861688</v>
      </c>
      <c r="AA623" s="71">
        <v>550390</v>
      </c>
      <c r="AB623" s="71">
        <v>2979139</v>
      </c>
      <c r="AC623" s="71">
        <v>29916224</v>
      </c>
      <c r="AD623" s="71">
        <v>362.29414491587738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7.78</v>
      </c>
      <c r="BI623" s="71">
        <v>0</v>
      </c>
      <c r="BJ623" s="71">
        <v>24334.390100000001</v>
      </c>
      <c r="BK623" s="71">
        <v>3085.1280000000002</v>
      </c>
      <c r="BL623" s="71">
        <v>1510.0119999999999</v>
      </c>
      <c r="BM623" s="71">
        <v>3.5070000000000001</v>
      </c>
      <c r="BN623" s="72"/>
      <c r="BO623" s="71">
        <v>1</v>
      </c>
      <c r="BP623" s="71">
        <v>0</v>
      </c>
      <c r="BQ623" s="71">
        <v>361</v>
      </c>
      <c r="BR623" s="71">
        <v>12</v>
      </c>
      <c r="BS623" s="71">
        <v>115</v>
      </c>
      <c r="BT623" s="71">
        <v>1</v>
      </c>
      <c r="BU623"/>
      <c r="BV623" s="70">
        <v>26672.597099999999</v>
      </c>
      <c r="BW623" s="70">
        <v>197.51</v>
      </c>
      <c r="BX623" s="70">
        <v>1605.22</v>
      </c>
      <c r="BY623" s="70">
        <v>25.026</v>
      </c>
      <c r="BZ623" s="70">
        <v>122.012</v>
      </c>
      <c r="CA623" s="70">
        <v>43.866999999999997</v>
      </c>
      <c r="CB623" s="70">
        <v>94.326999999999998</v>
      </c>
      <c r="CC623" s="70">
        <v>180.25800000000001</v>
      </c>
      <c r="CD623" s="70">
        <v>0</v>
      </c>
    </row>
    <row r="624" spans="1:82">
      <c r="A624" s="70" t="s">
        <v>2463</v>
      </c>
      <c r="B624" s="70">
        <v>517</v>
      </c>
      <c r="C624" s="70">
        <v>7</v>
      </c>
      <c r="D624" s="70">
        <v>31</v>
      </c>
      <c r="E624" s="70">
        <v>2010</v>
      </c>
      <c r="F624" s="70" t="s">
        <v>177</v>
      </c>
      <c r="G624" s="70" t="s">
        <v>2456</v>
      </c>
      <c r="H624" s="70" t="s">
        <v>2457</v>
      </c>
      <c r="I624" s="148"/>
      <c r="J624" s="71">
        <v>22111.65554981781</v>
      </c>
      <c r="K624" s="71">
        <v>176.51504979650511</v>
      </c>
      <c r="L624" s="71">
        <v>522.1451946560112</v>
      </c>
      <c r="M624" s="71">
        <v>4368.7184073165863</v>
      </c>
      <c r="N624" s="71">
        <v>3986.3929705989149</v>
      </c>
      <c r="O624" s="71">
        <v>3697.7397313093838</v>
      </c>
      <c r="P624" s="71">
        <v>2765.9850562990682</v>
      </c>
      <c r="Q624" s="71">
        <v>180.88483249580699</v>
      </c>
      <c r="R624" s="71">
        <v>180.48142260662769</v>
      </c>
      <c r="S624" s="71">
        <v>347.16102947422007</v>
      </c>
      <c r="T624" s="72"/>
      <c r="U624" s="71">
        <v>1084575404</v>
      </c>
      <c r="V624" s="71">
        <v>102103</v>
      </c>
      <c r="W624" s="71">
        <v>11097</v>
      </c>
      <c r="X624" s="71">
        <v>975092</v>
      </c>
      <c r="Y624" s="71">
        <v>1132370</v>
      </c>
      <c r="Z624" s="71">
        <v>1877984</v>
      </c>
      <c r="AA624" s="71">
        <v>542806</v>
      </c>
      <c r="AB624" s="71">
        <v>2973174</v>
      </c>
      <c r="AC624" s="71">
        <v>31517212</v>
      </c>
      <c r="AD624" s="71">
        <v>347.16102947422002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6.8230000000000004</v>
      </c>
      <c r="BI624" s="71">
        <v>0</v>
      </c>
      <c r="BJ624" s="71">
        <v>24470.976900000001</v>
      </c>
      <c r="BK624" s="71">
        <v>2987.8420000000001</v>
      </c>
      <c r="BL624" s="71">
        <v>1448.0209999999997</v>
      </c>
      <c r="BM624" s="71">
        <v>3.2989999999999999</v>
      </c>
      <c r="BN624" s="72"/>
      <c r="BO624" s="71">
        <v>1</v>
      </c>
      <c r="BP624" s="71">
        <v>0</v>
      </c>
      <c r="BQ624" s="71">
        <v>385</v>
      </c>
      <c r="BR624" s="71">
        <v>14</v>
      </c>
      <c r="BS624" s="71">
        <v>124</v>
      </c>
      <c r="BT624" s="71">
        <v>1</v>
      </c>
      <c r="BU624"/>
      <c r="BV624" s="70">
        <v>26597.8469</v>
      </c>
      <c r="BW624" s="70">
        <v>173.60300000000001</v>
      </c>
      <c r="BX624" s="70">
        <v>1685.258</v>
      </c>
      <c r="BY624" s="70">
        <v>25.849</v>
      </c>
      <c r="BZ624" s="70">
        <v>163.19300000000001</v>
      </c>
      <c r="CA624" s="70">
        <v>23.564</v>
      </c>
      <c r="CB624" s="70">
        <v>117.396</v>
      </c>
      <c r="CC624" s="70">
        <v>130.25200000000001</v>
      </c>
      <c r="CD624" s="70">
        <v>0</v>
      </c>
    </row>
    <row r="625" spans="1:82">
      <c r="A625" s="70" t="s">
        <v>2464</v>
      </c>
      <c r="B625" s="70">
        <v>518</v>
      </c>
      <c r="C625" s="70">
        <v>8</v>
      </c>
      <c r="D625" s="70">
        <v>31</v>
      </c>
      <c r="E625" s="70">
        <v>2011</v>
      </c>
      <c r="F625" s="70" t="s">
        <v>178</v>
      </c>
      <c r="G625" s="70" t="s">
        <v>2456</v>
      </c>
      <c r="H625" s="70" t="s">
        <v>2457</v>
      </c>
      <c r="I625" s="148"/>
      <c r="J625" s="71">
        <v>23159.809150806421</v>
      </c>
      <c r="K625" s="71">
        <v>253.48131199463191</v>
      </c>
      <c r="L625" s="71">
        <v>556.33432935847713</v>
      </c>
      <c r="M625" s="71">
        <v>5318.6693141563319</v>
      </c>
      <c r="N625" s="71">
        <v>4298.7953982929303</v>
      </c>
      <c r="O625" s="71">
        <v>3674.3189671955697</v>
      </c>
      <c r="P625" s="71">
        <v>2684.7313128215951</v>
      </c>
      <c r="Q625" s="71">
        <v>207.72474550920799</v>
      </c>
      <c r="R625" s="71">
        <v>154.8093059710589</v>
      </c>
      <c r="S625" s="71">
        <v>397.27431702762209</v>
      </c>
      <c r="T625" s="72"/>
      <c r="U625" s="71">
        <v>1053676660</v>
      </c>
      <c r="V625" s="71">
        <v>102103</v>
      </c>
      <c r="W625" s="71">
        <v>11097</v>
      </c>
      <c r="X625" s="71">
        <v>975092</v>
      </c>
      <c r="Y625" s="71">
        <v>1142271</v>
      </c>
      <c r="Z625" s="71">
        <v>1906630</v>
      </c>
      <c r="AA625" s="71">
        <v>542539</v>
      </c>
      <c r="AB625" s="71">
        <v>2960010</v>
      </c>
      <c r="AC625" s="71">
        <v>26989416</v>
      </c>
      <c r="AD625" s="71">
        <v>397.27431702762209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7.9359999999999999</v>
      </c>
      <c r="BI625" s="71">
        <v>0</v>
      </c>
      <c r="BJ625" s="71">
        <v>24449.546999999999</v>
      </c>
      <c r="BK625" s="71">
        <v>3157.5430000000001</v>
      </c>
      <c r="BL625" s="71">
        <v>1087.068</v>
      </c>
      <c r="BM625" s="71">
        <v>3.0270000000000001</v>
      </c>
      <c r="BN625" s="72"/>
      <c r="BO625" s="71">
        <v>2</v>
      </c>
      <c r="BP625" s="71">
        <v>0</v>
      </c>
      <c r="BQ625" s="71">
        <v>391</v>
      </c>
      <c r="BR625" s="71">
        <v>13</v>
      </c>
      <c r="BS625" s="71">
        <v>119</v>
      </c>
      <c r="BT625" s="71">
        <v>1</v>
      </c>
      <c r="BU625"/>
      <c r="BV625" s="70">
        <v>26473.686000000002</v>
      </c>
      <c r="BW625" s="70">
        <v>168.82900000000001</v>
      </c>
      <c r="BX625" s="70">
        <v>1582.175</v>
      </c>
      <c r="BY625" s="70">
        <v>24.471</v>
      </c>
      <c r="BZ625" s="70">
        <v>186.66399999999999</v>
      </c>
      <c r="CA625" s="70">
        <v>9.6999999999999993</v>
      </c>
      <c r="CB625" s="70">
        <v>134.31800000000001</v>
      </c>
      <c r="CC625" s="70">
        <v>125.27800000000001</v>
      </c>
      <c r="CD625" s="70">
        <v>0</v>
      </c>
    </row>
    <row r="626" spans="1:82">
      <c r="A626" s="70" t="s">
        <v>2465</v>
      </c>
      <c r="B626" s="70">
        <v>519</v>
      </c>
      <c r="C626" s="70">
        <v>9</v>
      </c>
      <c r="D626" s="70">
        <v>31</v>
      </c>
      <c r="E626" s="70">
        <v>2012</v>
      </c>
      <c r="F626" s="70" t="s">
        <v>179</v>
      </c>
      <c r="G626" s="70" t="s">
        <v>2456</v>
      </c>
      <c r="H626" s="70" t="s">
        <v>2457</v>
      </c>
      <c r="I626" s="148"/>
      <c r="J626" s="71">
        <v>24867.127021923781</v>
      </c>
      <c r="K626" s="71">
        <v>240.18766588421579</v>
      </c>
      <c r="L626" s="71">
        <v>557.44762508059239</v>
      </c>
      <c r="M626" s="71">
        <v>5814.461295317391</v>
      </c>
      <c r="N626" s="71">
        <v>4840.1454608950526</v>
      </c>
      <c r="O626" s="71">
        <v>3700.9496128824662</v>
      </c>
      <c r="P626" s="71">
        <v>2688.2662754236626</v>
      </c>
      <c r="Q626" s="71">
        <v>228.514577441282</v>
      </c>
      <c r="R626" s="71">
        <v>185.4058956246997</v>
      </c>
      <c r="S626" s="71">
        <v>385.67849209273129</v>
      </c>
      <c r="T626" s="72"/>
      <c r="U626" s="71">
        <v>1109774366</v>
      </c>
      <c r="V626" s="71">
        <v>102103</v>
      </c>
      <c r="W626" s="71">
        <v>11097</v>
      </c>
      <c r="X626" s="71">
        <v>975092</v>
      </c>
      <c r="Y626" s="71">
        <v>1177748</v>
      </c>
      <c r="Z626" s="71">
        <v>1935681</v>
      </c>
      <c r="AA626" s="71">
        <v>540180</v>
      </c>
      <c r="AB626" s="71">
        <v>2997072</v>
      </c>
      <c r="AC626" s="71">
        <v>31486410</v>
      </c>
      <c r="AD626" s="71">
        <v>385.67849209273152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8.3379999999999992</v>
      </c>
      <c r="BI626" s="71">
        <v>0</v>
      </c>
      <c r="BJ626" s="71">
        <v>18734.196</v>
      </c>
      <c r="BK626" s="71">
        <v>3553.6350000000002</v>
      </c>
      <c r="BL626" s="71">
        <v>1485.9180000000001</v>
      </c>
      <c r="BM626" s="71">
        <v>3.35</v>
      </c>
      <c r="BN626" s="72"/>
      <c r="BO626" s="71">
        <v>1</v>
      </c>
      <c r="BP626" s="71">
        <v>0</v>
      </c>
      <c r="BQ626" s="71">
        <v>406</v>
      </c>
      <c r="BR626" s="71">
        <v>13</v>
      </c>
      <c r="BS626" s="71">
        <v>118</v>
      </c>
      <c r="BT626" s="71">
        <v>1</v>
      </c>
      <c r="BU626"/>
      <c r="BV626" s="70">
        <v>21809.484</v>
      </c>
      <c r="BW626" s="70">
        <v>227.65700000000001</v>
      </c>
      <c r="BX626" s="70">
        <v>1297.002</v>
      </c>
      <c r="BY626" s="70">
        <v>15.919</v>
      </c>
      <c r="BZ626" s="70">
        <v>164.524</v>
      </c>
      <c r="CA626" s="70">
        <v>13</v>
      </c>
      <c r="CB626" s="70">
        <v>149.739</v>
      </c>
      <c r="CC626" s="70">
        <v>108.11199999999999</v>
      </c>
      <c r="CD626" s="70">
        <v>0</v>
      </c>
    </row>
    <row r="627" spans="1:82">
      <c r="A627" s="70" t="s">
        <v>2466</v>
      </c>
      <c r="B627" s="70">
        <v>520</v>
      </c>
      <c r="C627" s="70">
        <v>10</v>
      </c>
      <c r="D627" s="70">
        <v>31</v>
      </c>
      <c r="E627" s="70">
        <v>2013</v>
      </c>
      <c r="F627" s="70" t="s">
        <v>180</v>
      </c>
      <c r="G627" s="70" t="s">
        <v>2456</v>
      </c>
      <c r="H627" s="70" t="s">
        <v>2457</v>
      </c>
      <c r="I627" s="148"/>
      <c r="J627" s="71">
        <v>26067.532248410291</v>
      </c>
      <c r="K627" s="71">
        <v>214.15009048476381</v>
      </c>
      <c r="L627" s="71">
        <v>534.9011382688401</v>
      </c>
      <c r="M627" s="71">
        <v>5674.8999760434408</v>
      </c>
      <c r="N627" s="71">
        <v>4822.2684994710507</v>
      </c>
      <c r="O627" s="71">
        <v>3589.8709364865795</v>
      </c>
      <c r="P627" s="71">
        <v>2682.7901653590111</v>
      </c>
      <c r="Q627" s="71">
        <v>231.57254955966101</v>
      </c>
      <c r="R627" s="71">
        <v>195.32211208416189</v>
      </c>
      <c r="S627" s="71">
        <v>372.69696906213011</v>
      </c>
      <c r="T627" s="72"/>
      <c r="U627" s="71">
        <v>1090133101</v>
      </c>
      <c r="V627" s="71">
        <v>102103</v>
      </c>
      <c r="W627" s="71">
        <v>11097</v>
      </c>
      <c r="X627" s="71">
        <v>975092</v>
      </c>
      <c r="Y627" s="71">
        <v>1187182</v>
      </c>
      <c r="Z627" s="71">
        <v>1961415</v>
      </c>
      <c r="AA627" s="71">
        <v>537056</v>
      </c>
      <c r="AB627" s="71">
        <v>2993638</v>
      </c>
      <c r="AC627" s="71">
        <v>32378900</v>
      </c>
      <c r="AD627" s="71">
        <v>372.69696906213011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13.395</v>
      </c>
      <c r="BI627" s="71">
        <v>0</v>
      </c>
      <c r="BJ627" s="71">
        <v>26791.362000000001</v>
      </c>
      <c r="BK627" s="71">
        <v>3626.7240000000002</v>
      </c>
      <c r="BL627" s="71">
        <v>1474.127</v>
      </c>
      <c r="BM627" s="71">
        <v>0</v>
      </c>
      <c r="BN627" s="72"/>
      <c r="BO627" s="71">
        <v>2</v>
      </c>
      <c r="BP627" s="71">
        <v>0</v>
      </c>
      <c r="BQ627" s="71">
        <v>410</v>
      </c>
      <c r="BR627" s="71">
        <v>13</v>
      </c>
      <c r="BS627" s="71">
        <v>121</v>
      </c>
      <c r="BT627" s="71">
        <v>0</v>
      </c>
      <c r="BU627"/>
      <c r="BV627" s="70">
        <v>29487.048999999999</v>
      </c>
      <c r="BW627" s="70">
        <v>259.39999999999998</v>
      </c>
      <c r="BX627" s="70">
        <v>1675.8779999999999</v>
      </c>
      <c r="BY627" s="70">
        <v>25.039000000000001</v>
      </c>
      <c r="BZ627" s="70">
        <v>187.375</v>
      </c>
      <c r="CA627" s="70">
        <v>14.03</v>
      </c>
      <c r="CB627" s="70">
        <v>85.518000000000001</v>
      </c>
      <c r="CC627" s="70">
        <v>171.31899999999999</v>
      </c>
      <c r="CD627" s="70">
        <v>0</v>
      </c>
    </row>
    <row r="628" spans="1:82">
      <c r="A628" s="70" t="s">
        <v>2467</v>
      </c>
      <c r="B628" s="70">
        <v>521</v>
      </c>
      <c r="C628" s="70">
        <v>11</v>
      </c>
      <c r="D628" s="70">
        <v>31</v>
      </c>
      <c r="E628" s="70">
        <v>2014</v>
      </c>
      <c r="F628" s="70" t="s">
        <v>181</v>
      </c>
      <c r="G628" s="70" t="s">
        <v>2456</v>
      </c>
      <c r="H628" s="70" t="s">
        <v>2457</v>
      </c>
      <c r="I628" s="148"/>
      <c r="J628" s="71">
        <v>24542.397036249589</v>
      </c>
      <c r="K628" s="71">
        <v>220.7888015571628</v>
      </c>
      <c r="L628" s="71">
        <v>599.54398229374704</v>
      </c>
      <c r="M628" s="71">
        <v>5292.2531895044795</v>
      </c>
      <c r="N628" s="71">
        <v>4722.868373756196</v>
      </c>
      <c r="O628" s="71">
        <v>3447.1098003001071</v>
      </c>
      <c r="P628" s="71">
        <v>2682.7605401284486</v>
      </c>
      <c r="Q628" s="71">
        <v>221.299478469945</v>
      </c>
      <c r="R628" s="71">
        <v>186.82698659440331</v>
      </c>
      <c r="S628" s="71">
        <v>328.25120211837702</v>
      </c>
      <c r="T628" s="72"/>
      <c r="U628" s="71">
        <v>1140849671</v>
      </c>
      <c r="V628" s="71">
        <v>91136</v>
      </c>
      <c r="W628" s="71">
        <v>10535</v>
      </c>
      <c r="X628" s="71">
        <v>938758</v>
      </c>
      <c r="Y628" s="71">
        <v>1197415</v>
      </c>
      <c r="Z628" s="71">
        <v>1983654</v>
      </c>
      <c r="AA628" s="71">
        <v>534273</v>
      </c>
      <c r="AB628" s="71">
        <v>2981773</v>
      </c>
      <c r="AC628" s="71">
        <v>31068031</v>
      </c>
      <c r="AD628" s="71">
        <v>328.25120211837702</v>
      </c>
      <c r="AE628" s="72"/>
      <c r="AF628" s="71"/>
      <c r="AG628" s="71"/>
      <c r="AH628" s="71"/>
      <c r="AI628" s="71"/>
      <c r="AJ628" s="71"/>
      <c r="AK628" s="71"/>
      <c r="AL628" s="71"/>
      <c r="AM628" s="71"/>
      <c r="AN628" s="71"/>
      <c r="AO628" s="71"/>
      <c r="AP628" s="71"/>
      <c r="AQ628" s="72"/>
      <c r="AR628" s="71">
        <v>55880</v>
      </c>
      <c r="AS628" s="71">
        <v>10536</v>
      </c>
      <c r="AT628" s="71">
        <v>16</v>
      </c>
      <c r="AU628" s="71">
        <v>5</v>
      </c>
      <c r="AV628" s="71">
        <v>0</v>
      </c>
      <c r="AW628" s="71">
        <v>8</v>
      </c>
      <c r="AX628" s="71"/>
      <c r="AY628" s="72"/>
      <c r="AZ628" s="71">
        <v>227420.79999999999</v>
      </c>
      <c r="BA628" s="71">
        <v>846350.6</v>
      </c>
      <c r="BB628" s="71">
        <v>97693</v>
      </c>
      <c r="BC628" s="71">
        <v>8185</v>
      </c>
      <c r="BD628" s="71">
        <v>0</v>
      </c>
      <c r="BE628" s="71">
        <v>47161</v>
      </c>
      <c r="BF628" s="71"/>
      <c r="BG628" s="72"/>
      <c r="BH628" s="71">
        <v>12.250999999999999</v>
      </c>
      <c r="BI628" s="71">
        <v>0</v>
      </c>
      <c r="BJ628" s="71">
        <v>26490.188999999998</v>
      </c>
      <c r="BK628" s="71">
        <v>2967.7150000000001</v>
      </c>
      <c r="BL628" s="71">
        <v>1591.6029999999996</v>
      </c>
      <c r="BM628" s="71">
        <v>0</v>
      </c>
      <c r="BN628" s="72"/>
      <c r="BO628" s="71">
        <v>2</v>
      </c>
      <c r="BP628" s="71">
        <v>0</v>
      </c>
      <c r="BQ628" s="71">
        <v>416</v>
      </c>
      <c r="BR628" s="71">
        <v>13</v>
      </c>
      <c r="BS628" s="71">
        <v>123</v>
      </c>
      <c r="BT628" s="71">
        <v>0</v>
      </c>
      <c r="BU628"/>
      <c r="BV628" s="70">
        <v>28606.544000000002</v>
      </c>
      <c r="BW628" s="70">
        <v>274.77999999999997</v>
      </c>
      <c r="BX628" s="70">
        <v>1671.4059999999999</v>
      </c>
      <c r="BY628" s="70">
        <v>38.268000000000001</v>
      </c>
      <c r="BZ628" s="70">
        <v>178.834</v>
      </c>
      <c r="CA628" s="70">
        <v>13.010999999999999</v>
      </c>
      <c r="CB628" s="70">
        <v>102.471</v>
      </c>
      <c r="CC628" s="70">
        <v>176.44399999999999</v>
      </c>
      <c r="CD628" s="70">
        <v>0</v>
      </c>
    </row>
    <row r="629" spans="1:82">
      <c r="A629" s="70" t="s">
        <v>2468</v>
      </c>
      <c r="B629" s="70">
        <v>522</v>
      </c>
      <c r="C629" s="70">
        <v>12</v>
      </c>
      <c r="D629" s="70">
        <v>31</v>
      </c>
      <c r="E629" s="70">
        <v>2015</v>
      </c>
      <c r="F629" s="70" t="s">
        <v>182</v>
      </c>
      <c r="G629" s="70" t="s">
        <v>2456</v>
      </c>
      <c r="H629" s="70" t="s">
        <v>2457</v>
      </c>
      <c r="I629" s="148"/>
      <c r="J629" s="71">
        <v>23177.393242402781</v>
      </c>
      <c r="K629" s="71">
        <v>211.25341124643569</v>
      </c>
      <c r="L629" s="71">
        <v>603.72476221912905</v>
      </c>
      <c r="M629" s="71">
        <v>5888.6329911749581</v>
      </c>
      <c r="N629" s="71">
        <v>4496.5055083294856</v>
      </c>
      <c r="O629" s="71">
        <v>3441.1088259410922</v>
      </c>
      <c r="P629" s="71">
        <v>2664.1808826694314</v>
      </c>
      <c r="Q629" s="71">
        <v>215.79935372179901</v>
      </c>
      <c r="R629" s="71">
        <v>186.5872039559743</v>
      </c>
      <c r="S629" s="71">
        <v>362.60948763734211</v>
      </c>
      <c r="T629" s="72"/>
      <c r="U629" s="71">
        <v>1203760457</v>
      </c>
      <c r="V629" s="71">
        <v>91136</v>
      </c>
      <c r="W629" s="71">
        <v>10535</v>
      </c>
      <c r="X629" s="71">
        <v>938758</v>
      </c>
      <c r="Y629" s="71">
        <v>1208718</v>
      </c>
      <c r="Z629" s="71">
        <v>1999258</v>
      </c>
      <c r="AA629" s="71">
        <v>530154</v>
      </c>
      <c r="AB629" s="71">
        <v>2970231</v>
      </c>
      <c r="AC629" s="71">
        <v>31894038</v>
      </c>
      <c r="AD629" s="71">
        <v>362.60948763734211</v>
      </c>
      <c r="AE629" s="72"/>
      <c r="AF629" s="71">
        <v>13006670864.90811</v>
      </c>
      <c r="AG629" s="71">
        <v>165503094.90689149</v>
      </c>
      <c r="AH629" s="71">
        <v>115556532.0744219</v>
      </c>
      <c r="AI629" s="71">
        <v>7199962878.7988386</v>
      </c>
      <c r="AJ629" s="71">
        <v>6626679746.6938019</v>
      </c>
      <c r="AK629" s="71"/>
      <c r="AL629" s="71"/>
      <c r="AM629" s="71">
        <v>407057698.8995713</v>
      </c>
      <c r="AN629" s="71"/>
      <c r="AO629" s="71"/>
      <c r="AP629" s="71">
        <v>27521430816.281635</v>
      </c>
      <c r="AQ629" s="72"/>
      <c r="AR629" s="71">
        <v>62378</v>
      </c>
      <c r="AS629" s="71">
        <v>17468</v>
      </c>
      <c r="AT629" s="71">
        <v>16</v>
      </c>
      <c r="AU629" s="71">
        <v>7</v>
      </c>
      <c r="AV629" s="71">
        <v>0</v>
      </c>
      <c r="AW629" s="71">
        <v>10</v>
      </c>
      <c r="AX629" s="71"/>
      <c r="AY629" s="72"/>
      <c r="AZ629" s="71">
        <v>258290.11</v>
      </c>
      <c r="BA629" s="71">
        <v>1424388.4</v>
      </c>
      <c r="BB629" s="71">
        <v>103000</v>
      </c>
      <c r="BC629" s="71">
        <v>11090</v>
      </c>
      <c r="BD629" s="71">
        <v>0</v>
      </c>
      <c r="BE629" s="71">
        <v>61900</v>
      </c>
      <c r="BF629" s="71"/>
      <c r="BG629" s="72"/>
      <c r="BH629" s="71">
        <v>9.48</v>
      </c>
      <c r="BI629" s="71">
        <v>0</v>
      </c>
      <c r="BJ629" s="71">
        <v>25736.817999999999</v>
      </c>
      <c r="BK629" s="71">
        <v>3349.261</v>
      </c>
      <c r="BL629" s="71">
        <v>1599.1030000000001</v>
      </c>
      <c r="BM629" s="71">
        <v>0</v>
      </c>
      <c r="BN629" s="72"/>
      <c r="BO629" s="71">
        <v>1</v>
      </c>
      <c r="BP629" s="71">
        <v>0</v>
      </c>
      <c r="BQ629" s="71">
        <v>416</v>
      </c>
      <c r="BR629" s="71">
        <v>15</v>
      </c>
      <c r="BS629" s="71">
        <v>118</v>
      </c>
      <c r="BT629" s="71">
        <v>0</v>
      </c>
      <c r="BU629"/>
      <c r="BV629" s="70">
        <v>28193.974999999999</v>
      </c>
      <c r="BW629" s="70">
        <v>294.59699999999998</v>
      </c>
      <c r="BX629" s="70">
        <v>1626.277</v>
      </c>
      <c r="BY629" s="70">
        <v>35.424999999999997</v>
      </c>
      <c r="BZ629" s="70">
        <v>143.29300000000001</v>
      </c>
      <c r="CA629" s="70">
        <v>19.77</v>
      </c>
      <c r="CB629" s="70">
        <v>85.186999999999998</v>
      </c>
      <c r="CC629" s="70">
        <v>296.13799999999998</v>
      </c>
      <c r="CD629" s="70">
        <v>0</v>
      </c>
    </row>
    <row r="630" spans="1:82">
      <c r="A630" s="70" t="s">
        <v>2469</v>
      </c>
      <c r="B630" s="70">
        <v>523</v>
      </c>
      <c r="C630" s="70">
        <v>13</v>
      </c>
      <c r="D630" s="70">
        <v>31</v>
      </c>
      <c r="E630" s="70">
        <v>2016</v>
      </c>
      <c r="F630" s="70" t="s">
        <v>155</v>
      </c>
      <c r="G630" s="70" t="s">
        <v>2456</v>
      </c>
      <c r="H630" s="70" t="s">
        <v>2457</v>
      </c>
      <c r="I630" s="148"/>
      <c r="J630" s="71">
        <v>23949.546943084162</v>
      </c>
      <c r="K630" s="71">
        <v>196.25470209233254</v>
      </c>
      <c r="L630" s="71">
        <v>599.47562592169663</v>
      </c>
      <c r="M630" s="71">
        <v>4307.3830100903533</v>
      </c>
      <c r="N630" s="71">
        <v>4002.3575357305613</v>
      </c>
      <c r="O630" s="71">
        <v>3430.5765478438971</v>
      </c>
      <c r="P630" s="71">
        <v>2593.9161614931281</v>
      </c>
      <c r="Q630" s="71">
        <v>209.10315190862195</v>
      </c>
      <c r="R630" s="71">
        <v>185.40783637709026</v>
      </c>
      <c r="S630" s="71">
        <v>369.52705425556707</v>
      </c>
      <c r="T630" s="72"/>
      <c r="U630" s="71">
        <v>1120875791</v>
      </c>
      <c r="V630" s="71">
        <v>91136</v>
      </c>
      <c r="W630" s="71">
        <v>10535</v>
      </c>
      <c r="X630" s="71">
        <v>938758</v>
      </c>
      <c r="Y630" s="71">
        <v>1221978</v>
      </c>
      <c r="Z630" s="71">
        <v>2017640</v>
      </c>
      <c r="AA630" s="71">
        <v>533868</v>
      </c>
      <c r="AB630" s="71">
        <v>2960458</v>
      </c>
      <c r="AC630" s="71">
        <v>31665833.394869011</v>
      </c>
      <c r="AD630" s="71">
        <v>369.52705425556712</v>
      </c>
      <c r="AE630" s="72"/>
      <c r="AF630" s="71">
        <v>13462320837.551491</v>
      </c>
      <c r="AG630" s="71">
        <v>147555866.8270728</v>
      </c>
      <c r="AH630" s="71">
        <v>103619819.6133244</v>
      </c>
      <c r="AI630" s="71">
        <v>6700603207.3633814</v>
      </c>
      <c r="AJ630" s="71">
        <v>5750667690.0783072</v>
      </c>
      <c r="AK630" s="71"/>
      <c r="AL630" s="71"/>
      <c r="AM630" s="71">
        <v>406033553.59517783</v>
      </c>
      <c r="AN630" s="71"/>
      <c r="AO630" s="71"/>
      <c r="AP630" s="71">
        <v>26570800975.028755</v>
      </c>
      <c r="AQ630" s="72"/>
      <c r="AR630" s="71">
        <v>68334</v>
      </c>
      <c r="AS630" s="71">
        <v>22028</v>
      </c>
      <c r="AT630" s="71">
        <v>17</v>
      </c>
      <c r="AU630" s="71">
        <v>8</v>
      </c>
      <c r="AV630" s="71">
        <v>0</v>
      </c>
      <c r="AW630" s="71">
        <v>13</v>
      </c>
      <c r="AX630" s="71"/>
      <c r="AY630" s="72"/>
      <c r="AZ630" s="71">
        <v>288198.91000000009</v>
      </c>
      <c r="BA630" s="71">
        <v>1881322</v>
      </c>
      <c r="BB630" s="71">
        <v>104990</v>
      </c>
      <c r="BC630" s="71">
        <v>11743</v>
      </c>
      <c r="BD630" s="71">
        <v>0</v>
      </c>
      <c r="BE630" s="71">
        <v>125180</v>
      </c>
      <c r="BF630" s="71"/>
      <c r="BG630" s="72"/>
      <c r="BH630" s="71">
        <v>9.8810000000000002</v>
      </c>
      <c r="BI630" s="71">
        <v>0</v>
      </c>
      <c r="BJ630" s="71">
        <v>24426.464</v>
      </c>
      <c r="BK630" s="71">
        <v>4162.2920000000004</v>
      </c>
      <c r="BL630" s="71">
        <v>1676.7919100000001</v>
      </c>
      <c r="BM630" s="71">
        <v>0</v>
      </c>
      <c r="BN630" s="72"/>
      <c r="BO630" s="71">
        <v>1</v>
      </c>
      <c r="BP630" s="71">
        <v>0</v>
      </c>
      <c r="BQ630" s="71">
        <v>415</v>
      </c>
      <c r="BR630" s="71">
        <v>14</v>
      </c>
      <c r="BS630" s="71">
        <v>122</v>
      </c>
      <c r="BT630" s="71">
        <v>0</v>
      </c>
      <c r="BU630"/>
      <c r="BV630" s="70">
        <v>27881.272000000001</v>
      </c>
      <c r="BW630" s="70">
        <v>295.565</v>
      </c>
      <c r="BX630" s="70">
        <v>1579.998</v>
      </c>
      <c r="BY630" s="70">
        <v>37.874594999999999</v>
      </c>
      <c r="BZ630" s="70">
        <v>98.460314999999994</v>
      </c>
      <c r="CA630" s="70">
        <v>12.718</v>
      </c>
      <c r="CB630" s="70">
        <v>111.678</v>
      </c>
      <c r="CC630" s="70">
        <v>257.863</v>
      </c>
      <c r="CD630" s="70">
        <v>0</v>
      </c>
    </row>
    <row r="631" spans="1:82">
      <c r="A631" s="70" t="s">
        <v>2470</v>
      </c>
      <c r="B631" s="70">
        <v>524</v>
      </c>
      <c r="C631" s="70">
        <v>14</v>
      </c>
      <c r="D631" s="70">
        <v>31</v>
      </c>
      <c r="E631" s="70">
        <v>2017</v>
      </c>
      <c r="F631" s="70" t="s">
        <v>156</v>
      </c>
      <c r="G631" s="70" t="s">
        <v>2456</v>
      </c>
      <c r="H631" s="70" t="s">
        <v>2457</v>
      </c>
      <c r="I631" s="148"/>
      <c r="J631" s="71">
        <v>22238.146332654269</v>
      </c>
      <c r="K631" s="71">
        <v>195.39968228695935</v>
      </c>
      <c r="L631" s="71">
        <v>596.95367317882267</v>
      </c>
      <c r="M631" s="71">
        <v>3917.4211251825832</v>
      </c>
      <c r="N631" s="71">
        <v>4361.4501578477129</v>
      </c>
      <c r="O631" s="71">
        <v>3396.4729548754231</v>
      </c>
      <c r="P631" s="71">
        <v>2566.6169276728015</v>
      </c>
      <c r="Q631" s="71">
        <v>201.56733731594201</v>
      </c>
      <c r="R631" s="71">
        <v>181.92333192139427</v>
      </c>
      <c r="S631" s="71">
        <v>411.38497566614279</v>
      </c>
      <c r="T631" s="72"/>
      <c r="U631" s="71">
        <v>1227948841</v>
      </c>
      <c r="V631" s="71">
        <v>91136</v>
      </c>
      <c r="W631" s="71">
        <v>10535</v>
      </c>
      <c r="X631" s="71">
        <v>938758</v>
      </c>
      <c r="Y631" s="71">
        <v>1235665</v>
      </c>
      <c r="Z631" s="71">
        <v>2030719</v>
      </c>
      <c r="AA631" s="71">
        <v>531617</v>
      </c>
      <c r="AB631" s="71">
        <v>2951087</v>
      </c>
      <c r="AC631" s="71">
        <v>31687222</v>
      </c>
      <c r="AD631" s="71">
        <v>411.38497566614279</v>
      </c>
      <c r="AE631" s="72"/>
      <c r="AF631" s="71">
        <v>13758028052.00285</v>
      </c>
      <c r="AG631" s="71">
        <v>148690684.82229391</v>
      </c>
      <c r="AH631" s="71">
        <v>124028878.81582861</v>
      </c>
      <c r="AI631" s="71">
        <v>6340706813.0204067</v>
      </c>
      <c r="AJ631" s="71">
        <v>6418348523.0793467</v>
      </c>
      <c r="AK631" s="71"/>
      <c r="AL631" s="71"/>
      <c r="AM631" s="71">
        <v>405381620.21844047</v>
      </c>
      <c r="AN631" s="71"/>
      <c r="AO631" s="71"/>
      <c r="AP631" s="71">
        <v>27195184571.959164</v>
      </c>
      <c r="AQ631" s="72"/>
      <c r="AR631" s="71">
        <v>73694</v>
      </c>
      <c r="AS631" s="71">
        <v>25699</v>
      </c>
      <c r="AT631" s="71">
        <v>17</v>
      </c>
      <c r="AU631" s="71">
        <v>9</v>
      </c>
      <c r="AV631" s="71">
        <v>0</v>
      </c>
      <c r="AW631" s="71">
        <v>16</v>
      </c>
      <c r="AX631" s="71"/>
      <c r="AY631" s="72"/>
      <c r="AZ631" s="71">
        <v>315512.81000000011</v>
      </c>
      <c r="BA631" s="71">
        <v>2306442.44</v>
      </c>
      <c r="BB631" s="71">
        <v>104990</v>
      </c>
      <c r="BC631" s="71">
        <v>12051</v>
      </c>
      <c r="BD631" s="71">
        <v>0</v>
      </c>
      <c r="BE631" s="71">
        <v>178290</v>
      </c>
      <c r="BF631" s="71"/>
      <c r="BG631" s="72"/>
      <c r="BH631" s="71">
        <v>10.311</v>
      </c>
      <c r="BI631" s="71">
        <v>0</v>
      </c>
      <c r="BJ631" s="71">
        <v>24731.792000000001</v>
      </c>
      <c r="BK631" s="71">
        <v>3394.5590000000002</v>
      </c>
      <c r="BL631" s="71">
        <v>1704.7569999999996</v>
      </c>
      <c r="BM631" s="71">
        <v>0</v>
      </c>
      <c r="BN631" s="72"/>
      <c r="BO631" s="71">
        <v>1</v>
      </c>
      <c r="BP631" s="71">
        <v>0</v>
      </c>
      <c r="BQ631" s="71">
        <v>427</v>
      </c>
      <c r="BR631" s="71">
        <v>16</v>
      </c>
      <c r="BS631" s="71">
        <v>125</v>
      </c>
      <c r="BT631" s="71">
        <v>0</v>
      </c>
      <c r="BU631"/>
      <c r="BV631" s="70">
        <v>27208.878000000001</v>
      </c>
      <c r="BW631" s="70">
        <v>329.64100000000002</v>
      </c>
      <c r="BX631" s="70">
        <v>1485.329</v>
      </c>
      <c r="BY631" s="70">
        <v>43.24</v>
      </c>
      <c r="BZ631" s="70">
        <v>160.63800000000001</v>
      </c>
      <c r="CA631" s="70">
        <v>17.193999999999999</v>
      </c>
      <c r="CB631" s="70">
        <v>112.04</v>
      </c>
      <c r="CC631" s="70">
        <v>484.459</v>
      </c>
      <c r="CD631" s="70">
        <v>0</v>
      </c>
    </row>
    <row r="632" spans="1:82">
      <c r="A632" s="70" t="s">
        <v>2471</v>
      </c>
      <c r="B632" s="70">
        <v>525</v>
      </c>
      <c r="C632" s="70">
        <v>15</v>
      </c>
      <c r="D632" s="70">
        <v>31</v>
      </c>
      <c r="E632" s="70">
        <v>2018</v>
      </c>
      <c r="F632" s="70" t="s">
        <v>183</v>
      </c>
      <c r="G632" s="70" t="s">
        <v>2456</v>
      </c>
      <c r="H632" s="70" t="s">
        <v>2457</v>
      </c>
      <c r="I632" s="148"/>
      <c r="J632" s="71">
        <v>23691.853585070476</v>
      </c>
      <c r="K632" s="71">
        <v>184.37408912777641</v>
      </c>
      <c r="L632" s="71">
        <v>559.926162519581</v>
      </c>
      <c r="M632" s="71">
        <v>4157.4704444769468</v>
      </c>
      <c r="N632" s="71">
        <v>4179.5382774430263</v>
      </c>
      <c r="O632" s="71">
        <v>3349.2392701006729</v>
      </c>
      <c r="P632" s="71">
        <v>2540.3464509100882</v>
      </c>
      <c r="Q632" s="71">
        <v>186.09778887760601</v>
      </c>
      <c r="R632" s="71">
        <v>187.68417690451702</v>
      </c>
      <c r="S632" s="71">
        <v>416.60870594456611</v>
      </c>
      <c r="T632" s="72"/>
      <c r="U632" s="71">
        <v>1303604228</v>
      </c>
      <c r="V632" s="71">
        <v>91136</v>
      </c>
      <c r="W632" s="71">
        <v>10535</v>
      </c>
      <c r="X632" s="71">
        <v>938758</v>
      </c>
      <c r="Y632" s="71">
        <v>1246807</v>
      </c>
      <c r="Z632" s="71">
        <v>2040821</v>
      </c>
      <c r="AA632" s="71">
        <v>531466</v>
      </c>
      <c r="AB632" s="71">
        <v>2936184</v>
      </c>
      <c r="AC632" s="71">
        <v>32562521</v>
      </c>
      <c r="AD632" s="71">
        <v>416.60870594456611</v>
      </c>
      <c r="AE632" s="72"/>
      <c r="AF632" s="71">
        <v>14417518716.78624</v>
      </c>
      <c r="AG632" s="71">
        <v>132038116.5948365</v>
      </c>
      <c r="AH632" s="71">
        <v>119151726.9343686</v>
      </c>
      <c r="AI632" s="71">
        <v>6570627892.782588</v>
      </c>
      <c r="AJ632" s="71">
        <v>6160051669.5842562</v>
      </c>
      <c r="AK632" s="71"/>
      <c r="AL632" s="71"/>
      <c r="AM632" s="71">
        <v>404168988.85377192</v>
      </c>
      <c r="AN632" s="71"/>
      <c r="AO632" s="71"/>
      <c r="AP632" s="71">
        <v>27803557111.53606</v>
      </c>
      <c r="AQ632" s="72"/>
      <c r="AR632" s="71">
        <v>82055</v>
      </c>
      <c r="AS632" s="71">
        <v>28791</v>
      </c>
      <c r="AT632" s="71">
        <v>18</v>
      </c>
      <c r="AU632" s="71">
        <v>10</v>
      </c>
      <c r="AV632" s="71">
        <v>0</v>
      </c>
      <c r="AW632" s="71">
        <v>18</v>
      </c>
      <c r="AX632" s="71"/>
      <c r="AY632" s="72"/>
      <c r="AZ632" s="71">
        <v>354308.31000000046</v>
      </c>
      <c r="BA632" s="71">
        <v>2619973.2999999998</v>
      </c>
      <c r="BB632" s="71">
        <v>106970</v>
      </c>
      <c r="BC632" s="71">
        <v>12904</v>
      </c>
      <c r="BD632" s="71">
        <v>0</v>
      </c>
      <c r="BE632" s="71">
        <v>215878.54</v>
      </c>
      <c r="BF632" s="71"/>
      <c r="BG632" s="72"/>
      <c r="BH632" s="71">
        <v>10.544</v>
      </c>
      <c r="BI632" s="71">
        <v>0</v>
      </c>
      <c r="BJ632" s="71">
        <v>25564.727999999999</v>
      </c>
      <c r="BK632" s="71">
        <v>3277.3150000000001</v>
      </c>
      <c r="BL632" s="71">
        <v>1705.5260000000001</v>
      </c>
      <c r="BM632" s="71">
        <v>0</v>
      </c>
      <c r="BN632" s="72"/>
      <c r="BO632" s="71">
        <v>1</v>
      </c>
      <c r="BP632" s="71">
        <v>0</v>
      </c>
      <c r="BQ632" s="71">
        <v>421</v>
      </c>
      <c r="BR632" s="71">
        <v>17</v>
      </c>
      <c r="BS632" s="71">
        <v>119</v>
      </c>
      <c r="BT632" s="71">
        <v>0</v>
      </c>
      <c r="BU632"/>
      <c r="BV632" s="70">
        <v>27819.634999999998</v>
      </c>
      <c r="BW632" s="70">
        <v>368.04700000000003</v>
      </c>
      <c r="BX632" s="70">
        <v>1677.114</v>
      </c>
      <c r="BY632" s="70">
        <v>44.676000000000002</v>
      </c>
      <c r="BZ632" s="70">
        <v>185.40199999999999</v>
      </c>
      <c r="CA632" s="70">
        <v>22.367999999999999</v>
      </c>
      <c r="CB632" s="70">
        <v>80.722999999999999</v>
      </c>
      <c r="CC632" s="70">
        <v>360.14800000000002</v>
      </c>
      <c r="CD632" s="70">
        <v>0</v>
      </c>
    </row>
    <row r="633" spans="1:82">
      <c r="A633" s="70" t="s">
        <v>2472</v>
      </c>
      <c r="B633" s="70">
        <v>526</v>
      </c>
      <c r="C633" s="70">
        <v>16</v>
      </c>
      <c r="D633" s="70">
        <v>31</v>
      </c>
      <c r="E633" s="70">
        <v>2019</v>
      </c>
      <c r="F633" s="70" t="s">
        <v>158</v>
      </c>
      <c r="G633" s="70" t="s">
        <v>2456</v>
      </c>
      <c r="H633" s="70" t="s">
        <v>2457</v>
      </c>
      <c r="I633" s="148"/>
      <c r="J633" s="71">
        <v>22796.243444769298</v>
      </c>
      <c r="K633" s="71">
        <v>168.36762639281019</v>
      </c>
      <c r="L633" s="71">
        <v>564.74373981393865</v>
      </c>
      <c r="M633" s="71">
        <v>4063.9176413066366</v>
      </c>
      <c r="N633" s="71">
        <v>4024.8607988784584</v>
      </c>
      <c r="O633" s="71">
        <v>3273.1048798169568</v>
      </c>
      <c r="P633" s="71">
        <v>2528.3935959866844</v>
      </c>
      <c r="Q633" s="71">
        <v>180.28245694367001</v>
      </c>
      <c r="R633" s="71">
        <v>187.87404952755222</v>
      </c>
      <c r="S633" s="71">
        <v>423.68511654342433</v>
      </c>
      <c r="T633" s="72"/>
      <c r="U633" s="71">
        <v>1258123592</v>
      </c>
      <c r="V633" s="71">
        <v>91136</v>
      </c>
      <c r="W633" s="71">
        <v>10535</v>
      </c>
      <c r="X633" s="71">
        <v>938758</v>
      </c>
      <c r="Y633" s="71">
        <v>1259205</v>
      </c>
      <c r="Z633" s="71">
        <v>2049183</v>
      </c>
      <c r="AA633" s="71">
        <v>525006</v>
      </c>
      <c r="AB633" s="71">
        <v>2921436</v>
      </c>
      <c r="AC633" s="71">
        <v>33129338</v>
      </c>
      <c r="AD633" s="71">
        <v>423.68511654342427</v>
      </c>
      <c r="AE633" s="72"/>
      <c r="AF633" s="71">
        <v>13783434846.08651</v>
      </c>
      <c r="AG633" s="71">
        <v>127495285.62383181</v>
      </c>
      <c r="AH633" s="71">
        <v>126122271.80881441</v>
      </c>
      <c r="AI633" s="71">
        <v>6685526403.9063234</v>
      </c>
      <c r="AJ633" s="71">
        <v>5968949095.067255</v>
      </c>
      <c r="AK633" s="71">
        <v>0</v>
      </c>
      <c r="AL633" s="71">
        <v>0</v>
      </c>
      <c r="AM633" s="71">
        <v>397877590.64156675</v>
      </c>
      <c r="AN633" s="71">
        <v>0</v>
      </c>
      <c r="AO633" s="71">
        <v>0</v>
      </c>
      <c r="AP633" s="71">
        <v>27089405493.134304</v>
      </c>
      <c r="AQ633" s="72"/>
      <c r="AR633" s="71">
        <v>85134</v>
      </c>
      <c r="AS633" s="71">
        <v>31676</v>
      </c>
      <c r="AT633" s="71">
        <v>22</v>
      </c>
      <c r="AU633" s="71">
        <v>10</v>
      </c>
      <c r="AV633" s="71">
        <v>0</v>
      </c>
      <c r="AW633" s="71">
        <v>20</v>
      </c>
      <c r="AX633" s="71"/>
      <c r="AY633" s="72"/>
      <c r="AZ633" s="71">
        <v>373396.21</v>
      </c>
      <c r="BA633" s="71">
        <v>2928775.9000000008</v>
      </c>
      <c r="BB633" s="71">
        <v>109019.4</v>
      </c>
      <c r="BC633" s="71">
        <v>12904</v>
      </c>
      <c r="BD633" s="71">
        <v>0</v>
      </c>
      <c r="BE633" s="71">
        <v>278579.91600000003</v>
      </c>
      <c r="BF633" s="71"/>
      <c r="BG633" s="72"/>
      <c r="BH633" s="71">
        <v>10.166</v>
      </c>
      <c r="BI633" s="71">
        <v>0</v>
      </c>
      <c r="BJ633" s="71">
        <v>24570.335999999999</v>
      </c>
      <c r="BK633" s="71">
        <v>3292.5140000000001</v>
      </c>
      <c r="BL633" s="71">
        <v>1600.104</v>
      </c>
      <c r="BM633" s="71">
        <v>0</v>
      </c>
      <c r="BN633" s="72"/>
      <c r="BO633" s="71">
        <v>1</v>
      </c>
      <c r="BP633" s="71">
        <v>0</v>
      </c>
      <c r="BQ633" s="71">
        <v>426</v>
      </c>
      <c r="BR633" s="71">
        <v>18</v>
      </c>
      <c r="BS633" s="71">
        <v>116</v>
      </c>
      <c r="BT633" s="71">
        <v>0</v>
      </c>
      <c r="BU633"/>
      <c r="BV633" s="70">
        <v>27727.683000000001</v>
      </c>
      <c r="BW633" s="70">
        <v>284.64499999999998</v>
      </c>
      <c r="BX633" s="70">
        <v>1161.008</v>
      </c>
      <c r="BY633" s="70">
        <v>49.524000000000001</v>
      </c>
      <c r="BZ633" s="70">
        <v>192.09800000000001</v>
      </c>
      <c r="CA633" s="70">
        <v>9.7170000000000005</v>
      </c>
      <c r="CB633" s="70">
        <v>10.78</v>
      </c>
      <c r="CC633" s="70">
        <v>37.664999999999999</v>
      </c>
      <c r="CD633" s="70">
        <v>0</v>
      </c>
    </row>
    <row r="634" spans="1:82">
      <c r="A634" s="70" t="s">
        <v>2473</v>
      </c>
      <c r="B634" s="70">
        <v>527</v>
      </c>
      <c r="C634" s="70">
        <v>17</v>
      </c>
      <c r="D634" s="70">
        <v>31</v>
      </c>
      <c r="E634" s="70">
        <v>2020</v>
      </c>
      <c r="F634" s="70" t="s">
        <v>159</v>
      </c>
      <c r="G634" s="1064" t="s">
        <v>2456</v>
      </c>
      <c r="H634" s="70" t="s">
        <v>2457</v>
      </c>
      <c r="I634" s="148"/>
      <c r="J634" s="71">
        <v>18210.397628992228</v>
      </c>
      <c r="K634" s="71">
        <v>183.3216260687561</v>
      </c>
      <c r="L634" s="71">
        <v>650.42324603581085</v>
      </c>
      <c r="M634" s="71">
        <v>3731.7866321055067</v>
      </c>
      <c r="N634" s="71">
        <v>3881.7260375809524</v>
      </c>
      <c r="O634" s="71">
        <v>2876.7947786506484</v>
      </c>
      <c r="P634" s="71">
        <v>2384.7708835235976</v>
      </c>
      <c r="Q634" s="71">
        <v>171.43879829112399</v>
      </c>
      <c r="R634" s="71">
        <v>169.49860980231807</v>
      </c>
      <c r="S634" s="71">
        <v>400.37869294227443</v>
      </c>
      <c r="T634" s="72"/>
      <c r="U634" s="71">
        <v>1217731045</v>
      </c>
      <c r="V634" s="71">
        <v>84446</v>
      </c>
      <c r="W634" s="71">
        <v>13156</v>
      </c>
      <c r="X634" s="71">
        <v>958720</v>
      </c>
      <c r="Y634" s="71">
        <v>1272765</v>
      </c>
      <c r="Z634" s="71">
        <v>2055680</v>
      </c>
      <c r="AA634" s="71">
        <v>526328</v>
      </c>
      <c r="AB634" s="71">
        <v>2907678</v>
      </c>
      <c r="AC634" s="71">
        <v>30046979</v>
      </c>
      <c r="AD634" s="71">
        <v>400.37869294227443</v>
      </c>
      <c r="AE634" s="72"/>
      <c r="AF634" s="71">
        <v>13077747978.923449</v>
      </c>
      <c r="AG634" s="71">
        <v>130949103.04322559</v>
      </c>
      <c r="AH634" s="71">
        <v>117755812.1152471</v>
      </c>
      <c r="AI634" s="71">
        <v>6236361372.7711172</v>
      </c>
      <c r="AJ634" s="71">
        <v>6023794136.9741192</v>
      </c>
      <c r="AK634" s="71">
        <v>0</v>
      </c>
      <c r="AL634" s="71">
        <v>0</v>
      </c>
      <c r="AM634" s="71">
        <v>379484283.9763664</v>
      </c>
      <c r="AN634" s="71">
        <v>0</v>
      </c>
      <c r="AO634" s="71">
        <v>0</v>
      </c>
      <c r="AP634" s="71">
        <v>25966092687.803524</v>
      </c>
      <c r="AQ634" s="72"/>
      <c r="AR634" s="71">
        <v>90169</v>
      </c>
      <c r="AS634" s="71">
        <v>34649</v>
      </c>
      <c r="AT634" s="71">
        <v>22</v>
      </c>
      <c r="AU634" s="71">
        <v>10</v>
      </c>
      <c r="AV634" s="71">
        <v>0</v>
      </c>
      <c r="AW634" s="71">
        <v>21</v>
      </c>
      <c r="AX634" s="71"/>
      <c r="AY634" s="72"/>
      <c r="AZ634" s="71">
        <v>400534.9</v>
      </c>
      <c r="BA634" s="71">
        <v>3323496.9999999991</v>
      </c>
      <c r="BB634" s="71">
        <v>109019.4</v>
      </c>
      <c r="BC634" s="71">
        <v>12904</v>
      </c>
      <c r="BD634" s="71">
        <v>0</v>
      </c>
      <c r="BE634" s="71">
        <v>285620.94799999997</v>
      </c>
      <c r="BF634" s="71"/>
      <c r="BG634" s="72"/>
      <c r="BH634" s="71">
        <v>8.8770000000000007</v>
      </c>
      <c r="BI634" s="71">
        <v>0</v>
      </c>
      <c r="BJ634" s="71">
        <v>19336.310000000001</v>
      </c>
      <c r="BK634" s="71">
        <v>3002.5439999999999</v>
      </c>
      <c r="BL634" s="71">
        <v>1376.3710000000001</v>
      </c>
      <c r="BM634" s="71">
        <v>0</v>
      </c>
      <c r="BN634" s="72"/>
      <c r="BO634" s="71">
        <v>1</v>
      </c>
      <c r="BP634" s="71">
        <v>0</v>
      </c>
      <c r="BQ634" s="71">
        <v>418</v>
      </c>
      <c r="BR634" s="71">
        <v>18</v>
      </c>
      <c r="BS634" s="71">
        <v>111</v>
      </c>
      <c r="BT634" s="71">
        <v>0</v>
      </c>
      <c r="BU634"/>
      <c r="BV634" s="70">
        <v>22354.491000000002</v>
      </c>
      <c r="BW634" s="70">
        <v>221.297</v>
      </c>
      <c r="BX634" s="70">
        <v>870.101</v>
      </c>
      <c r="BY634" s="70">
        <v>47.753999999999998</v>
      </c>
      <c r="BZ634" s="70">
        <v>151.74799999999999</v>
      </c>
      <c r="CA634" s="70">
        <v>11.11</v>
      </c>
      <c r="CB634" s="70">
        <v>39.457999999999998</v>
      </c>
      <c r="CC634" s="70">
        <v>28.143000000000001</v>
      </c>
      <c r="CD634" s="70">
        <v>0</v>
      </c>
    </row>
    <row r="635" spans="1:82">
      <c r="A635" s="70" t="s">
        <v>2474</v>
      </c>
      <c r="B635" s="70">
        <v>527</v>
      </c>
      <c r="C635" s="70">
        <v>18</v>
      </c>
      <c r="D635" s="70">
        <v>31</v>
      </c>
      <c r="E635" s="70">
        <v>2021</v>
      </c>
      <c r="F635" s="70" t="s">
        <v>160</v>
      </c>
      <c r="G635" s="1064" t="s">
        <v>2456</v>
      </c>
      <c r="H635" s="70" t="s">
        <v>2457</v>
      </c>
      <c r="I635" s="148"/>
      <c r="J635" s="71">
        <v>22621.708936809926</v>
      </c>
      <c r="K635" s="71">
        <v>195.22276090229897</v>
      </c>
      <c r="L635" s="71">
        <v>538.82934893707852</v>
      </c>
      <c r="M635" s="71">
        <v>3969.2291756938998</v>
      </c>
      <c r="N635" s="71">
        <v>4124.9045738397526</v>
      </c>
      <c r="O635" s="71">
        <v>2794.7634898479942</v>
      </c>
      <c r="P635" s="71">
        <v>2449.2187859282872</v>
      </c>
      <c r="Q635" s="71">
        <v>168.760752318079</v>
      </c>
      <c r="R635" s="71">
        <v>179.02385724023694</v>
      </c>
      <c r="S635" s="71">
        <v>389.56894853905442</v>
      </c>
      <c r="T635" s="72"/>
      <c r="U635" s="71">
        <v>1368685177</v>
      </c>
      <c r="V635" s="71">
        <v>84446</v>
      </c>
      <c r="W635" s="71">
        <v>13156</v>
      </c>
      <c r="X635" s="71">
        <v>958720</v>
      </c>
      <c r="Y635" s="71">
        <v>1281935</v>
      </c>
      <c r="Z635" s="71">
        <v>2056280</v>
      </c>
      <c r="AA635" s="71">
        <v>527098</v>
      </c>
      <c r="AB635" s="71">
        <v>2890377</v>
      </c>
      <c r="AC635" s="71">
        <v>30787174</v>
      </c>
      <c r="AD635" s="71">
        <v>389.56894853905442</v>
      </c>
      <c r="AE635" s="72"/>
      <c r="AF635" s="71">
        <v>13845186909.989679</v>
      </c>
      <c r="AG635" s="71">
        <v>138775020.33485541</v>
      </c>
      <c r="AH635" s="71">
        <v>93954895.592723027</v>
      </c>
      <c r="AI635" s="71">
        <v>6554816313.2399845</v>
      </c>
      <c r="AJ635" s="71">
        <v>6066884244.8532</v>
      </c>
      <c r="AK635" s="71">
        <v>0</v>
      </c>
      <c r="AL635" s="71">
        <v>0</v>
      </c>
      <c r="AM635" s="71">
        <v>379402122.25025421</v>
      </c>
      <c r="AN635" s="71">
        <v>0</v>
      </c>
      <c r="AO635" s="71">
        <v>0</v>
      </c>
      <c r="AP635" s="71">
        <v>27079019506.260696</v>
      </c>
      <c r="AQ635" s="72"/>
      <c r="AR635" s="71">
        <v>98039</v>
      </c>
      <c r="AS635" s="71">
        <v>36870</v>
      </c>
      <c r="AT635" s="71">
        <v>21</v>
      </c>
      <c r="AU635" s="71">
        <v>12</v>
      </c>
      <c r="AV635" s="71">
        <v>0</v>
      </c>
      <c r="AW635" s="71">
        <v>23</v>
      </c>
      <c r="AX635" s="71"/>
      <c r="AY635" s="72"/>
      <c r="AZ635" s="71">
        <v>441392.70000000088</v>
      </c>
      <c r="BA635" s="71">
        <v>3626887.2000000631</v>
      </c>
      <c r="BB635" s="71">
        <v>107819.4</v>
      </c>
      <c r="BC635" s="71">
        <v>15685.5</v>
      </c>
      <c r="BD635" s="71">
        <v>0</v>
      </c>
      <c r="BE635" s="71">
        <v>337848.87199999997</v>
      </c>
      <c r="BF635" s="71"/>
      <c r="BG635" s="72"/>
      <c r="BH635" s="71">
        <v>9.6530000000000005</v>
      </c>
      <c r="BI635" s="71">
        <v>0</v>
      </c>
      <c r="BJ635" s="71">
        <v>24255.014999999999</v>
      </c>
      <c r="BK635" s="71">
        <v>3329.8510000000001</v>
      </c>
      <c r="BL635" s="71">
        <v>1446.8339999999998</v>
      </c>
      <c r="BM635" s="71">
        <v>0</v>
      </c>
      <c r="BN635" s="72"/>
      <c r="BO635" s="71">
        <v>1</v>
      </c>
      <c r="BP635" s="71">
        <v>0</v>
      </c>
      <c r="BQ635" s="71">
        <v>426</v>
      </c>
      <c r="BR635" s="71">
        <v>18</v>
      </c>
      <c r="BS635" s="71">
        <v>110</v>
      </c>
      <c r="BT635" s="71">
        <v>0</v>
      </c>
      <c r="BU635"/>
      <c r="BV635" s="70">
        <v>27116.257000000001</v>
      </c>
      <c r="BW635" s="70">
        <v>301.91800000000001</v>
      </c>
      <c r="BX635" s="70">
        <v>1193.451</v>
      </c>
      <c r="BY635" s="70">
        <v>51.267000000000003</v>
      </c>
      <c r="BZ635" s="70">
        <v>188.364</v>
      </c>
      <c r="CA635" s="70">
        <v>15.97</v>
      </c>
      <c r="CB635" s="70">
        <v>41.415999999999997</v>
      </c>
      <c r="CC635" s="70">
        <v>132.71</v>
      </c>
      <c r="CD635" s="70">
        <v>0</v>
      </c>
    </row>
    <row r="636" spans="1:82">
      <c r="A636" s="70" t="s">
        <v>2475</v>
      </c>
      <c r="B636" s="70">
        <v>527</v>
      </c>
      <c r="C636" s="70">
        <v>19</v>
      </c>
      <c r="D636" s="70">
        <v>31</v>
      </c>
      <c r="E636" s="70">
        <v>2022</v>
      </c>
      <c r="F636" s="70" t="s">
        <v>161</v>
      </c>
      <c r="G636" s="70" t="s">
        <v>2456</v>
      </c>
      <c r="H636" s="70" t="s">
        <v>2457</v>
      </c>
      <c r="I636" s="148"/>
      <c r="J636" s="71">
        <v>21286.149864726613</v>
      </c>
      <c r="K636" s="71">
        <v>175.14882286918933</v>
      </c>
      <c r="L636" s="71">
        <v>495.6531622807197</v>
      </c>
      <c r="M636" s="71">
        <v>3815.3330588895137</v>
      </c>
      <c r="N636" s="71">
        <v>4367.8035524686011</v>
      </c>
      <c r="O636" s="71">
        <v>2950.4887448980662</v>
      </c>
      <c r="P636" s="71">
        <v>2425.3537581248129</v>
      </c>
      <c r="Q636" s="71">
        <v>169.53384341064128</v>
      </c>
      <c r="R636" s="71">
        <v>172.69095671006008</v>
      </c>
      <c r="S636" s="71">
        <v>359.18603073458848</v>
      </c>
      <c r="T636" s="72"/>
      <c r="U636" s="71">
        <v>1485957296</v>
      </c>
      <c r="V636" s="71">
        <v>84446</v>
      </c>
      <c r="W636" s="71">
        <v>13156</v>
      </c>
      <c r="X636" s="71">
        <v>958720</v>
      </c>
      <c r="Y636" s="71">
        <v>1298834</v>
      </c>
      <c r="Z636" s="71">
        <v>2062548</v>
      </c>
      <c r="AA636" s="71">
        <v>529919</v>
      </c>
      <c r="AB636" s="71">
        <v>2879808</v>
      </c>
      <c r="AC636" s="71">
        <v>30071080.999999996</v>
      </c>
      <c r="AD636" s="71">
        <v>359.18603073458848</v>
      </c>
      <c r="AE636" s="72"/>
      <c r="AF636" s="71">
        <v>13446741499.759609</v>
      </c>
      <c r="AG636" s="71">
        <v>131667427.9248247</v>
      </c>
      <c r="AH636" s="71">
        <v>102375081.57755591</v>
      </c>
      <c r="AI636" s="71">
        <v>6182461741.3643026</v>
      </c>
      <c r="AJ636" s="71">
        <v>6646038615.1442261</v>
      </c>
      <c r="AK636" s="71">
        <v>0</v>
      </c>
      <c r="AL636" s="71">
        <v>0</v>
      </c>
      <c r="AM636" s="71">
        <v>371861815.45196664</v>
      </c>
      <c r="AN636" s="71">
        <v>0</v>
      </c>
      <c r="AO636" s="71">
        <v>0</v>
      </c>
      <c r="AP636" s="71">
        <v>26881146181.222485</v>
      </c>
      <c r="AQ636" s="72"/>
      <c r="AR636" s="71">
        <v>105148</v>
      </c>
      <c r="AS636" s="71">
        <v>38443</v>
      </c>
      <c r="AT636" s="71">
        <v>22</v>
      </c>
      <c r="AU636" s="71">
        <v>14</v>
      </c>
      <c r="AV636" s="71">
        <v>0</v>
      </c>
      <c r="AW636" s="71">
        <v>25</v>
      </c>
      <c r="AX636" s="71"/>
      <c r="AY636" s="72"/>
      <c r="AZ636" s="71">
        <v>484773.0000000319</v>
      </c>
      <c r="BA636" s="71">
        <v>3873921.9000000781</v>
      </c>
      <c r="BB636" s="71">
        <v>107838.6</v>
      </c>
      <c r="BC636" s="71">
        <v>17335.5</v>
      </c>
      <c r="BD636" s="71">
        <v>0</v>
      </c>
      <c r="BE636" s="71">
        <v>339179.071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112242</v>
      </c>
      <c r="AS637" s="71">
        <v>39158</v>
      </c>
      <c r="AT637" s="71">
        <v>18</v>
      </c>
      <c r="AU637" s="71">
        <v>14</v>
      </c>
      <c r="AV637" s="71">
        <v>0</v>
      </c>
      <c r="AW637" s="71">
        <v>28</v>
      </c>
      <c r="AX637" s="71"/>
      <c r="AY637" s="72"/>
      <c r="AZ637" s="71">
        <v>527715.1000000746</v>
      </c>
      <c r="BA637" s="71">
        <v>4023094.200000077</v>
      </c>
      <c r="BB637" s="71">
        <v>107179.2</v>
      </c>
      <c r="BC637" s="71">
        <v>17335.5</v>
      </c>
      <c r="BD637" s="71">
        <v>0</v>
      </c>
      <c r="BE637" s="71">
        <v>334881.66200000007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1973</v>
      </c>
      <c r="B9" s="70">
        <v>1</v>
      </c>
      <c r="C9" s="70">
        <v>1</v>
      </c>
      <c r="D9" s="70">
        <v>1</v>
      </c>
      <c r="E9" s="70">
        <v>1990</v>
      </c>
      <c r="F9" s="70" t="s">
        <v>787</v>
      </c>
      <c r="G9" s="1073" t="s">
        <v>1974</v>
      </c>
      <c r="H9" s="70" t="s">
        <v>1975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1976</v>
      </c>
      <c r="B10" s="70">
        <v>2</v>
      </c>
      <c r="C10" s="70">
        <v>2</v>
      </c>
      <c r="D10" s="70">
        <v>1</v>
      </c>
      <c r="E10" s="70">
        <v>2005</v>
      </c>
      <c r="F10" s="70" t="s">
        <v>789</v>
      </c>
      <c r="G10" s="1073" t="s">
        <v>1974</v>
      </c>
      <c r="H10" s="70" t="s">
        <v>1975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1977</v>
      </c>
      <c r="B11" s="70">
        <v>3</v>
      </c>
      <c r="C11" s="70">
        <v>3</v>
      </c>
      <c r="D11" s="70">
        <v>1</v>
      </c>
      <c r="E11" s="70">
        <v>2006</v>
      </c>
      <c r="F11" s="70" t="s">
        <v>790</v>
      </c>
      <c r="G11" s="1073" t="s">
        <v>1974</v>
      </c>
      <c r="H11" s="70" t="s">
        <v>1975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1978</v>
      </c>
      <c r="B12" s="70">
        <v>4</v>
      </c>
      <c r="C12" s="70">
        <v>4</v>
      </c>
      <c r="D12" s="70">
        <v>1</v>
      </c>
      <c r="E12" s="70">
        <v>2007</v>
      </c>
      <c r="F12" s="70" t="s">
        <v>791</v>
      </c>
      <c r="G12" s="1073" t="s">
        <v>1974</v>
      </c>
      <c r="H12" s="70" t="s">
        <v>1975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1979</v>
      </c>
      <c r="B13" s="70">
        <v>5</v>
      </c>
      <c r="C13" s="70">
        <v>5</v>
      </c>
      <c r="D13" s="70">
        <v>1</v>
      </c>
      <c r="E13" s="70">
        <v>2008</v>
      </c>
      <c r="F13" s="70" t="s">
        <v>792</v>
      </c>
      <c r="G13" s="1073" t="s">
        <v>1974</v>
      </c>
      <c r="H13" s="70" t="s">
        <v>1975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1980</v>
      </c>
      <c r="B14" s="70">
        <v>6</v>
      </c>
      <c r="C14" s="70">
        <v>6</v>
      </c>
      <c r="D14" s="70">
        <v>1</v>
      </c>
      <c r="E14" s="70">
        <v>2009</v>
      </c>
      <c r="F14" s="70" t="s">
        <v>176</v>
      </c>
      <c r="G14" s="1073" t="s">
        <v>1974</v>
      </c>
      <c r="H14" s="70" t="s">
        <v>1975</v>
      </c>
      <c r="I14" s="1066"/>
      <c r="J14" s="73">
        <v>0</v>
      </c>
      <c r="K14" s="73">
        <v>0</v>
      </c>
      <c r="L14" s="73">
        <v>0</v>
      </c>
      <c r="M14" s="73">
        <v>0</v>
      </c>
      <c r="N14" s="73">
        <v>0</v>
      </c>
      <c r="O14" s="73">
        <v>0</v>
      </c>
      <c r="P14" s="73">
        <v>0</v>
      </c>
      <c r="Q14" s="73">
        <v>0</v>
      </c>
      <c r="R14" s="73">
        <v>11.63</v>
      </c>
      <c r="S14" s="73">
        <v>0</v>
      </c>
      <c r="T14" s="73">
        <v>0</v>
      </c>
      <c r="U14" s="73">
        <v>9.3800000000000008</v>
      </c>
      <c r="V14" s="73">
        <v>3.87</v>
      </c>
      <c r="W14" s="73">
        <v>0</v>
      </c>
      <c r="X14" s="73">
        <v>7.22</v>
      </c>
      <c r="Y14" s="73">
        <v>52.85</v>
      </c>
      <c r="Z14" s="73">
        <v>0</v>
      </c>
      <c r="AA14" s="73">
        <v>5.58</v>
      </c>
      <c r="AB14" s="73">
        <v>0</v>
      </c>
      <c r="AC14" s="73">
        <v>0</v>
      </c>
      <c r="AD14" s="73">
        <v>5.99</v>
      </c>
      <c r="AE14" s="73">
        <v>75.2</v>
      </c>
      <c r="AF14" s="73">
        <v>0</v>
      </c>
      <c r="AG14" s="73">
        <v>3.93</v>
      </c>
      <c r="AH14" s="73">
        <v>0</v>
      </c>
      <c r="AI14" s="73">
        <v>6.423</v>
      </c>
      <c r="AJ14" s="73">
        <v>27.3</v>
      </c>
      <c r="AK14" s="73">
        <v>46.786000000000001</v>
      </c>
      <c r="AL14" s="73">
        <v>2.66</v>
      </c>
      <c r="AM14" s="73">
        <v>4.5999999999999996</v>
      </c>
      <c r="AN14" s="73">
        <v>0</v>
      </c>
      <c r="AO14" s="73">
        <v>0</v>
      </c>
      <c r="AP14" s="73">
        <v>0</v>
      </c>
      <c r="AQ14" s="73">
        <v>0</v>
      </c>
      <c r="AR14" s="73">
        <v>4.4400000000000004</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4.3899999999999997</v>
      </c>
      <c r="BN14" s="73">
        <v>0</v>
      </c>
      <c r="BO14" s="73">
        <v>0</v>
      </c>
      <c r="BP14" s="73">
        <v>0</v>
      </c>
      <c r="BQ14" s="73">
        <v>0</v>
      </c>
      <c r="BR14" s="73">
        <v>0</v>
      </c>
      <c r="BS14" s="73">
        <v>0</v>
      </c>
      <c r="BT14" s="73">
        <v>0</v>
      </c>
      <c r="BU14" s="73">
        <v>0</v>
      </c>
      <c r="BV14" s="73">
        <v>0</v>
      </c>
      <c r="BW14" s="73">
        <v>0</v>
      </c>
      <c r="BX14" s="73">
        <v>0</v>
      </c>
      <c r="BY14" s="73">
        <v>0</v>
      </c>
      <c r="BZ14" s="73">
        <v>28.39</v>
      </c>
      <c r="CA14" s="73">
        <v>0</v>
      </c>
      <c r="CB14" s="73">
        <v>423.01400000000001</v>
      </c>
      <c r="CC14" s="73">
        <v>0</v>
      </c>
      <c r="CD14" s="73">
        <v>0</v>
      </c>
      <c r="CE14" s="73">
        <v>0</v>
      </c>
      <c r="CF14" s="73">
        <v>0</v>
      </c>
      <c r="CG14" s="73">
        <v>0</v>
      </c>
      <c r="CH14" s="73">
        <v>0</v>
      </c>
      <c r="CI14" s="73">
        <v>4.3499999999999996</v>
      </c>
      <c r="CJ14" s="73">
        <v>0</v>
      </c>
      <c r="CK14" s="73">
        <v>0</v>
      </c>
      <c r="CL14" s="73">
        <v>62.1</v>
      </c>
      <c r="CM14" s="73">
        <v>0</v>
      </c>
      <c r="CN14" s="73">
        <v>8.1760000000000002</v>
      </c>
      <c r="CO14" s="73">
        <v>0</v>
      </c>
      <c r="CP14" s="73">
        <v>0</v>
      </c>
      <c r="CQ14" s="73">
        <v>0</v>
      </c>
      <c r="CR14" s="73">
        <v>0</v>
      </c>
      <c r="CS14" s="73">
        <v>0</v>
      </c>
      <c r="CT14" s="73">
        <v>0</v>
      </c>
      <c r="CU14" s="73">
        <v>0</v>
      </c>
      <c r="CV14" s="73">
        <v>0</v>
      </c>
      <c r="CW14" s="73">
        <v>0</v>
      </c>
      <c r="CX14" s="73">
        <v>0</v>
      </c>
      <c r="CY14" s="73">
        <v>0</v>
      </c>
      <c r="CZ14" s="73">
        <v>0</v>
      </c>
      <c r="DA14" s="73">
        <v>0</v>
      </c>
      <c r="DB14" s="73">
        <v>17.95</v>
      </c>
      <c r="DC14" s="73">
        <v>0</v>
      </c>
      <c r="DD14" s="73">
        <v>0</v>
      </c>
      <c r="DE14" s="73">
        <v>0</v>
      </c>
      <c r="DF14" s="73">
        <v>0</v>
      </c>
      <c r="DG14" s="73">
        <v>0</v>
      </c>
      <c r="DH14" s="73">
        <v>0</v>
      </c>
      <c r="DI14" s="73">
        <v>0</v>
      </c>
      <c r="DJ14" s="73">
        <v>4.4400000000000004</v>
      </c>
      <c r="DK14" s="73">
        <v>0</v>
      </c>
      <c r="DL14" s="73">
        <v>0</v>
      </c>
      <c r="DM14" s="73">
        <v>0</v>
      </c>
      <c r="DN14" s="73">
        <v>0</v>
      </c>
      <c r="DO14" s="73">
        <v>0</v>
      </c>
      <c r="DP14" s="73">
        <v>0</v>
      </c>
      <c r="DQ14" s="73">
        <v>0</v>
      </c>
      <c r="DR14" s="73">
        <v>0</v>
      </c>
      <c r="DS14" s="73">
        <v>11.63</v>
      </c>
      <c r="DT14" s="73">
        <v>0</v>
      </c>
      <c r="DU14" s="73">
        <v>0</v>
      </c>
      <c r="DV14" s="73">
        <v>9.3800000000000008</v>
      </c>
      <c r="DW14" s="73">
        <v>3.87</v>
      </c>
      <c r="DX14" s="73">
        <v>0</v>
      </c>
      <c r="DY14" s="73">
        <v>7.22</v>
      </c>
      <c r="DZ14" s="73">
        <v>52.85</v>
      </c>
      <c r="EA14" s="73">
        <v>0</v>
      </c>
      <c r="EB14" s="73">
        <v>5.58</v>
      </c>
      <c r="EC14" s="73">
        <v>0</v>
      </c>
      <c r="ED14" s="73">
        <v>0</v>
      </c>
      <c r="EE14" s="73">
        <v>5.99</v>
      </c>
      <c r="EF14" s="73">
        <v>75.2</v>
      </c>
      <c r="EG14" s="73">
        <v>0</v>
      </c>
      <c r="EH14" s="73">
        <v>3.93</v>
      </c>
      <c r="EI14" s="73">
        <v>0</v>
      </c>
      <c r="EJ14" s="73">
        <v>6.423</v>
      </c>
      <c r="EK14" s="73">
        <v>27.3</v>
      </c>
      <c r="EL14" s="73">
        <v>46.786000000000001</v>
      </c>
      <c r="EM14" s="73">
        <v>2.66</v>
      </c>
      <c r="EN14" s="73">
        <v>4.5999999999999996</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4.3899999999999997</v>
      </c>
      <c r="FO14" s="73">
        <v>0</v>
      </c>
      <c r="FP14" s="73">
        <v>0</v>
      </c>
      <c r="FQ14" s="73">
        <v>0</v>
      </c>
      <c r="FR14" s="73">
        <v>0</v>
      </c>
      <c r="FS14" s="73">
        <v>0</v>
      </c>
      <c r="FT14" s="73">
        <v>0</v>
      </c>
      <c r="FU14" s="73">
        <v>0</v>
      </c>
      <c r="FV14" s="73">
        <v>0</v>
      </c>
      <c r="FW14" s="73">
        <v>0</v>
      </c>
      <c r="FX14" s="73">
        <v>0</v>
      </c>
      <c r="FY14" s="73">
        <v>0</v>
      </c>
      <c r="FZ14" s="73">
        <v>0</v>
      </c>
      <c r="GA14" s="73">
        <v>28.39</v>
      </c>
      <c r="GB14" s="73">
        <v>0</v>
      </c>
      <c r="GC14" s="73">
        <v>423.01400000000001</v>
      </c>
      <c r="GD14" s="73">
        <v>0</v>
      </c>
      <c r="GE14" s="73">
        <v>0</v>
      </c>
      <c r="GF14" s="73">
        <v>0</v>
      </c>
      <c r="GG14" s="73">
        <v>0</v>
      </c>
      <c r="GH14" s="73">
        <v>0</v>
      </c>
      <c r="GI14" s="73">
        <v>0</v>
      </c>
      <c r="GJ14" s="73">
        <v>4.3499999999999996</v>
      </c>
      <c r="GK14" s="73">
        <v>0</v>
      </c>
      <c r="GL14" s="73">
        <v>0</v>
      </c>
      <c r="GM14" s="73">
        <v>62.1</v>
      </c>
      <c r="GN14" s="73">
        <v>0</v>
      </c>
      <c r="GO14" s="73">
        <v>8.1760000000000002</v>
      </c>
      <c r="GP14" s="73">
        <v>0</v>
      </c>
      <c r="GQ14" s="73">
        <v>0</v>
      </c>
      <c r="GR14" s="73">
        <v>0</v>
      </c>
      <c r="GS14" s="73">
        <v>0</v>
      </c>
      <c r="GT14" s="73">
        <v>0</v>
      </c>
      <c r="GU14" s="73">
        <v>0</v>
      </c>
      <c r="GV14" s="73">
        <v>0</v>
      </c>
      <c r="GW14" s="73">
        <v>0</v>
      </c>
      <c r="GX14" s="73">
        <v>0</v>
      </c>
      <c r="GY14" s="73">
        <v>0</v>
      </c>
      <c r="GZ14" s="73">
        <v>0</v>
      </c>
      <c r="HA14" s="73">
        <v>0</v>
      </c>
      <c r="HB14" s="73">
        <v>0</v>
      </c>
      <c r="HC14" s="73">
        <v>17.95</v>
      </c>
      <c r="HD14" s="73">
        <v>0</v>
      </c>
      <c r="HE14" s="73">
        <v>0</v>
      </c>
      <c r="HF14" s="73">
        <v>4.4400000000000004</v>
      </c>
      <c r="HG14" s="73">
        <v>0</v>
      </c>
      <c r="HH14" s="73">
        <v>0</v>
      </c>
      <c r="HI14" s="73">
        <v>0</v>
      </c>
      <c r="HJ14" s="73">
        <v>0</v>
      </c>
      <c r="HK14" s="73">
        <v>263.41899999999998</v>
      </c>
      <c r="HL14" s="73">
        <v>0</v>
      </c>
      <c r="HM14" s="73">
        <v>0</v>
      </c>
      <c r="HN14" s="73">
        <v>0</v>
      </c>
      <c r="HO14" s="73">
        <v>4.3899999999999997</v>
      </c>
      <c r="HP14" s="73">
        <v>0</v>
      </c>
      <c r="HQ14" s="73">
        <v>28.39</v>
      </c>
      <c r="HR14" s="73">
        <v>423.01400000000001</v>
      </c>
      <c r="HS14" s="73">
        <v>0</v>
      </c>
      <c r="HT14" s="73">
        <v>4.3499999999999996</v>
      </c>
      <c r="HU14" s="73">
        <v>62.1</v>
      </c>
      <c r="HV14" s="73">
        <v>8.1760000000000002</v>
      </c>
      <c r="HW14" s="73">
        <v>0</v>
      </c>
      <c r="HX14" s="73">
        <v>0</v>
      </c>
      <c r="HY14" s="73">
        <v>17.95</v>
      </c>
      <c r="HZ14" s="73">
        <v>0</v>
      </c>
      <c r="IA14" s="73">
        <v>4.4400000000000004</v>
      </c>
      <c r="IB14" s="73">
        <v>0</v>
      </c>
      <c r="IC14" s="73">
        <v>0</v>
      </c>
      <c r="ID14" s="73">
        <v>0</v>
      </c>
      <c r="IE14" s="73">
        <v>0</v>
      </c>
      <c r="IF14" s="73">
        <v>263.41899999999998</v>
      </c>
      <c r="IG14" s="73">
        <v>4.4400000000000004</v>
      </c>
      <c r="IH14" s="73">
        <v>0</v>
      </c>
      <c r="II14" s="73">
        <v>0</v>
      </c>
      <c r="IJ14" s="73">
        <v>4.3899999999999997</v>
      </c>
      <c r="IK14" s="73">
        <v>0</v>
      </c>
      <c r="IL14" s="73">
        <v>28.39</v>
      </c>
      <c r="IM14" s="73">
        <v>423.01400000000001</v>
      </c>
      <c r="IN14" s="73">
        <v>0</v>
      </c>
      <c r="IO14" s="73">
        <v>4.3499999999999996</v>
      </c>
      <c r="IP14" s="73">
        <v>62.1</v>
      </c>
      <c r="IQ14" s="73">
        <v>8.1760000000000002</v>
      </c>
      <c r="IR14" s="73">
        <v>0</v>
      </c>
      <c r="IS14" s="73">
        <v>0</v>
      </c>
      <c r="IT14" s="73">
        <v>17.95</v>
      </c>
      <c r="IU14" s="73">
        <v>0</v>
      </c>
      <c r="IV14" s="74">
        <v>0</v>
      </c>
      <c r="IW14" s="71">
        <v>0</v>
      </c>
      <c r="IX14" s="71">
        <v>0</v>
      </c>
      <c r="IY14" s="71">
        <v>0</v>
      </c>
      <c r="IZ14" s="71">
        <v>0</v>
      </c>
      <c r="JA14" s="71">
        <v>0</v>
      </c>
      <c r="JB14" s="71">
        <v>0</v>
      </c>
      <c r="JC14" s="71">
        <v>0</v>
      </c>
      <c r="JD14" s="71">
        <v>0</v>
      </c>
      <c r="JE14" s="71">
        <v>3</v>
      </c>
      <c r="JF14" s="71">
        <v>0</v>
      </c>
      <c r="JG14" s="71">
        <v>0</v>
      </c>
      <c r="JH14" s="71">
        <v>1</v>
      </c>
      <c r="JI14" s="71">
        <v>1</v>
      </c>
      <c r="JJ14" s="71">
        <v>0</v>
      </c>
      <c r="JK14" s="71">
        <v>1</v>
      </c>
      <c r="JL14" s="71">
        <v>7</v>
      </c>
      <c r="JM14" s="71">
        <v>0</v>
      </c>
      <c r="JN14" s="71">
        <v>1</v>
      </c>
      <c r="JO14" s="71">
        <v>0</v>
      </c>
      <c r="JP14" s="71">
        <v>0</v>
      </c>
      <c r="JQ14" s="71">
        <v>1</v>
      </c>
      <c r="JR14" s="71">
        <v>1</v>
      </c>
      <c r="JS14" s="71">
        <v>0</v>
      </c>
      <c r="JT14" s="71">
        <v>1</v>
      </c>
      <c r="JU14" s="71">
        <v>0</v>
      </c>
      <c r="JV14" s="71">
        <v>1</v>
      </c>
      <c r="JW14" s="71">
        <v>1</v>
      </c>
      <c r="JX14" s="71">
        <v>3</v>
      </c>
      <c r="JY14" s="71">
        <v>1</v>
      </c>
      <c r="JZ14" s="71">
        <v>1</v>
      </c>
      <c r="KA14" s="71">
        <v>0</v>
      </c>
      <c r="KB14" s="71">
        <v>0</v>
      </c>
      <c r="KC14" s="71">
        <v>0</v>
      </c>
      <c r="KD14" s="71">
        <v>0</v>
      </c>
      <c r="KE14" s="71">
        <v>1</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3</v>
      </c>
      <c r="LN14" s="71">
        <v>0</v>
      </c>
      <c r="LO14" s="71">
        <v>26</v>
      </c>
      <c r="LP14" s="71">
        <v>0</v>
      </c>
      <c r="LQ14" s="71">
        <v>0</v>
      </c>
      <c r="LR14" s="71">
        <v>0</v>
      </c>
      <c r="LS14" s="71">
        <v>0</v>
      </c>
      <c r="LT14" s="71">
        <v>0</v>
      </c>
      <c r="LU14" s="71">
        <v>0</v>
      </c>
      <c r="LV14" s="71">
        <v>1</v>
      </c>
      <c r="LW14" s="71">
        <v>0</v>
      </c>
      <c r="LX14" s="71">
        <v>0</v>
      </c>
      <c r="LY14" s="71">
        <v>1</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2</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3</v>
      </c>
      <c r="NG14" s="71">
        <v>0</v>
      </c>
      <c r="NH14" s="71">
        <v>0</v>
      </c>
      <c r="NI14" s="71">
        <v>1</v>
      </c>
      <c r="NJ14" s="71">
        <v>1</v>
      </c>
      <c r="NK14" s="71">
        <v>0</v>
      </c>
      <c r="NL14" s="71">
        <v>1</v>
      </c>
      <c r="NM14" s="71">
        <v>7</v>
      </c>
      <c r="NN14" s="71">
        <v>0</v>
      </c>
      <c r="NO14" s="71">
        <v>1</v>
      </c>
      <c r="NP14" s="71">
        <v>0</v>
      </c>
      <c r="NQ14" s="71">
        <v>0</v>
      </c>
      <c r="NR14" s="71">
        <v>1</v>
      </c>
      <c r="NS14" s="71">
        <v>1</v>
      </c>
      <c r="NT14" s="71">
        <v>0</v>
      </c>
      <c r="NU14" s="71">
        <v>1</v>
      </c>
      <c r="NV14" s="71">
        <v>0</v>
      </c>
      <c r="NW14" s="71">
        <v>1</v>
      </c>
      <c r="NX14" s="71">
        <v>1</v>
      </c>
      <c r="NY14" s="71">
        <v>3</v>
      </c>
      <c r="NZ14" s="71">
        <v>1</v>
      </c>
      <c r="OA14" s="71">
        <v>1</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3</v>
      </c>
      <c r="PO14" s="71">
        <v>0</v>
      </c>
      <c r="PP14" s="71">
        <v>26</v>
      </c>
      <c r="PQ14" s="71">
        <v>0</v>
      </c>
      <c r="PR14" s="71">
        <v>0</v>
      </c>
      <c r="PS14" s="71">
        <v>0</v>
      </c>
      <c r="PT14" s="71">
        <v>0</v>
      </c>
      <c r="PU14" s="71">
        <v>0</v>
      </c>
      <c r="PV14" s="71">
        <v>0</v>
      </c>
      <c r="PW14" s="71">
        <v>1</v>
      </c>
      <c r="PX14" s="71">
        <v>0</v>
      </c>
      <c r="PY14" s="71">
        <v>0</v>
      </c>
      <c r="PZ14" s="71">
        <v>1</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2</v>
      </c>
      <c r="QQ14" s="71">
        <v>0</v>
      </c>
      <c r="QR14" s="71">
        <v>0</v>
      </c>
      <c r="QS14" s="71">
        <v>1</v>
      </c>
      <c r="QT14" s="71">
        <v>0</v>
      </c>
      <c r="QU14" s="71">
        <v>0</v>
      </c>
      <c r="QV14" s="71">
        <v>0</v>
      </c>
      <c r="QW14" s="71">
        <v>0</v>
      </c>
      <c r="QX14" s="71">
        <v>24</v>
      </c>
      <c r="QY14" s="71">
        <v>0</v>
      </c>
      <c r="QZ14" s="71">
        <v>0</v>
      </c>
      <c r="RA14" s="71">
        <v>0</v>
      </c>
      <c r="RB14" s="71">
        <v>1</v>
      </c>
      <c r="RC14" s="71">
        <v>0</v>
      </c>
      <c r="RD14" s="71">
        <v>3</v>
      </c>
      <c r="RE14" s="71">
        <v>26</v>
      </c>
      <c r="RF14" s="71">
        <v>0</v>
      </c>
      <c r="RG14" s="71">
        <v>1</v>
      </c>
      <c r="RH14" s="71">
        <v>1</v>
      </c>
      <c r="RI14" s="71">
        <v>2</v>
      </c>
      <c r="RJ14" s="71">
        <v>0</v>
      </c>
      <c r="RK14" s="71">
        <v>0</v>
      </c>
      <c r="RL14" s="71">
        <v>2</v>
      </c>
      <c r="RM14" s="71">
        <v>0</v>
      </c>
      <c r="RN14" s="71">
        <v>1</v>
      </c>
      <c r="RO14" s="71">
        <v>0</v>
      </c>
      <c r="RP14" s="71">
        <v>0</v>
      </c>
      <c r="RQ14" s="71">
        <v>0</v>
      </c>
      <c r="RR14" s="71">
        <v>0</v>
      </c>
      <c r="RS14" s="71">
        <v>24</v>
      </c>
      <c r="RT14" s="71">
        <v>1</v>
      </c>
      <c r="RU14" s="71">
        <v>0</v>
      </c>
      <c r="RV14" s="71">
        <v>0</v>
      </c>
      <c r="RW14" s="71">
        <v>1</v>
      </c>
      <c r="RX14" s="71">
        <v>0</v>
      </c>
      <c r="RY14" s="71">
        <v>3</v>
      </c>
      <c r="RZ14" s="71">
        <v>26</v>
      </c>
      <c r="SA14" s="71">
        <v>0</v>
      </c>
      <c r="SB14" s="71">
        <v>1</v>
      </c>
      <c r="SC14" s="71">
        <v>1</v>
      </c>
      <c r="SD14" s="71">
        <v>2</v>
      </c>
      <c r="SE14" s="71">
        <v>0</v>
      </c>
      <c r="SF14" s="71">
        <v>0</v>
      </c>
      <c r="SG14" s="71">
        <v>2</v>
      </c>
      <c r="SH14" s="71">
        <v>0</v>
      </c>
    </row>
    <row r="15" spans="1:503">
      <c r="A15" s="16" t="s">
        <v>1981</v>
      </c>
      <c r="B15" s="70">
        <v>7</v>
      </c>
      <c r="C15" s="70">
        <v>7</v>
      </c>
      <c r="D15" s="70">
        <v>1</v>
      </c>
      <c r="E15" s="70">
        <v>2010</v>
      </c>
      <c r="F15" s="70" t="s">
        <v>177</v>
      </c>
      <c r="G15" s="1073" t="s">
        <v>1974</v>
      </c>
      <c r="H15" s="70" t="s">
        <v>1975</v>
      </c>
      <c r="I15" s="1066"/>
      <c r="J15" s="73">
        <v>0</v>
      </c>
      <c r="K15" s="73">
        <v>0</v>
      </c>
      <c r="L15" s="73">
        <v>0</v>
      </c>
      <c r="M15" s="73">
        <v>0</v>
      </c>
      <c r="N15" s="73">
        <v>0</v>
      </c>
      <c r="O15" s="73">
        <v>0</v>
      </c>
      <c r="P15" s="73">
        <v>0</v>
      </c>
      <c r="Q15" s="73">
        <v>0</v>
      </c>
      <c r="R15" s="73">
        <v>10.513</v>
      </c>
      <c r="S15" s="73">
        <v>0</v>
      </c>
      <c r="T15" s="73">
        <v>0</v>
      </c>
      <c r="U15" s="73">
        <v>8.0030000000000001</v>
      </c>
      <c r="V15" s="73">
        <v>3.972</v>
      </c>
      <c r="W15" s="73">
        <v>0</v>
      </c>
      <c r="X15" s="73">
        <v>6.6559999999999997</v>
      </c>
      <c r="Y15" s="73">
        <v>55.058999999999997</v>
      </c>
      <c r="Z15" s="73">
        <v>0</v>
      </c>
      <c r="AA15" s="73">
        <v>0</v>
      </c>
      <c r="AB15" s="73">
        <v>0</v>
      </c>
      <c r="AC15" s="73">
        <v>0</v>
      </c>
      <c r="AD15" s="73">
        <v>6.202</v>
      </c>
      <c r="AE15" s="73">
        <v>67.811999999999998</v>
      </c>
      <c r="AF15" s="73">
        <v>0</v>
      </c>
      <c r="AG15" s="73">
        <v>4.05</v>
      </c>
      <c r="AH15" s="73">
        <v>0</v>
      </c>
      <c r="AI15" s="73">
        <v>8.0180000000000007</v>
      </c>
      <c r="AJ15" s="73">
        <v>25.024000000000001</v>
      </c>
      <c r="AK15" s="73">
        <v>44.417000000000002</v>
      </c>
      <c r="AL15" s="73">
        <v>2.7919999999999998</v>
      </c>
      <c r="AM15" s="73">
        <v>4.1900000000000004</v>
      </c>
      <c r="AN15" s="73">
        <v>0</v>
      </c>
      <c r="AO15" s="73">
        <v>0</v>
      </c>
      <c r="AP15" s="73">
        <v>0</v>
      </c>
      <c r="AQ15" s="73">
        <v>0</v>
      </c>
      <c r="AR15" s="73">
        <v>4.5279999999999996</v>
      </c>
      <c r="AS15" s="73">
        <v>0</v>
      </c>
      <c r="AT15" s="73">
        <v>2.3809999999999998</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4.1479999999999997</v>
      </c>
      <c r="BN15" s="73">
        <v>0</v>
      </c>
      <c r="BO15" s="73">
        <v>0</v>
      </c>
      <c r="BP15" s="73">
        <v>0</v>
      </c>
      <c r="BQ15" s="73">
        <v>0</v>
      </c>
      <c r="BR15" s="73">
        <v>0</v>
      </c>
      <c r="BS15" s="73">
        <v>0</v>
      </c>
      <c r="BT15" s="73">
        <v>0</v>
      </c>
      <c r="BU15" s="73">
        <v>0</v>
      </c>
      <c r="BV15" s="73">
        <v>0</v>
      </c>
      <c r="BW15" s="73">
        <v>0</v>
      </c>
      <c r="BX15" s="73">
        <v>0</v>
      </c>
      <c r="BY15" s="73">
        <v>0</v>
      </c>
      <c r="BZ15" s="73">
        <v>19.215</v>
      </c>
      <c r="CA15" s="73">
        <v>0</v>
      </c>
      <c r="CB15" s="73">
        <v>374.74</v>
      </c>
      <c r="CC15" s="73">
        <v>0</v>
      </c>
      <c r="CD15" s="73">
        <v>0</v>
      </c>
      <c r="CE15" s="73">
        <v>0</v>
      </c>
      <c r="CF15" s="73">
        <v>0</v>
      </c>
      <c r="CG15" s="73">
        <v>0</v>
      </c>
      <c r="CH15" s="73">
        <v>0</v>
      </c>
      <c r="CI15" s="73">
        <v>4.2439999999999998</v>
      </c>
      <c r="CJ15" s="73">
        <v>0</v>
      </c>
      <c r="CK15" s="73">
        <v>0</v>
      </c>
      <c r="CL15" s="73">
        <v>57.1</v>
      </c>
      <c r="CM15" s="73">
        <v>0</v>
      </c>
      <c r="CN15" s="73">
        <v>8.49</v>
      </c>
      <c r="CO15" s="73">
        <v>0</v>
      </c>
      <c r="CP15" s="73">
        <v>0</v>
      </c>
      <c r="CQ15" s="73">
        <v>0</v>
      </c>
      <c r="CR15" s="73">
        <v>0</v>
      </c>
      <c r="CS15" s="73">
        <v>0</v>
      </c>
      <c r="CT15" s="73">
        <v>0</v>
      </c>
      <c r="CU15" s="73">
        <v>0</v>
      </c>
      <c r="CV15" s="73">
        <v>0</v>
      </c>
      <c r="CW15" s="73">
        <v>0</v>
      </c>
      <c r="CX15" s="73">
        <v>0</v>
      </c>
      <c r="CY15" s="73">
        <v>0</v>
      </c>
      <c r="CZ15" s="73">
        <v>0</v>
      </c>
      <c r="DA15" s="73">
        <v>0</v>
      </c>
      <c r="DB15" s="73">
        <v>18.994</v>
      </c>
      <c r="DC15" s="73">
        <v>0</v>
      </c>
      <c r="DD15" s="73">
        <v>0</v>
      </c>
      <c r="DE15" s="73">
        <v>0</v>
      </c>
      <c r="DF15" s="73">
        <v>0</v>
      </c>
      <c r="DG15" s="73">
        <v>0</v>
      </c>
      <c r="DH15" s="73">
        <v>0</v>
      </c>
      <c r="DI15" s="73">
        <v>0</v>
      </c>
      <c r="DJ15" s="73">
        <v>4.5279999999999996</v>
      </c>
      <c r="DK15" s="73">
        <v>0</v>
      </c>
      <c r="DL15" s="73">
        <v>0</v>
      </c>
      <c r="DM15" s="73">
        <v>0</v>
      </c>
      <c r="DN15" s="73">
        <v>0</v>
      </c>
      <c r="DO15" s="73">
        <v>0</v>
      </c>
      <c r="DP15" s="73">
        <v>0</v>
      </c>
      <c r="DQ15" s="73">
        <v>0</v>
      </c>
      <c r="DR15" s="73">
        <v>0</v>
      </c>
      <c r="DS15" s="73">
        <v>10.513</v>
      </c>
      <c r="DT15" s="73">
        <v>0</v>
      </c>
      <c r="DU15" s="73">
        <v>0</v>
      </c>
      <c r="DV15" s="73">
        <v>8.0030000000000001</v>
      </c>
      <c r="DW15" s="73">
        <v>3.972</v>
      </c>
      <c r="DX15" s="73">
        <v>0</v>
      </c>
      <c r="DY15" s="73">
        <v>6.6559999999999997</v>
      </c>
      <c r="DZ15" s="73">
        <v>55.058999999999997</v>
      </c>
      <c r="EA15" s="73">
        <v>0</v>
      </c>
      <c r="EB15" s="73">
        <v>0</v>
      </c>
      <c r="EC15" s="73">
        <v>0</v>
      </c>
      <c r="ED15" s="73">
        <v>0</v>
      </c>
      <c r="EE15" s="73">
        <v>6.202</v>
      </c>
      <c r="EF15" s="73">
        <v>67.811999999999998</v>
      </c>
      <c r="EG15" s="73">
        <v>0</v>
      </c>
      <c r="EH15" s="73">
        <v>4.05</v>
      </c>
      <c r="EI15" s="73">
        <v>0</v>
      </c>
      <c r="EJ15" s="73">
        <v>8.0180000000000007</v>
      </c>
      <c r="EK15" s="73">
        <v>25.024000000000001</v>
      </c>
      <c r="EL15" s="73">
        <v>44.417000000000002</v>
      </c>
      <c r="EM15" s="73">
        <v>2.7919999999999998</v>
      </c>
      <c r="EN15" s="73">
        <v>4.1900000000000004</v>
      </c>
      <c r="EO15" s="73">
        <v>0</v>
      </c>
      <c r="EP15" s="73">
        <v>0</v>
      </c>
      <c r="EQ15" s="73">
        <v>0</v>
      </c>
      <c r="ER15" s="73">
        <v>0</v>
      </c>
      <c r="ES15" s="73">
        <v>0</v>
      </c>
      <c r="ET15" s="73">
        <v>0</v>
      </c>
      <c r="EU15" s="73">
        <v>2.3809999999999998</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4.1479999999999997</v>
      </c>
      <c r="FO15" s="73">
        <v>0</v>
      </c>
      <c r="FP15" s="73">
        <v>0</v>
      </c>
      <c r="FQ15" s="73">
        <v>0</v>
      </c>
      <c r="FR15" s="73">
        <v>0</v>
      </c>
      <c r="FS15" s="73">
        <v>0</v>
      </c>
      <c r="FT15" s="73">
        <v>0</v>
      </c>
      <c r="FU15" s="73">
        <v>0</v>
      </c>
      <c r="FV15" s="73">
        <v>0</v>
      </c>
      <c r="FW15" s="73">
        <v>0</v>
      </c>
      <c r="FX15" s="73">
        <v>0</v>
      </c>
      <c r="FY15" s="73">
        <v>0</v>
      </c>
      <c r="FZ15" s="73">
        <v>0</v>
      </c>
      <c r="GA15" s="73">
        <v>19.215</v>
      </c>
      <c r="GB15" s="73">
        <v>0</v>
      </c>
      <c r="GC15" s="73">
        <v>374.74</v>
      </c>
      <c r="GD15" s="73">
        <v>0</v>
      </c>
      <c r="GE15" s="73">
        <v>0</v>
      </c>
      <c r="GF15" s="73">
        <v>0</v>
      </c>
      <c r="GG15" s="73">
        <v>0</v>
      </c>
      <c r="GH15" s="73">
        <v>0</v>
      </c>
      <c r="GI15" s="73">
        <v>0</v>
      </c>
      <c r="GJ15" s="73">
        <v>4.2439999999999998</v>
      </c>
      <c r="GK15" s="73">
        <v>0</v>
      </c>
      <c r="GL15" s="73">
        <v>0</v>
      </c>
      <c r="GM15" s="73">
        <v>57.1</v>
      </c>
      <c r="GN15" s="73">
        <v>0</v>
      </c>
      <c r="GO15" s="73">
        <v>8.49</v>
      </c>
      <c r="GP15" s="73">
        <v>0</v>
      </c>
      <c r="GQ15" s="73">
        <v>0</v>
      </c>
      <c r="GR15" s="73">
        <v>0</v>
      </c>
      <c r="GS15" s="73">
        <v>0</v>
      </c>
      <c r="GT15" s="73">
        <v>0</v>
      </c>
      <c r="GU15" s="73">
        <v>0</v>
      </c>
      <c r="GV15" s="73">
        <v>0</v>
      </c>
      <c r="GW15" s="73">
        <v>0</v>
      </c>
      <c r="GX15" s="73">
        <v>0</v>
      </c>
      <c r="GY15" s="73">
        <v>0</v>
      </c>
      <c r="GZ15" s="73">
        <v>0</v>
      </c>
      <c r="HA15" s="73">
        <v>0</v>
      </c>
      <c r="HB15" s="73">
        <v>0</v>
      </c>
      <c r="HC15" s="73">
        <v>18.994</v>
      </c>
      <c r="HD15" s="73">
        <v>0</v>
      </c>
      <c r="HE15" s="73">
        <v>0</v>
      </c>
      <c r="HF15" s="73">
        <v>4.5279999999999996</v>
      </c>
      <c r="HG15" s="73">
        <v>0</v>
      </c>
      <c r="HH15" s="73">
        <v>0</v>
      </c>
      <c r="HI15" s="73">
        <v>0</v>
      </c>
      <c r="HJ15" s="73">
        <v>0</v>
      </c>
      <c r="HK15" s="73">
        <v>246.708</v>
      </c>
      <c r="HL15" s="73">
        <v>0</v>
      </c>
      <c r="HM15" s="73">
        <v>2.3809999999999998</v>
      </c>
      <c r="HN15" s="73">
        <v>0</v>
      </c>
      <c r="HO15" s="73">
        <v>4.1479999999999997</v>
      </c>
      <c r="HP15" s="73">
        <v>0</v>
      </c>
      <c r="HQ15" s="73">
        <v>19.215</v>
      </c>
      <c r="HR15" s="73">
        <v>374.74</v>
      </c>
      <c r="HS15" s="73">
        <v>0</v>
      </c>
      <c r="HT15" s="73">
        <v>4.2439999999999998</v>
      </c>
      <c r="HU15" s="73">
        <v>57.1</v>
      </c>
      <c r="HV15" s="73">
        <v>8.49</v>
      </c>
      <c r="HW15" s="73">
        <v>0</v>
      </c>
      <c r="HX15" s="73">
        <v>0</v>
      </c>
      <c r="HY15" s="73">
        <v>18.994</v>
      </c>
      <c r="HZ15" s="73">
        <v>0</v>
      </c>
      <c r="IA15" s="73">
        <v>4.5279999999999996</v>
      </c>
      <c r="IB15" s="73">
        <v>0</v>
      </c>
      <c r="IC15" s="73">
        <v>0</v>
      </c>
      <c r="ID15" s="73">
        <v>0</v>
      </c>
      <c r="IE15" s="73">
        <v>0</v>
      </c>
      <c r="IF15" s="73">
        <v>246.708</v>
      </c>
      <c r="IG15" s="73">
        <v>4.5279999999999996</v>
      </c>
      <c r="IH15" s="73">
        <v>2.3809999999999998</v>
      </c>
      <c r="II15" s="73">
        <v>0</v>
      </c>
      <c r="IJ15" s="73">
        <v>4.1479999999999997</v>
      </c>
      <c r="IK15" s="73">
        <v>0</v>
      </c>
      <c r="IL15" s="73">
        <v>19.215</v>
      </c>
      <c r="IM15" s="73">
        <v>374.74</v>
      </c>
      <c r="IN15" s="73">
        <v>0</v>
      </c>
      <c r="IO15" s="73">
        <v>4.2439999999999998</v>
      </c>
      <c r="IP15" s="73">
        <v>57.1</v>
      </c>
      <c r="IQ15" s="73">
        <v>8.49</v>
      </c>
      <c r="IR15" s="73">
        <v>0</v>
      </c>
      <c r="IS15" s="73">
        <v>0</v>
      </c>
      <c r="IT15" s="73">
        <v>18.994</v>
      </c>
      <c r="IU15" s="73">
        <v>0</v>
      </c>
      <c r="IV15" s="74">
        <v>0</v>
      </c>
      <c r="IW15" s="71">
        <v>0</v>
      </c>
      <c r="IX15" s="71">
        <v>0</v>
      </c>
      <c r="IY15" s="71">
        <v>0</v>
      </c>
      <c r="IZ15" s="71">
        <v>0</v>
      </c>
      <c r="JA15" s="71">
        <v>0</v>
      </c>
      <c r="JB15" s="71">
        <v>0</v>
      </c>
      <c r="JC15" s="71">
        <v>0</v>
      </c>
      <c r="JD15" s="71">
        <v>0</v>
      </c>
      <c r="JE15" s="71">
        <v>3</v>
      </c>
      <c r="JF15" s="71">
        <v>0</v>
      </c>
      <c r="JG15" s="71">
        <v>0</v>
      </c>
      <c r="JH15" s="71">
        <v>1</v>
      </c>
      <c r="JI15" s="71">
        <v>1</v>
      </c>
      <c r="JJ15" s="71">
        <v>0</v>
      </c>
      <c r="JK15" s="71">
        <v>1</v>
      </c>
      <c r="JL15" s="71">
        <v>7</v>
      </c>
      <c r="JM15" s="71">
        <v>0</v>
      </c>
      <c r="JN15" s="71">
        <v>0</v>
      </c>
      <c r="JO15" s="71">
        <v>0</v>
      </c>
      <c r="JP15" s="71">
        <v>0</v>
      </c>
      <c r="JQ15" s="71">
        <v>1</v>
      </c>
      <c r="JR15" s="71">
        <v>1</v>
      </c>
      <c r="JS15" s="71">
        <v>0</v>
      </c>
      <c r="JT15" s="71">
        <v>1</v>
      </c>
      <c r="JU15" s="71">
        <v>0</v>
      </c>
      <c r="JV15" s="71">
        <v>1</v>
      </c>
      <c r="JW15" s="71">
        <v>1</v>
      </c>
      <c r="JX15" s="71">
        <v>3</v>
      </c>
      <c r="JY15" s="71">
        <v>1</v>
      </c>
      <c r="JZ15" s="71">
        <v>1</v>
      </c>
      <c r="KA15" s="71">
        <v>0</v>
      </c>
      <c r="KB15" s="71">
        <v>0</v>
      </c>
      <c r="KC15" s="71">
        <v>0</v>
      </c>
      <c r="KD15" s="71">
        <v>0</v>
      </c>
      <c r="KE15" s="71">
        <v>1</v>
      </c>
      <c r="KF15" s="71">
        <v>0</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3</v>
      </c>
      <c r="LN15" s="71">
        <v>0</v>
      </c>
      <c r="LO15" s="71">
        <v>26</v>
      </c>
      <c r="LP15" s="71">
        <v>0</v>
      </c>
      <c r="LQ15" s="71">
        <v>0</v>
      </c>
      <c r="LR15" s="71">
        <v>0</v>
      </c>
      <c r="LS15" s="71">
        <v>0</v>
      </c>
      <c r="LT15" s="71">
        <v>0</v>
      </c>
      <c r="LU15" s="71">
        <v>0</v>
      </c>
      <c r="LV15" s="71">
        <v>1</v>
      </c>
      <c r="LW15" s="71">
        <v>0</v>
      </c>
      <c r="LX15" s="71">
        <v>0</v>
      </c>
      <c r="LY15" s="71">
        <v>1</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2</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3</v>
      </c>
      <c r="NG15" s="71">
        <v>0</v>
      </c>
      <c r="NH15" s="71">
        <v>0</v>
      </c>
      <c r="NI15" s="71">
        <v>1</v>
      </c>
      <c r="NJ15" s="71">
        <v>1</v>
      </c>
      <c r="NK15" s="71">
        <v>0</v>
      </c>
      <c r="NL15" s="71">
        <v>1</v>
      </c>
      <c r="NM15" s="71">
        <v>7</v>
      </c>
      <c r="NN15" s="71">
        <v>0</v>
      </c>
      <c r="NO15" s="71">
        <v>0</v>
      </c>
      <c r="NP15" s="71">
        <v>0</v>
      </c>
      <c r="NQ15" s="71">
        <v>0</v>
      </c>
      <c r="NR15" s="71">
        <v>1</v>
      </c>
      <c r="NS15" s="71">
        <v>1</v>
      </c>
      <c r="NT15" s="71">
        <v>0</v>
      </c>
      <c r="NU15" s="71">
        <v>1</v>
      </c>
      <c r="NV15" s="71">
        <v>0</v>
      </c>
      <c r="NW15" s="71">
        <v>1</v>
      </c>
      <c r="NX15" s="71">
        <v>1</v>
      </c>
      <c r="NY15" s="71">
        <v>3</v>
      </c>
      <c r="NZ15" s="71">
        <v>1</v>
      </c>
      <c r="OA15" s="71">
        <v>1</v>
      </c>
      <c r="OB15" s="71">
        <v>0</v>
      </c>
      <c r="OC15" s="71">
        <v>0</v>
      </c>
      <c r="OD15" s="71">
        <v>0</v>
      </c>
      <c r="OE15" s="71">
        <v>0</v>
      </c>
      <c r="OF15" s="71">
        <v>0</v>
      </c>
      <c r="OG15" s="71">
        <v>0</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3</v>
      </c>
      <c r="PO15" s="71">
        <v>0</v>
      </c>
      <c r="PP15" s="71">
        <v>26</v>
      </c>
      <c r="PQ15" s="71">
        <v>0</v>
      </c>
      <c r="PR15" s="71">
        <v>0</v>
      </c>
      <c r="PS15" s="71">
        <v>0</v>
      </c>
      <c r="PT15" s="71">
        <v>0</v>
      </c>
      <c r="PU15" s="71">
        <v>0</v>
      </c>
      <c r="PV15" s="71">
        <v>0</v>
      </c>
      <c r="PW15" s="71">
        <v>1</v>
      </c>
      <c r="PX15" s="71">
        <v>0</v>
      </c>
      <c r="PY15" s="71">
        <v>0</v>
      </c>
      <c r="PZ15" s="71">
        <v>1</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2</v>
      </c>
      <c r="QQ15" s="71">
        <v>0</v>
      </c>
      <c r="QR15" s="71">
        <v>0</v>
      </c>
      <c r="QS15" s="71">
        <v>1</v>
      </c>
      <c r="QT15" s="71">
        <v>0</v>
      </c>
      <c r="QU15" s="71">
        <v>0</v>
      </c>
      <c r="QV15" s="71">
        <v>0</v>
      </c>
      <c r="QW15" s="71">
        <v>0</v>
      </c>
      <c r="QX15" s="71">
        <v>23</v>
      </c>
      <c r="QY15" s="71">
        <v>0</v>
      </c>
      <c r="QZ15" s="71">
        <v>1</v>
      </c>
      <c r="RA15" s="71">
        <v>0</v>
      </c>
      <c r="RB15" s="71">
        <v>1</v>
      </c>
      <c r="RC15" s="71">
        <v>0</v>
      </c>
      <c r="RD15" s="71">
        <v>3</v>
      </c>
      <c r="RE15" s="71">
        <v>26</v>
      </c>
      <c r="RF15" s="71">
        <v>0</v>
      </c>
      <c r="RG15" s="71">
        <v>1</v>
      </c>
      <c r="RH15" s="71">
        <v>1</v>
      </c>
      <c r="RI15" s="71">
        <v>2</v>
      </c>
      <c r="RJ15" s="71">
        <v>0</v>
      </c>
      <c r="RK15" s="71">
        <v>0</v>
      </c>
      <c r="RL15" s="71">
        <v>2</v>
      </c>
      <c r="RM15" s="71">
        <v>0</v>
      </c>
      <c r="RN15" s="71">
        <v>1</v>
      </c>
      <c r="RO15" s="71">
        <v>0</v>
      </c>
      <c r="RP15" s="71">
        <v>0</v>
      </c>
      <c r="RQ15" s="71">
        <v>0</v>
      </c>
      <c r="RR15" s="71">
        <v>0</v>
      </c>
      <c r="RS15" s="71">
        <v>23</v>
      </c>
      <c r="RT15" s="71">
        <v>1</v>
      </c>
      <c r="RU15" s="71">
        <v>1</v>
      </c>
      <c r="RV15" s="71">
        <v>0</v>
      </c>
      <c r="RW15" s="71">
        <v>1</v>
      </c>
      <c r="RX15" s="71">
        <v>0</v>
      </c>
      <c r="RY15" s="71">
        <v>3</v>
      </c>
      <c r="RZ15" s="71">
        <v>26</v>
      </c>
      <c r="SA15" s="71">
        <v>0</v>
      </c>
      <c r="SB15" s="71">
        <v>1</v>
      </c>
      <c r="SC15" s="71">
        <v>1</v>
      </c>
      <c r="SD15" s="71">
        <v>2</v>
      </c>
      <c r="SE15" s="71">
        <v>0</v>
      </c>
      <c r="SF15" s="71">
        <v>0</v>
      </c>
      <c r="SG15" s="71">
        <v>2</v>
      </c>
      <c r="SH15" s="71">
        <v>0</v>
      </c>
    </row>
    <row r="16" spans="1:503">
      <c r="A16" s="16" t="s">
        <v>1982</v>
      </c>
      <c r="B16" s="70">
        <v>8</v>
      </c>
      <c r="C16" s="70">
        <v>8</v>
      </c>
      <c r="D16" s="70">
        <v>1</v>
      </c>
      <c r="E16" s="70">
        <v>2011</v>
      </c>
      <c r="F16" s="70" t="s">
        <v>178</v>
      </c>
      <c r="G16" s="1073" t="s">
        <v>1974</v>
      </c>
      <c r="H16" s="70" t="s">
        <v>1975</v>
      </c>
      <c r="I16" s="1066"/>
      <c r="J16" s="73">
        <v>0</v>
      </c>
      <c r="K16" s="73">
        <v>0</v>
      </c>
      <c r="L16" s="73">
        <v>0</v>
      </c>
      <c r="M16" s="73">
        <v>0</v>
      </c>
      <c r="N16" s="73">
        <v>0</v>
      </c>
      <c r="O16" s="73">
        <v>0</v>
      </c>
      <c r="P16" s="73">
        <v>0</v>
      </c>
      <c r="Q16" s="73">
        <v>0</v>
      </c>
      <c r="R16" s="73">
        <v>10.61</v>
      </c>
      <c r="S16" s="73">
        <v>0</v>
      </c>
      <c r="T16" s="73">
        <v>0</v>
      </c>
      <c r="U16" s="73">
        <v>7.694</v>
      </c>
      <c r="V16" s="73">
        <v>5.0010000000000003</v>
      </c>
      <c r="W16" s="73">
        <v>8.4350000000000005</v>
      </c>
      <c r="X16" s="73">
        <v>5.6710000000000003</v>
      </c>
      <c r="Y16" s="73">
        <v>42.417000000000002</v>
      </c>
      <c r="Z16" s="73">
        <v>0</v>
      </c>
      <c r="AA16" s="73">
        <v>0</v>
      </c>
      <c r="AB16" s="73">
        <v>0</v>
      </c>
      <c r="AC16" s="73">
        <v>0</v>
      </c>
      <c r="AD16" s="73">
        <v>6.0759999999999996</v>
      </c>
      <c r="AE16" s="73">
        <v>76.765000000000001</v>
      </c>
      <c r="AF16" s="73">
        <v>0</v>
      </c>
      <c r="AG16" s="73">
        <v>3.698</v>
      </c>
      <c r="AH16" s="73">
        <v>45.41</v>
      </c>
      <c r="AI16" s="73">
        <v>6.7859999999999996</v>
      </c>
      <c r="AJ16" s="73">
        <v>19.437000000000001</v>
      </c>
      <c r="AK16" s="73">
        <v>44.521000000000001</v>
      </c>
      <c r="AL16" s="73">
        <v>2.4940000000000002</v>
      </c>
      <c r="AM16" s="73">
        <v>3.722</v>
      </c>
      <c r="AN16" s="73">
        <v>0</v>
      </c>
      <c r="AO16" s="73">
        <v>0</v>
      </c>
      <c r="AP16" s="73">
        <v>0</v>
      </c>
      <c r="AQ16" s="73">
        <v>0</v>
      </c>
      <c r="AR16" s="73">
        <v>3.9420000000000002</v>
      </c>
      <c r="AS16" s="73">
        <v>0</v>
      </c>
      <c r="AT16" s="73">
        <v>2.1680000000000001</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3.2280000000000002</v>
      </c>
      <c r="BN16" s="73">
        <v>0</v>
      </c>
      <c r="BO16" s="73">
        <v>0</v>
      </c>
      <c r="BP16" s="73">
        <v>0</v>
      </c>
      <c r="BQ16" s="73">
        <v>0</v>
      </c>
      <c r="BR16" s="73">
        <v>0</v>
      </c>
      <c r="BS16" s="73">
        <v>0</v>
      </c>
      <c r="BT16" s="73">
        <v>0</v>
      </c>
      <c r="BU16" s="73">
        <v>0</v>
      </c>
      <c r="BV16" s="73">
        <v>0</v>
      </c>
      <c r="BW16" s="73">
        <v>0</v>
      </c>
      <c r="BX16" s="73">
        <v>0</v>
      </c>
      <c r="BY16" s="73">
        <v>0</v>
      </c>
      <c r="BZ16" s="73">
        <v>13.398</v>
      </c>
      <c r="CA16" s="73">
        <v>0</v>
      </c>
      <c r="CB16" s="73">
        <v>227.78200000000001</v>
      </c>
      <c r="CC16" s="73">
        <v>0</v>
      </c>
      <c r="CD16" s="73">
        <v>0</v>
      </c>
      <c r="CE16" s="73">
        <v>0</v>
      </c>
      <c r="CF16" s="73">
        <v>0</v>
      </c>
      <c r="CG16" s="73">
        <v>0</v>
      </c>
      <c r="CH16" s="73">
        <v>0</v>
      </c>
      <c r="CI16" s="73">
        <v>0</v>
      </c>
      <c r="CJ16" s="73">
        <v>0</v>
      </c>
      <c r="CK16" s="73">
        <v>0</v>
      </c>
      <c r="CL16" s="73">
        <v>53.067999999999998</v>
      </c>
      <c r="CM16" s="73">
        <v>0</v>
      </c>
      <c r="CN16" s="73">
        <v>7.1710000000000003</v>
      </c>
      <c r="CO16" s="73">
        <v>0</v>
      </c>
      <c r="CP16" s="73">
        <v>0</v>
      </c>
      <c r="CQ16" s="73">
        <v>0</v>
      </c>
      <c r="CR16" s="73">
        <v>0</v>
      </c>
      <c r="CS16" s="73">
        <v>0</v>
      </c>
      <c r="CT16" s="73">
        <v>0</v>
      </c>
      <c r="CU16" s="73">
        <v>0</v>
      </c>
      <c r="CV16" s="73">
        <v>0</v>
      </c>
      <c r="CW16" s="73">
        <v>0</v>
      </c>
      <c r="CX16" s="73">
        <v>0</v>
      </c>
      <c r="CY16" s="73">
        <v>0</v>
      </c>
      <c r="CZ16" s="73">
        <v>0</v>
      </c>
      <c r="DA16" s="73">
        <v>0</v>
      </c>
      <c r="DB16" s="73">
        <v>14.256</v>
      </c>
      <c r="DC16" s="73">
        <v>0</v>
      </c>
      <c r="DD16" s="73">
        <v>0</v>
      </c>
      <c r="DE16" s="73">
        <v>0</v>
      </c>
      <c r="DF16" s="73">
        <v>0</v>
      </c>
      <c r="DG16" s="73">
        <v>0</v>
      </c>
      <c r="DH16" s="73">
        <v>0</v>
      </c>
      <c r="DI16" s="73">
        <v>0</v>
      </c>
      <c r="DJ16" s="73">
        <v>3.9420000000000002</v>
      </c>
      <c r="DK16" s="73">
        <v>0</v>
      </c>
      <c r="DL16" s="73">
        <v>0</v>
      </c>
      <c r="DM16" s="73">
        <v>0</v>
      </c>
      <c r="DN16" s="73">
        <v>0</v>
      </c>
      <c r="DO16" s="73">
        <v>0</v>
      </c>
      <c r="DP16" s="73">
        <v>0</v>
      </c>
      <c r="DQ16" s="73">
        <v>0</v>
      </c>
      <c r="DR16" s="73">
        <v>0</v>
      </c>
      <c r="DS16" s="73">
        <v>10.61</v>
      </c>
      <c r="DT16" s="73">
        <v>0</v>
      </c>
      <c r="DU16" s="73">
        <v>0</v>
      </c>
      <c r="DV16" s="73">
        <v>7.694</v>
      </c>
      <c r="DW16" s="73">
        <v>5.0010000000000003</v>
      </c>
      <c r="DX16" s="73">
        <v>8.4350000000000005</v>
      </c>
      <c r="DY16" s="73">
        <v>5.6710000000000003</v>
      </c>
      <c r="DZ16" s="73">
        <v>42.417000000000002</v>
      </c>
      <c r="EA16" s="73">
        <v>0</v>
      </c>
      <c r="EB16" s="73">
        <v>0</v>
      </c>
      <c r="EC16" s="73">
        <v>0</v>
      </c>
      <c r="ED16" s="73">
        <v>0</v>
      </c>
      <c r="EE16" s="73">
        <v>6.0759999999999996</v>
      </c>
      <c r="EF16" s="73">
        <v>76.765000000000001</v>
      </c>
      <c r="EG16" s="73">
        <v>0</v>
      </c>
      <c r="EH16" s="73">
        <v>3.698</v>
      </c>
      <c r="EI16" s="73">
        <v>45.41</v>
      </c>
      <c r="EJ16" s="73">
        <v>6.7859999999999996</v>
      </c>
      <c r="EK16" s="73">
        <v>19.437000000000001</v>
      </c>
      <c r="EL16" s="73">
        <v>44.521000000000001</v>
      </c>
      <c r="EM16" s="73">
        <v>2.4940000000000002</v>
      </c>
      <c r="EN16" s="73">
        <v>3.722</v>
      </c>
      <c r="EO16" s="73">
        <v>0</v>
      </c>
      <c r="EP16" s="73">
        <v>0</v>
      </c>
      <c r="EQ16" s="73">
        <v>0</v>
      </c>
      <c r="ER16" s="73">
        <v>0</v>
      </c>
      <c r="ES16" s="73">
        <v>0</v>
      </c>
      <c r="ET16" s="73">
        <v>0</v>
      </c>
      <c r="EU16" s="73">
        <v>2.1680000000000001</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3.2280000000000002</v>
      </c>
      <c r="FO16" s="73">
        <v>0</v>
      </c>
      <c r="FP16" s="73">
        <v>0</v>
      </c>
      <c r="FQ16" s="73">
        <v>0</v>
      </c>
      <c r="FR16" s="73">
        <v>0</v>
      </c>
      <c r="FS16" s="73">
        <v>0</v>
      </c>
      <c r="FT16" s="73">
        <v>0</v>
      </c>
      <c r="FU16" s="73">
        <v>0</v>
      </c>
      <c r="FV16" s="73">
        <v>0</v>
      </c>
      <c r="FW16" s="73">
        <v>0</v>
      </c>
      <c r="FX16" s="73">
        <v>0</v>
      </c>
      <c r="FY16" s="73">
        <v>0</v>
      </c>
      <c r="FZ16" s="73">
        <v>0</v>
      </c>
      <c r="GA16" s="73">
        <v>13.398</v>
      </c>
      <c r="GB16" s="73">
        <v>0</v>
      </c>
      <c r="GC16" s="73">
        <v>227.78200000000001</v>
      </c>
      <c r="GD16" s="73">
        <v>0</v>
      </c>
      <c r="GE16" s="73">
        <v>0</v>
      </c>
      <c r="GF16" s="73">
        <v>0</v>
      </c>
      <c r="GG16" s="73">
        <v>0</v>
      </c>
      <c r="GH16" s="73">
        <v>0</v>
      </c>
      <c r="GI16" s="73">
        <v>0</v>
      </c>
      <c r="GJ16" s="73">
        <v>0</v>
      </c>
      <c r="GK16" s="73">
        <v>0</v>
      </c>
      <c r="GL16" s="73">
        <v>0</v>
      </c>
      <c r="GM16" s="73">
        <v>53.067999999999998</v>
      </c>
      <c r="GN16" s="73">
        <v>0</v>
      </c>
      <c r="GO16" s="73">
        <v>7.1710000000000003</v>
      </c>
      <c r="GP16" s="73">
        <v>0</v>
      </c>
      <c r="GQ16" s="73">
        <v>0</v>
      </c>
      <c r="GR16" s="73">
        <v>0</v>
      </c>
      <c r="GS16" s="73">
        <v>0</v>
      </c>
      <c r="GT16" s="73">
        <v>0</v>
      </c>
      <c r="GU16" s="73">
        <v>0</v>
      </c>
      <c r="GV16" s="73">
        <v>0</v>
      </c>
      <c r="GW16" s="73">
        <v>0</v>
      </c>
      <c r="GX16" s="73">
        <v>0</v>
      </c>
      <c r="GY16" s="73">
        <v>0</v>
      </c>
      <c r="GZ16" s="73">
        <v>0</v>
      </c>
      <c r="HA16" s="73">
        <v>0</v>
      </c>
      <c r="HB16" s="73">
        <v>0</v>
      </c>
      <c r="HC16" s="73">
        <v>14.256</v>
      </c>
      <c r="HD16" s="73">
        <v>0</v>
      </c>
      <c r="HE16" s="73">
        <v>0</v>
      </c>
      <c r="HF16" s="73">
        <v>3.9420000000000002</v>
      </c>
      <c r="HG16" s="73">
        <v>0</v>
      </c>
      <c r="HH16" s="73">
        <v>0</v>
      </c>
      <c r="HI16" s="73">
        <v>0</v>
      </c>
      <c r="HJ16" s="73">
        <v>0</v>
      </c>
      <c r="HK16" s="73">
        <v>288.73700000000002</v>
      </c>
      <c r="HL16" s="73">
        <v>0</v>
      </c>
      <c r="HM16" s="73">
        <v>2.1680000000000001</v>
      </c>
      <c r="HN16" s="73">
        <v>0</v>
      </c>
      <c r="HO16" s="73">
        <v>3.2280000000000002</v>
      </c>
      <c r="HP16" s="73">
        <v>0</v>
      </c>
      <c r="HQ16" s="73">
        <v>13.398</v>
      </c>
      <c r="HR16" s="73">
        <v>227.78200000000001</v>
      </c>
      <c r="HS16" s="73">
        <v>0</v>
      </c>
      <c r="HT16" s="73">
        <v>0</v>
      </c>
      <c r="HU16" s="73">
        <v>53.067999999999998</v>
      </c>
      <c r="HV16" s="73">
        <v>7.1710000000000003</v>
      </c>
      <c r="HW16" s="73">
        <v>0</v>
      </c>
      <c r="HX16" s="73">
        <v>0</v>
      </c>
      <c r="HY16" s="73">
        <v>14.256</v>
      </c>
      <c r="HZ16" s="73">
        <v>0</v>
      </c>
      <c r="IA16" s="73">
        <v>3.9420000000000002</v>
      </c>
      <c r="IB16" s="73">
        <v>0</v>
      </c>
      <c r="IC16" s="73">
        <v>0</v>
      </c>
      <c r="ID16" s="73">
        <v>0</v>
      </c>
      <c r="IE16" s="73">
        <v>0</v>
      </c>
      <c r="IF16" s="73">
        <v>288.73700000000002</v>
      </c>
      <c r="IG16" s="73">
        <v>3.9420000000000002</v>
      </c>
      <c r="IH16" s="73">
        <v>2.1680000000000001</v>
      </c>
      <c r="II16" s="73">
        <v>0</v>
      </c>
      <c r="IJ16" s="73">
        <v>3.2280000000000002</v>
      </c>
      <c r="IK16" s="73">
        <v>0</v>
      </c>
      <c r="IL16" s="73">
        <v>13.398</v>
      </c>
      <c r="IM16" s="73">
        <v>227.78200000000001</v>
      </c>
      <c r="IN16" s="73">
        <v>0</v>
      </c>
      <c r="IO16" s="73">
        <v>0</v>
      </c>
      <c r="IP16" s="73">
        <v>53.067999999999998</v>
      </c>
      <c r="IQ16" s="73">
        <v>7.1710000000000003</v>
      </c>
      <c r="IR16" s="73">
        <v>0</v>
      </c>
      <c r="IS16" s="73">
        <v>0</v>
      </c>
      <c r="IT16" s="73">
        <v>14.256</v>
      </c>
      <c r="IU16" s="73">
        <v>0</v>
      </c>
      <c r="IV16" s="74">
        <v>0</v>
      </c>
      <c r="IW16" s="71">
        <v>0</v>
      </c>
      <c r="IX16" s="71">
        <v>0</v>
      </c>
      <c r="IY16" s="71">
        <v>0</v>
      </c>
      <c r="IZ16" s="71">
        <v>0</v>
      </c>
      <c r="JA16" s="71">
        <v>0</v>
      </c>
      <c r="JB16" s="71">
        <v>0</v>
      </c>
      <c r="JC16" s="71">
        <v>0</v>
      </c>
      <c r="JD16" s="71">
        <v>0</v>
      </c>
      <c r="JE16" s="71">
        <v>3</v>
      </c>
      <c r="JF16" s="71">
        <v>0</v>
      </c>
      <c r="JG16" s="71">
        <v>0</v>
      </c>
      <c r="JH16" s="71">
        <v>1</v>
      </c>
      <c r="JI16" s="71">
        <v>1</v>
      </c>
      <c r="JJ16" s="71">
        <v>1</v>
      </c>
      <c r="JK16" s="71">
        <v>1</v>
      </c>
      <c r="JL16" s="71">
        <v>7</v>
      </c>
      <c r="JM16" s="71">
        <v>0</v>
      </c>
      <c r="JN16" s="71">
        <v>0</v>
      </c>
      <c r="JO16" s="71">
        <v>0</v>
      </c>
      <c r="JP16" s="71">
        <v>0</v>
      </c>
      <c r="JQ16" s="71">
        <v>1</v>
      </c>
      <c r="JR16" s="71">
        <v>1</v>
      </c>
      <c r="JS16" s="71">
        <v>0</v>
      </c>
      <c r="JT16" s="71">
        <v>1</v>
      </c>
      <c r="JU16" s="71">
        <v>1</v>
      </c>
      <c r="JV16" s="71">
        <v>1</v>
      </c>
      <c r="JW16" s="71">
        <v>1</v>
      </c>
      <c r="JX16" s="71">
        <v>4</v>
      </c>
      <c r="JY16" s="71">
        <v>1</v>
      </c>
      <c r="JZ16" s="71">
        <v>1</v>
      </c>
      <c r="KA16" s="71">
        <v>0</v>
      </c>
      <c r="KB16" s="71">
        <v>0</v>
      </c>
      <c r="KC16" s="71">
        <v>0</v>
      </c>
      <c r="KD16" s="71">
        <v>0</v>
      </c>
      <c r="KE16" s="71">
        <v>1</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3</v>
      </c>
      <c r="LN16" s="71">
        <v>0</v>
      </c>
      <c r="LO16" s="71">
        <v>24</v>
      </c>
      <c r="LP16" s="71">
        <v>0</v>
      </c>
      <c r="LQ16" s="71">
        <v>0</v>
      </c>
      <c r="LR16" s="71">
        <v>0</v>
      </c>
      <c r="LS16" s="71">
        <v>0</v>
      </c>
      <c r="LT16" s="71">
        <v>0</v>
      </c>
      <c r="LU16" s="71">
        <v>0</v>
      </c>
      <c r="LV16" s="71">
        <v>0</v>
      </c>
      <c r="LW16" s="71">
        <v>0</v>
      </c>
      <c r="LX16" s="71">
        <v>0</v>
      </c>
      <c r="LY16" s="71">
        <v>1</v>
      </c>
      <c r="LZ16" s="71">
        <v>0</v>
      </c>
      <c r="MA16" s="71">
        <v>2</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3</v>
      </c>
      <c r="NG16" s="71">
        <v>0</v>
      </c>
      <c r="NH16" s="71">
        <v>0</v>
      </c>
      <c r="NI16" s="71">
        <v>1</v>
      </c>
      <c r="NJ16" s="71">
        <v>1</v>
      </c>
      <c r="NK16" s="71">
        <v>1</v>
      </c>
      <c r="NL16" s="71">
        <v>1</v>
      </c>
      <c r="NM16" s="71">
        <v>7</v>
      </c>
      <c r="NN16" s="71">
        <v>0</v>
      </c>
      <c r="NO16" s="71">
        <v>0</v>
      </c>
      <c r="NP16" s="71">
        <v>0</v>
      </c>
      <c r="NQ16" s="71">
        <v>0</v>
      </c>
      <c r="NR16" s="71">
        <v>1</v>
      </c>
      <c r="NS16" s="71">
        <v>1</v>
      </c>
      <c r="NT16" s="71">
        <v>0</v>
      </c>
      <c r="NU16" s="71">
        <v>1</v>
      </c>
      <c r="NV16" s="71">
        <v>1</v>
      </c>
      <c r="NW16" s="71">
        <v>1</v>
      </c>
      <c r="NX16" s="71">
        <v>1</v>
      </c>
      <c r="NY16" s="71">
        <v>4</v>
      </c>
      <c r="NZ16" s="71">
        <v>1</v>
      </c>
      <c r="OA16" s="71">
        <v>1</v>
      </c>
      <c r="OB16" s="71">
        <v>0</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3</v>
      </c>
      <c r="PO16" s="71">
        <v>0</v>
      </c>
      <c r="PP16" s="71">
        <v>24</v>
      </c>
      <c r="PQ16" s="71">
        <v>0</v>
      </c>
      <c r="PR16" s="71">
        <v>0</v>
      </c>
      <c r="PS16" s="71">
        <v>0</v>
      </c>
      <c r="PT16" s="71">
        <v>0</v>
      </c>
      <c r="PU16" s="71">
        <v>0</v>
      </c>
      <c r="PV16" s="71">
        <v>0</v>
      </c>
      <c r="PW16" s="71">
        <v>0</v>
      </c>
      <c r="PX16" s="71">
        <v>0</v>
      </c>
      <c r="PY16" s="71">
        <v>0</v>
      </c>
      <c r="PZ16" s="71">
        <v>1</v>
      </c>
      <c r="QA16" s="71">
        <v>0</v>
      </c>
      <c r="QB16" s="71">
        <v>2</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1</v>
      </c>
      <c r="QT16" s="71">
        <v>0</v>
      </c>
      <c r="QU16" s="71">
        <v>0</v>
      </c>
      <c r="QV16" s="71">
        <v>0</v>
      </c>
      <c r="QW16" s="71">
        <v>0</v>
      </c>
      <c r="QX16" s="71">
        <v>26</v>
      </c>
      <c r="QY16" s="71">
        <v>0</v>
      </c>
      <c r="QZ16" s="71">
        <v>1</v>
      </c>
      <c r="RA16" s="71">
        <v>0</v>
      </c>
      <c r="RB16" s="71">
        <v>1</v>
      </c>
      <c r="RC16" s="71">
        <v>0</v>
      </c>
      <c r="RD16" s="71">
        <v>3</v>
      </c>
      <c r="RE16" s="71">
        <v>24</v>
      </c>
      <c r="RF16" s="71">
        <v>0</v>
      </c>
      <c r="RG16" s="71">
        <v>0</v>
      </c>
      <c r="RH16" s="71">
        <v>1</v>
      </c>
      <c r="RI16" s="71">
        <v>2</v>
      </c>
      <c r="RJ16" s="71">
        <v>0</v>
      </c>
      <c r="RK16" s="71">
        <v>0</v>
      </c>
      <c r="RL16" s="71">
        <v>1</v>
      </c>
      <c r="RM16" s="71">
        <v>0</v>
      </c>
      <c r="RN16" s="71">
        <v>1</v>
      </c>
      <c r="RO16" s="71">
        <v>0</v>
      </c>
      <c r="RP16" s="71">
        <v>0</v>
      </c>
      <c r="RQ16" s="71">
        <v>0</v>
      </c>
      <c r="RR16" s="71">
        <v>0</v>
      </c>
      <c r="RS16" s="71">
        <v>26</v>
      </c>
      <c r="RT16" s="71">
        <v>1</v>
      </c>
      <c r="RU16" s="71">
        <v>1</v>
      </c>
      <c r="RV16" s="71">
        <v>0</v>
      </c>
      <c r="RW16" s="71">
        <v>1</v>
      </c>
      <c r="RX16" s="71">
        <v>0</v>
      </c>
      <c r="RY16" s="71">
        <v>3</v>
      </c>
      <c r="RZ16" s="71">
        <v>24</v>
      </c>
      <c r="SA16" s="71">
        <v>0</v>
      </c>
      <c r="SB16" s="71">
        <v>0</v>
      </c>
      <c r="SC16" s="71">
        <v>1</v>
      </c>
      <c r="SD16" s="71">
        <v>2</v>
      </c>
      <c r="SE16" s="71">
        <v>0</v>
      </c>
      <c r="SF16" s="71">
        <v>0</v>
      </c>
      <c r="SG16" s="71">
        <v>1</v>
      </c>
      <c r="SH16" s="71">
        <v>0</v>
      </c>
    </row>
    <row r="17" spans="1:502">
      <c r="A17" s="16" t="s">
        <v>1983</v>
      </c>
      <c r="B17" s="70">
        <v>9</v>
      </c>
      <c r="C17" s="70">
        <v>9</v>
      </c>
      <c r="D17" s="70">
        <v>1</v>
      </c>
      <c r="E17" s="70">
        <v>2012</v>
      </c>
      <c r="F17" s="70" t="s">
        <v>179</v>
      </c>
      <c r="G17" s="1073" t="s">
        <v>1974</v>
      </c>
      <c r="H17" s="70" t="s">
        <v>1975</v>
      </c>
      <c r="I17" s="1066"/>
      <c r="J17" s="73">
        <v>0</v>
      </c>
      <c r="K17" s="73">
        <v>0</v>
      </c>
      <c r="L17" s="73">
        <v>0</v>
      </c>
      <c r="M17" s="73">
        <v>0</v>
      </c>
      <c r="N17" s="73">
        <v>0</v>
      </c>
      <c r="O17" s="73">
        <v>0</v>
      </c>
      <c r="P17" s="73">
        <v>0</v>
      </c>
      <c r="Q17" s="73">
        <v>0</v>
      </c>
      <c r="R17" s="73">
        <v>10.884</v>
      </c>
      <c r="S17" s="73">
        <v>0</v>
      </c>
      <c r="T17" s="73">
        <v>0</v>
      </c>
      <c r="U17" s="73">
        <v>9.2439999999999998</v>
      </c>
      <c r="V17" s="73">
        <v>4.4720000000000004</v>
      </c>
      <c r="W17" s="73">
        <v>8.7970000000000006</v>
      </c>
      <c r="X17" s="73">
        <v>6.3209999999999997</v>
      </c>
      <c r="Y17" s="73">
        <v>43.975999999999999</v>
      </c>
      <c r="Z17" s="73">
        <v>0</v>
      </c>
      <c r="AA17" s="73">
        <v>7.0339999999999998</v>
      </c>
      <c r="AB17" s="73">
        <v>0</v>
      </c>
      <c r="AC17" s="73">
        <v>0</v>
      </c>
      <c r="AD17" s="73">
        <v>7.4370000000000003</v>
      </c>
      <c r="AE17" s="73">
        <v>83.74</v>
      </c>
      <c r="AF17" s="73">
        <v>0</v>
      </c>
      <c r="AG17" s="73">
        <v>4.2320000000000002</v>
      </c>
      <c r="AH17" s="73">
        <v>37.045000000000002</v>
      </c>
      <c r="AI17" s="73">
        <v>6.9489999999999998</v>
      </c>
      <c r="AJ17" s="73">
        <v>19.591999999999999</v>
      </c>
      <c r="AK17" s="73">
        <v>53.374000000000002</v>
      </c>
      <c r="AL17" s="73">
        <v>2.9740000000000002</v>
      </c>
      <c r="AM17" s="73">
        <v>5.3710000000000004</v>
      </c>
      <c r="AN17" s="73">
        <v>0</v>
      </c>
      <c r="AO17" s="73">
        <v>0</v>
      </c>
      <c r="AP17" s="73">
        <v>0</v>
      </c>
      <c r="AQ17" s="73">
        <v>0</v>
      </c>
      <c r="AR17" s="73">
        <v>4.6420000000000003</v>
      </c>
      <c r="AS17" s="73">
        <v>0</v>
      </c>
      <c r="AT17" s="73">
        <v>2.6880000000000002</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3.859</v>
      </c>
      <c r="BN17" s="73">
        <v>0</v>
      </c>
      <c r="BO17" s="73">
        <v>0</v>
      </c>
      <c r="BP17" s="73">
        <v>0</v>
      </c>
      <c r="BQ17" s="73">
        <v>0</v>
      </c>
      <c r="BR17" s="73">
        <v>0</v>
      </c>
      <c r="BS17" s="73">
        <v>0</v>
      </c>
      <c r="BT17" s="73">
        <v>0</v>
      </c>
      <c r="BU17" s="73">
        <v>0</v>
      </c>
      <c r="BV17" s="73">
        <v>0</v>
      </c>
      <c r="BW17" s="73">
        <v>0</v>
      </c>
      <c r="BX17" s="73">
        <v>0</v>
      </c>
      <c r="BY17" s="73">
        <v>0</v>
      </c>
      <c r="BZ17" s="73">
        <v>18.977</v>
      </c>
      <c r="CA17" s="73">
        <v>0</v>
      </c>
      <c r="CB17" s="73">
        <v>349.577</v>
      </c>
      <c r="CC17" s="73">
        <v>0</v>
      </c>
      <c r="CD17" s="73">
        <v>0</v>
      </c>
      <c r="CE17" s="73">
        <v>0</v>
      </c>
      <c r="CF17" s="73">
        <v>0</v>
      </c>
      <c r="CG17" s="73">
        <v>0</v>
      </c>
      <c r="CH17" s="73">
        <v>0</v>
      </c>
      <c r="CI17" s="73">
        <v>4.3659999999999997</v>
      </c>
      <c r="CJ17" s="73">
        <v>0</v>
      </c>
      <c r="CK17" s="73">
        <v>0</v>
      </c>
      <c r="CL17" s="73">
        <v>65.917000000000002</v>
      </c>
      <c r="CM17" s="73">
        <v>0</v>
      </c>
      <c r="CN17" s="73">
        <v>7.9409999999999998</v>
      </c>
      <c r="CO17" s="73">
        <v>0</v>
      </c>
      <c r="CP17" s="73">
        <v>0</v>
      </c>
      <c r="CQ17" s="73">
        <v>0</v>
      </c>
      <c r="CR17" s="73">
        <v>0</v>
      </c>
      <c r="CS17" s="73">
        <v>0</v>
      </c>
      <c r="CT17" s="73">
        <v>0</v>
      </c>
      <c r="CU17" s="73">
        <v>0</v>
      </c>
      <c r="CV17" s="73">
        <v>0</v>
      </c>
      <c r="CW17" s="73">
        <v>0</v>
      </c>
      <c r="CX17" s="73">
        <v>0</v>
      </c>
      <c r="CY17" s="73">
        <v>0</v>
      </c>
      <c r="CZ17" s="73">
        <v>0</v>
      </c>
      <c r="DA17" s="73">
        <v>0</v>
      </c>
      <c r="DB17" s="73">
        <v>14.31</v>
      </c>
      <c r="DC17" s="73">
        <v>0</v>
      </c>
      <c r="DD17" s="73">
        <v>0</v>
      </c>
      <c r="DE17" s="73">
        <v>0</v>
      </c>
      <c r="DF17" s="73">
        <v>0</v>
      </c>
      <c r="DG17" s="73">
        <v>0</v>
      </c>
      <c r="DH17" s="73">
        <v>0</v>
      </c>
      <c r="DI17" s="73">
        <v>0</v>
      </c>
      <c r="DJ17" s="73">
        <v>4.6420000000000003</v>
      </c>
      <c r="DK17" s="73">
        <v>0</v>
      </c>
      <c r="DL17" s="73">
        <v>0</v>
      </c>
      <c r="DM17" s="73">
        <v>0</v>
      </c>
      <c r="DN17" s="73">
        <v>0</v>
      </c>
      <c r="DO17" s="73">
        <v>0</v>
      </c>
      <c r="DP17" s="73">
        <v>0</v>
      </c>
      <c r="DQ17" s="73">
        <v>0</v>
      </c>
      <c r="DR17" s="73">
        <v>0</v>
      </c>
      <c r="DS17" s="73">
        <v>10.884</v>
      </c>
      <c r="DT17" s="73">
        <v>0</v>
      </c>
      <c r="DU17" s="73">
        <v>0</v>
      </c>
      <c r="DV17" s="73">
        <v>9.2439999999999998</v>
      </c>
      <c r="DW17" s="73">
        <v>4.4720000000000004</v>
      </c>
      <c r="DX17" s="73">
        <v>8.7970000000000006</v>
      </c>
      <c r="DY17" s="73">
        <v>6.3209999999999997</v>
      </c>
      <c r="DZ17" s="73">
        <v>43.975999999999999</v>
      </c>
      <c r="EA17" s="73">
        <v>0</v>
      </c>
      <c r="EB17" s="73">
        <v>7.0339999999999998</v>
      </c>
      <c r="EC17" s="73">
        <v>0</v>
      </c>
      <c r="ED17" s="73">
        <v>0</v>
      </c>
      <c r="EE17" s="73">
        <v>7.4370000000000003</v>
      </c>
      <c r="EF17" s="73">
        <v>83.74</v>
      </c>
      <c r="EG17" s="73">
        <v>0</v>
      </c>
      <c r="EH17" s="73">
        <v>4.2320000000000002</v>
      </c>
      <c r="EI17" s="73">
        <v>37.045000000000002</v>
      </c>
      <c r="EJ17" s="73">
        <v>6.9489999999999998</v>
      </c>
      <c r="EK17" s="73">
        <v>19.591999999999999</v>
      </c>
      <c r="EL17" s="73">
        <v>53.374000000000002</v>
      </c>
      <c r="EM17" s="73">
        <v>2.9740000000000002</v>
      </c>
      <c r="EN17" s="73">
        <v>5.3710000000000004</v>
      </c>
      <c r="EO17" s="73">
        <v>0</v>
      </c>
      <c r="EP17" s="73">
        <v>0</v>
      </c>
      <c r="EQ17" s="73">
        <v>0</v>
      </c>
      <c r="ER17" s="73">
        <v>0</v>
      </c>
      <c r="ES17" s="73">
        <v>0</v>
      </c>
      <c r="ET17" s="73">
        <v>0</v>
      </c>
      <c r="EU17" s="73">
        <v>2.6880000000000002</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3.859</v>
      </c>
      <c r="FO17" s="73">
        <v>0</v>
      </c>
      <c r="FP17" s="73">
        <v>0</v>
      </c>
      <c r="FQ17" s="73">
        <v>0</v>
      </c>
      <c r="FR17" s="73">
        <v>0</v>
      </c>
      <c r="FS17" s="73">
        <v>0</v>
      </c>
      <c r="FT17" s="73">
        <v>0</v>
      </c>
      <c r="FU17" s="73">
        <v>0</v>
      </c>
      <c r="FV17" s="73">
        <v>0</v>
      </c>
      <c r="FW17" s="73">
        <v>0</v>
      </c>
      <c r="FX17" s="73">
        <v>0</v>
      </c>
      <c r="FY17" s="73">
        <v>0</v>
      </c>
      <c r="FZ17" s="73">
        <v>0</v>
      </c>
      <c r="GA17" s="73">
        <v>18.977</v>
      </c>
      <c r="GB17" s="73">
        <v>0</v>
      </c>
      <c r="GC17" s="73">
        <v>349.577</v>
      </c>
      <c r="GD17" s="73">
        <v>0</v>
      </c>
      <c r="GE17" s="73">
        <v>0</v>
      </c>
      <c r="GF17" s="73">
        <v>0</v>
      </c>
      <c r="GG17" s="73">
        <v>0</v>
      </c>
      <c r="GH17" s="73">
        <v>0</v>
      </c>
      <c r="GI17" s="73">
        <v>0</v>
      </c>
      <c r="GJ17" s="73">
        <v>4.3659999999999997</v>
      </c>
      <c r="GK17" s="73">
        <v>0</v>
      </c>
      <c r="GL17" s="73">
        <v>0</v>
      </c>
      <c r="GM17" s="73">
        <v>65.917000000000002</v>
      </c>
      <c r="GN17" s="73">
        <v>0</v>
      </c>
      <c r="GO17" s="73">
        <v>7.9409999999999998</v>
      </c>
      <c r="GP17" s="73">
        <v>0</v>
      </c>
      <c r="GQ17" s="73">
        <v>0</v>
      </c>
      <c r="GR17" s="73">
        <v>0</v>
      </c>
      <c r="GS17" s="73">
        <v>0</v>
      </c>
      <c r="GT17" s="73">
        <v>0</v>
      </c>
      <c r="GU17" s="73">
        <v>0</v>
      </c>
      <c r="GV17" s="73">
        <v>0</v>
      </c>
      <c r="GW17" s="73">
        <v>0</v>
      </c>
      <c r="GX17" s="73">
        <v>0</v>
      </c>
      <c r="GY17" s="73">
        <v>0</v>
      </c>
      <c r="GZ17" s="73">
        <v>0</v>
      </c>
      <c r="HA17" s="73">
        <v>0</v>
      </c>
      <c r="HB17" s="73">
        <v>0</v>
      </c>
      <c r="HC17" s="73">
        <v>14.31</v>
      </c>
      <c r="HD17" s="73">
        <v>0</v>
      </c>
      <c r="HE17" s="73">
        <v>0</v>
      </c>
      <c r="HF17" s="73">
        <v>4.6420000000000003</v>
      </c>
      <c r="HG17" s="73">
        <v>0</v>
      </c>
      <c r="HH17" s="73">
        <v>0</v>
      </c>
      <c r="HI17" s="73">
        <v>0</v>
      </c>
      <c r="HJ17" s="73">
        <v>0</v>
      </c>
      <c r="HK17" s="73">
        <v>311.44200000000001</v>
      </c>
      <c r="HL17" s="73">
        <v>0</v>
      </c>
      <c r="HM17" s="73">
        <v>2.6880000000000002</v>
      </c>
      <c r="HN17" s="73">
        <v>0</v>
      </c>
      <c r="HO17" s="73">
        <v>3.859</v>
      </c>
      <c r="HP17" s="73">
        <v>0</v>
      </c>
      <c r="HQ17" s="73">
        <v>18.977</v>
      </c>
      <c r="HR17" s="73">
        <v>349.577</v>
      </c>
      <c r="HS17" s="73">
        <v>0</v>
      </c>
      <c r="HT17" s="73">
        <v>4.3659999999999997</v>
      </c>
      <c r="HU17" s="73">
        <v>65.917000000000002</v>
      </c>
      <c r="HV17" s="73">
        <v>7.9409999999999998</v>
      </c>
      <c r="HW17" s="73">
        <v>0</v>
      </c>
      <c r="HX17" s="73">
        <v>0</v>
      </c>
      <c r="HY17" s="73">
        <v>14.31</v>
      </c>
      <c r="HZ17" s="73">
        <v>0</v>
      </c>
      <c r="IA17" s="73">
        <v>4.6420000000000003</v>
      </c>
      <c r="IB17" s="73">
        <v>0</v>
      </c>
      <c r="IC17" s="73">
        <v>0</v>
      </c>
      <c r="ID17" s="73">
        <v>0</v>
      </c>
      <c r="IE17" s="73">
        <v>0</v>
      </c>
      <c r="IF17" s="73">
        <v>311.44200000000001</v>
      </c>
      <c r="IG17" s="73">
        <v>4.6420000000000003</v>
      </c>
      <c r="IH17" s="73">
        <v>2.6880000000000002</v>
      </c>
      <c r="II17" s="73">
        <v>0</v>
      </c>
      <c r="IJ17" s="73">
        <v>3.859</v>
      </c>
      <c r="IK17" s="73">
        <v>0</v>
      </c>
      <c r="IL17" s="73">
        <v>18.977</v>
      </c>
      <c r="IM17" s="73">
        <v>349.577</v>
      </c>
      <c r="IN17" s="73">
        <v>0</v>
      </c>
      <c r="IO17" s="73">
        <v>4.3659999999999997</v>
      </c>
      <c r="IP17" s="73">
        <v>65.917000000000002</v>
      </c>
      <c r="IQ17" s="73">
        <v>7.9409999999999998</v>
      </c>
      <c r="IR17" s="73">
        <v>0</v>
      </c>
      <c r="IS17" s="73">
        <v>0</v>
      </c>
      <c r="IT17" s="73">
        <v>14.31</v>
      </c>
      <c r="IU17" s="73">
        <v>0</v>
      </c>
      <c r="IV17" s="74">
        <v>0</v>
      </c>
      <c r="IW17" s="71">
        <v>0</v>
      </c>
      <c r="IX17" s="71">
        <v>0</v>
      </c>
      <c r="IY17" s="71">
        <v>0</v>
      </c>
      <c r="IZ17" s="71">
        <v>0</v>
      </c>
      <c r="JA17" s="71">
        <v>0</v>
      </c>
      <c r="JB17" s="71">
        <v>0</v>
      </c>
      <c r="JC17" s="71">
        <v>0</v>
      </c>
      <c r="JD17" s="71">
        <v>0</v>
      </c>
      <c r="JE17" s="71">
        <v>3</v>
      </c>
      <c r="JF17" s="71">
        <v>0</v>
      </c>
      <c r="JG17" s="71">
        <v>0</v>
      </c>
      <c r="JH17" s="71">
        <v>1</v>
      </c>
      <c r="JI17" s="71">
        <v>1</v>
      </c>
      <c r="JJ17" s="71">
        <v>1</v>
      </c>
      <c r="JK17" s="71">
        <v>1</v>
      </c>
      <c r="JL17" s="71">
        <v>6</v>
      </c>
      <c r="JM17" s="71">
        <v>0</v>
      </c>
      <c r="JN17" s="71">
        <v>1</v>
      </c>
      <c r="JO17" s="71">
        <v>0</v>
      </c>
      <c r="JP17" s="71">
        <v>0</v>
      </c>
      <c r="JQ17" s="71">
        <v>1</v>
      </c>
      <c r="JR17" s="71">
        <v>1</v>
      </c>
      <c r="JS17" s="71">
        <v>0</v>
      </c>
      <c r="JT17" s="71">
        <v>1</v>
      </c>
      <c r="JU17" s="71">
        <v>1</v>
      </c>
      <c r="JV17" s="71">
        <v>1</v>
      </c>
      <c r="JW17" s="71">
        <v>1</v>
      </c>
      <c r="JX17" s="71">
        <v>4</v>
      </c>
      <c r="JY17" s="71">
        <v>1</v>
      </c>
      <c r="JZ17" s="71">
        <v>1</v>
      </c>
      <c r="KA17" s="71">
        <v>0</v>
      </c>
      <c r="KB17" s="71">
        <v>0</v>
      </c>
      <c r="KC17" s="71">
        <v>0</v>
      </c>
      <c r="KD17" s="71">
        <v>0</v>
      </c>
      <c r="KE17" s="71">
        <v>1</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3</v>
      </c>
      <c r="LN17" s="71">
        <v>0</v>
      </c>
      <c r="LO17" s="71">
        <v>24</v>
      </c>
      <c r="LP17" s="71">
        <v>0</v>
      </c>
      <c r="LQ17" s="71">
        <v>0</v>
      </c>
      <c r="LR17" s="71">
        <v>0</v>
      </c>
      <c r="LS17" s="71">
        <v>0</v>
      </c>
      <c r="LT17" s="71">
        <v>0</v>
      </c>
      <c r="LU17" s="71">
        <v>0</v>
      </c>
      <c r="LV17" s="71">
        <v>1</v>
      </c>
      <c r="LW17" s="71">
        <v>0</v>
      </c>
      <c r="LX17" s="71">
        <v>0</v>
      </c>
      <c r="LY17" s="71">
        <v>1</v>
      </c>
      <c r="LZ17" s="71">
        <v>0</v>
      </c>
      <c r="MA17" s="71">
        <v>2</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3</v>
      </c>
      <c r="NG17" s="71">
        <v>0</v>
      </c>
      <c r="NH17" s="71">
        <v>0</v>
      </c>
      <c r="NI17" s="71">
        <v>1</v>
      </c>
      <c r="NJ17" s="71">
        <v>1</v>
      </c>
      <c r="NK17" s="71">
        <v>1</v>
      </c>
      <c r="NL17" s="71">
        <v>1</v>
      </c>
      <c r="NM17" s="71">
        <v>6</v>
      </c>
      <c r="NN17" s="71">
        <v>0</v>
      </c>
      <c r="NO17" s="71">
        <v>1</v>
      </c>
      <c r="NP17" s="71">
        <v>0</v>
      </c>
      <c r="NQ17" s="71">
        <v>0</v>
      </c>
      <c r="NR17" s="71">
        <v>1</v>
      </c>
      <c r="NS17" s="71">
        <v>1</v>
      </c>
      <c r="NT17" s="71">
        <v>0</v>
      </c>
      <c r="NU17" s="71">
        <v>1</v>
      </c>
      <c r="NV17" s="71">
        <v>1</v>
      </c>
      <c r="NW17" s="71">
        <v>1</v>
      </c>
      <c r="NX17" s="71">
        <v>1</v>
      </c>
      <c r="NY17" s="71">
        <v>4</v>
      </c>
      <c r="NZ17" s="71">
        <v>1</v>
      </c>
      <c r="OA17" s="71">
        <v>1</v>
      </c>
      <c r="OB17" s="71">
        <v>0</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3</v>
      </c>
      <c r="PO17" s="71">
        <v>0</v>
      </c>
      <c r="PP17" s="71">
        <v>24</v>
      </c>
      <c r="PQ17" s="71">
        <v>0</v>
      </c>
      <c r="PR17" s="71">
        <v>0</v>
      </c>
      <c r="PS17" s="71">
        <v>0</v>
      </c>
      <c r="PT17" s="71">
        <v>0</v>
      </c>
      <c r="PU17" s="71">
        <v>0</v>
      </c>
      <c r="PV17" s="71">
        <v>0</v>
      </c>
      <c r="PW17" s="71">
        <v>1</v>
      </c>
      <c r="PX17" s="71">
        <v>0</v>
      </c>
      <c r="PY17" s="71">
        <v>0</v>
      </c>
      <c r="PZ17" s="71">
        <v>1</v>
      </c>
      <c r="QA17" s="71">
        <v>0</v>
      </c>
      <c r="QB17" s="71">
        <v>2</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1</v>
      </c>
      <c r="QT17" s="71">
        <v>0</v>
      </c>
      <c r="QU17" s="71">
        <v>0</v>
      </c>
      <c r="QV17" s="71">
        <v>0</v>
      </c>
      <c r="QW17" s="71">
        <v>0</v>
      </c>
      <c r="QX17" s="71">
        <v>26</v>
      </c>
      <c r="QY17" s="71">
        <v>0</v>
      </c>
      <c r="QZ17" s="71">
        <v>1</v>
      </c>
      <c r="RA17" s="71">
        <v>0</v>
      </c>
      <c r="RB17" s="71">
        <v>1</v>
      </c>
      <c r="RC17" s="71">
        <v>0</v>
      </c>
      <c r="RD17" s="71">
        <v>3</v>
      </c>
      <c r="RE17" s="71">
        <v>24</v>
      </c>
      <c r="RF17" s="71">
        <v>0</v>
      </c>
      <c r="RG17" s="71">
        <v>1</v>
      </c>
      <c r="RH17" s="71">
        <v>1</v>
      </c>
      <c r="RI17" s="71">
        <v>2</v>
      </c>
      <c r="RJ17" s="71">
        <v>0</v>
      </c>
      <c r="RK17" s="71">
        <v>0</v>
      </c>
      <c r="RL17" s="71">
        <v>1</v>
      </c>
      <c r="RM17" s="71">
        <v>0</v>
      </c>
      <c r="RN17" s="71">
        <v>1</v>
      </c>
      <c r="RO17" s="71">
        <v>0</v>
      </c>
      <c r="RP17" s="71">
        <v>0</v>
      </c>
      <c r="RQ17" s="71">
        <v>0</v>
      </c>
      <c r="RR17" s="71">
        <v>0</v>
      </c>
      <c r="RS17" s="71">
        <v>26</v>
      </c>
      <c r="RT17" s="71">
        <v>1</v>
      </c>
      <c r="RU17" s="71">
        <v>1</v>
      </c>
      <c r="RV17" s="71">
        <v>0</v>
      </c>
      <c r="RW17" s="71">
        <v>1</v>
      </c>
      <c r="RX17" s="71">
        <v>0</v>
      </c>
      <c r="RY17" s="71">
        <v>3</v>
      </c>
      <c r="RZ17" s="71">
        <v>24</v>
      </c>
      <c r="SA17" s="71">
        <v>0</v>
      </c>
      <c r="SB17" s="71">
        <v>1</v>
      </c>
      <c r="SC17" s="71">
        <v>1</v>
      </c>
      <c r="SD17" s="71">
        <v>2</v>
      </c>
      <c r="SE17" s="71">
        <v>0</v>
      </c>
      <c r="SF17" s="71">
        <v>0</v>
      </c>
      <c r="SG17" s="71">
        <v>1</v>
      </c>
      <c r="SH17" s="71">
        <v>0</v>
      </c>
    </row>
    <row r="18" spans="1:502">
      <c r="A18" s="16" t="s">
        <v>1984</v>
      </c>
      <c r="B18" s="70">
        <v>10</v>
      </c>
      <c r="C18" s="70">
        <v>10</v>
      </c>
      <c r="D18" s="70">
        <v>1</v>
      </c>
      <c r="E18" s="70">
        <v>2013</v>
      </c>
      <c r="F18" s="70" t="s">
        <v>180</v>
      </c>
      <c r="G18" s="1073" t="s">
        <v>1974</v>
      </c>
      <c r="H18" s="70" t="s">
        <v>1975</v>
      </c>
      <c r="I18" s="1066"/>
      <c r="J18" s="73">
        <v>0</v>
      </c>
      <c r="K18" s="73">
        <v>0</v>
      </c>
      <c r="L18" s="73">
        <v>0</v>
      </c>
      <c r="M18" s="73">
        <v>0</v>
      </c>
      <c r="N18" s="73">
        <v>0</v>
      </c>
      <c r="O18" s="73">
        <v>0</v>
      </c>
      <c r="P18" s="73">
        <v>0</v>
      </c>
      <c r="Q18" s="73">
        <v>0</v>
      </c>
      <c r="R18" s="73">
        <v>12.128</v>
      </c>
      <c r="S18" s="73">
        <v>0</v>
      </c>
      <c r="T18" s="73">
        <v>0</v>
      </c>
      <c r="U18" s="73">
        <v>10.672000000000001</v>
      </c>
      <c r="V18" s="73">
        <v>5.048</v>
      </c>
      <c r="W18" s="73">
        <v>8.66</v>
      </c>
      <c r="X18" s="73">
        <v>6.5069999999999997</v>
      </c>
      <c r="Y18" s="73">
        <v>48.478000000000002</v>
      </c>
      <c r="Z18" s="73">
        <v>0</v>
      </c>
      <c r="AA18" s="73">
        <v>6.9630000000000001</v>
      </c>
      <c r="AB18" s="73">
        <v>0</v>
      </c>
      <c r="AC18" s="73">
        <v>0</v>
      </c>
      <c r="AD18" s="73">
        <v>8.1609999999999996</v>
      </c>
      <c r="AE18" s="73">
        <v>95.430999999999997</v>
      </c>
      <c r="AF18" s="73">
        <v>0</v>
      </c>
      <c r="AG18" s="73">
        <v>9.8569999999999993</v>
      </c>
      <c r="AH18" s="73">
        <v>84.844999999999999</v>
      </c>
      <c r="AI18" s="73">
        <v>8.8420000000000005</v>
      </c>
      <c r="AJ18" s="73">
        <v>20.393999999999998</v>
      </c>
      <c r="AK18" s="73">
        <v>14.095000000000001</v>
      </c>
      <c r="AL18" s="73">
        <v>3.4089999999999998</v>
      </c>
      <c r="AM18" s="73">
        <v>6</v>
      </c>
      <c r="AN18" s="73">
        <v>0</v>
      </c>
      <c r="AO18" s="73">
        <v>0</v>
      </c>
      <c r="AP18" s="73">
        <v>0</v>
      </c>
      <c r="AQ18" s="73">
        <v>0</v>
      </c>
      <c r="AR18" s="73">
        <v>4.3719999999999999</v>
      </c>
      <c r="AS18" s="73">
        <v>0</v>
      </c>
      <c r="AT18" s="73">
        <v>3.0230000000000001</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4.4080000000000004</v>
      </c>
      <c r="BN18" s="73">
        <v>0</v>
      </c>
      <c r="BO18" s="73">
        <v>0</v>
      </c>
      <c r="BP18" s="73">
        <v>0</v>
      </c>
      <c r="BQ18" s="73">
        <v>0</v>
      </c>
      <c r="BR18" s="73">
        <v>0</v>
      </c>
      <c r="BS18" s="73">
        <v>0</v>
      </c>
      <c r="BT18" s="73">
        <v>0</v>
      </c>
      <c r="BU18" s="73">
        <v>0</v>
      </c>
      <c r="BV18" s="73">
        <v>0</v>
      </c>
      <c r="BW18" s="73">
        <v>0</v>
      </c>
      <c r="BX18" s="73">
        <v>0</v>
      </c>
      <c r="BY18" s="73">
        <v>0</v>
      </c>
      <c r="BZ18" s="73">
        <v>20.79</v>
      </c>
      <c r="CA18" s="73">
        <v>0</v>
      </c>
      <c r="CB18" s="73">
        <v>393.85700000000003</v>
      </c>
      <c r="CC18" s="73">
        <v>0</v>
      </c>
      <c r="CD18" s="73">
        <v>0</v>
      </c>
      <c r="CE18" s="73">
        <v>0</v>
      </c>
      <c r="CF18" s="73">
        <v>0</v>
      </c>
      <c r="CG18" s="73">
        <v>0</v>
      </c>
      <c r="CH18" s="73">
        <v>0</v>
      </c>
      <c r="CI18" s="73">
        <v>4.5629999999999997</v>
      </c>
      <c r="CJ18" s="73">
        <v>0</v>
      </c>
      <c r="CK18" s="73">
        <v>0</v>
      </c>
      <c r="CL18" s="73">
        <v>75.052999999999997</v>
      </c>
      <c r="CM18" s="73">
        <v>3.56</v>
      </c>
      <c r="CN18" s="73">
        <v>9.4060000000000006</v>
      </c>
      <c r="CO18" s="73">
        <v>0</v>
      </c>
      <c r="CP18" s="73">
        <v>0</v>
      </c>
      <c r="CQ18" s="73">
        <v>0</v>
      </c>
      <c r="CR18" s="73">
        <v>0</v>
      </c>
      <c r="CS18" s="73">
        <v>0</v>
      </c>
      <c r="CT18" s="73">
        <v>0</v>
      </c>
      <c r="CU18" s="73">
        <v>0</v>
      </c>
      <c r="CV18" s="73">
        <v>0</v>
      </c>
      <c r="CW18" s="73">
        <v>0</v>
      </c>
      <c r="CX18" s="73">
        <v>0</v>
      </c>
      <c r="CY18" s="73">
        <v>0</v>
      </c>
      <c r="CZ18" s="73">
        <v>0</v>
      </c>
      <c r="DA18" s="73">
        <v>0</v>
      </c>
      <c r="DB18" s="73">
        <v>14.926</v>
      </c>
      <c r="DC18" s="73">
        <v>0</v>
      </c>
      <c r="DD18" s="73">
        <v>0</v>
      </c>
      <c r="DE18" s="73">
        <v>0</v>
      </c>
      <c r="DF18" s="73">
        <v>0</v>
      </c>
      <c r="DG18" s="73">
        <v>0</v>
      </c>
      <c r="DH18" s="73">
        <v>0</v>
      </c>
      <c r="DI18" s="73">
        <v>0</v>
      </c>
      <c r="DJ18" s="73">
        <v>4.3719999999999999</v>
      </c>
      <c r="DK18" s="73">
        <v>0</v>
      </c>
      <c r="DL18" s="73">
        <v>0</v>
      </c>
      <c r="DM18" s="73">
        <v>0</v>
      </c>
      <c r="DN18" s="73">
        <v>0</v>
      </c>
      <c r="DO18" s="73">
        <v>0</v>
      </c>
      <c r="DP18" s="73">
        <v>0</v>
      </c>
      <c r="DQ18" s="73">
        <v>0</v>
      </c>
      <c r="DR18" s="73">
        <v>0</v>
      </c>
      <c r="DS18" s="73">
        <v>12.128</v>
      </c>
      <c r="DT18" s="73">
        <v>0</v>
      </c>
      <c r="DU18" s="73">
        <v>0</v>
      </c>
      <c r="DV18" s="73">
        <v>10.672000000000001</v>
      </c>
      <c r="DW18" s="73">
        <v>5.048</v>
      </c>
      <c r="DX18" s="73">
        <v>8.66</v>
      </c>
      <c r="DY18" s="73">
        <v>6.5069999999999997</v>
      </c>
      <c r="DZ18" s="73">
        <v>48.478000000000002</v>
      </c>
      <c r="EA18" s="73">
        <v>0</v>
      </c>
      <c r="EB18" s="73">
        <v>6.9630000000000001</v>
      </c>
      <c r="EC18" s="73">
        <v>0</v>
      </c>
      <c r="ED18" s="73">
        <v>0</v>
      </c>
      <c r="EE18" s="73">
        <v>8.1609999999999996</v>
      </c>
      <c r="EF18" s="73">
        <v>95.430999999999997</v>
      </c>
      <c r="EG18" s="73">
        <v>0</v>
      </c>
      <c r="EH18" s="73">
        <v>9.8569999999999993</v>
      </c>
      <c r="EI18" s="73">
        <v>84.844999999999999</v>
      </c>
      <c r="EJ18" s="73">
        <v>8.8420000000000005</v>
      </c>
      <c r="EK18" s="73">
        <v>20.393999999999998</v>
      </c>
      <c r="EL18" s="73">
        <v>14.095000000000001</v>
      </c>
      <c r="EM18" s="73">
        <v>3.4089999999999998</v>
      </c>
      <c r="EN18" s="73">
        <v>6</v>
      </c>
      <c r="EO18" s="73">
        <v>0</v>
      </c>
      <c r="EP18" s="73">
        <v>0</v>
      </c>
      <c r="EQ18" s="73">
        <v>0</v>
      </c>
      <c r="ER18" s="73">
        <v>0</v>
      </c>
      <c r="ES18" s="73">
        <v>0</v>
      </c>
      <c r="ET18" s="73">
        <v>0</v>
      </c>
      <c r="EU18" s="73">
        <v>3.0230000000000001</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4.4080000000000004</v>
      </c>
      <c r="FO18" s="73">
        <v>0</v>
      </c>
      <c r="FP18" s="73">
        <v>0</v>
      </c>
      <c r="FQ18" s="73">
        <v>0</v>
      </c>
      <c r="FR18" s="73">
        <v>0</v>
      </c>
      <c r="FS18" s="73">
        <v>0</v>
      </c>
      <c r="FT18" s="73">
        <v>0</v>
      </c>
      <c r="FU18" s="73">
        <v>0</v>
      </c>
      <c r="FV18" s="73">
        <v>0</v>
      </c>
      <c r="FW18" s="73">
        <v>0</v>
      </c>
      <c r="FX18" s="73">
        <v>0</v>
      </c>
      <c r="FY18" s="73">
        <v>0</v>
      </c>
      <c r="FZ18" s="73">
        <v>0</v>
      </c>
      <c r="GA18" s="73">
        <v>20.79</v>
      </c>
      <c r="GB18" s="73">
        <v>0</v>
      </c>
      <c r="GC18" s="73">
        <v>393.85700000000003</v>
      </c>
      <c r="GD18" s="73">
        <v>0</v>
      </c>
      <c r="GE18" s="73">
        <v>0</v>
      </c>
      <c r="GF18" s="73">
        <v>0</v>
      </c>
      <c r="GG18" s="73">
        <v>0</v>
      </c>
      <c r="GH18" s="73">
        <v>0</v>
      </c>
      <c r="GI18" s="73">
        <v>0</v>
      </c>
      <c r="GJ18" s="73">
        <v>4.5629999999999997</v>
      </c>
      <c r="GK18" s="73">
        <v>0</v>
      </c>
      <c r="GL18" s="73">
        <v>0</v>
      </c>
      <c r="GM18" s="73">
        <v>75.052999999999997</v>
      </c>
      <c r="GN18" s="73">
        <v>3.56</v>
      </c>
      <c r="GO18" s="73">
        <v>9.4060000000000006</v>
      </c>
      <c r="GP18" s="73">
        <v>0</v>
      </c>
      <c r="GQ18" s="73">
        <v>0</v>
      </c>
      <c r="GR18" s="73">
        <v>0</v>
      </c>
      <c r="GS18" s="73">
        <v>0</v>
      </c>
      <c r="GT18" s="73">
        <v>0</v>
      </c>
      <c r="GU18" s="73">
        <v>0</v>
      </c>
      <c r="GV18" s="73">
        <v>0</v>
      </c>
      <c r="GW18" s="73">
        <v>0</v>
      </c>
      <c r="GX18" s="73">
        <v>0</v>
      </c>
      <c r="GY18" s="73">
        <v>0</v>
      </c>
      <c r="GZ18" s="73">
        <v>0</v>
      </c>
      <c r="HA18" s="73">
        <v>0</v>
      </c>
      <c r="HB18" s="73">
        <v>0</v>
      </c>
      <c r="HC18" s="73">
        <v>14.926</v>
      </c>
      <c r="HD18" s="73">
        <v>0</v>
      </c>
      <c r="HE18" s="73">
        <v>0</v>
      </c>
      <c r="HF18" s="73">
        <v>4.3719999999999999</v>
      </c>
      <c r="HG18" s="73">
        <v>0</v>
      </c>
      <c r="HH18" s="73">
        <v>0</v>
      </c>
      <c r="HI18" s="73">
        <v>0</v>
      </c>
      <c r="HJ18" s="73">
        <v>0</v>
      </c>
      <c r="HK18" s="73">
        <v>349.49</v>
      </c>
      <c r="HL18" s="73">
        <v>0</v>
      </c>
      <c r="HM18" s="73">
        <v>3.0230000000000001</v>
      </c>
      <c r="HN18" s="73">
        <v>0</v>
      </c>
      <c r="HO18" s="73">
        <v>4.4080000000000004</v>
      </c>
      <c r="HP18" s="73">
        <v>0</v>
      </c>
      <c r="HQ18" s="73">
        <v>20.79</v>
      </c>
      <c r="HR18" s="73">
        <v>393.85700000000003</v>
      </c>
      <c r="HS18" s="73">
        <v>0</v>
      </c>
      <c r="HT18" s="73">
        <v>4.5629999999999997</v>
      </c>
      <c r="HU18" s="73">
        <v>78.613</v>
      </c>
      <c r="HV18" s="73">
        <v>9.4060000000000006</v>
      </c>
      <c r="HW18" s="73">
        <v>0</v>
      </c>
      <c r="HX18" s="73">
        <v>0</v>
      </c>
      <c r="HY18" s="73">
        <v>14.926</v>
      </c>
      <c r="HZ18" s="73">
        <v>0</v>
      </c>
      <c r="IA18" s="73">
        <v>4.3719999999999999</v>
      </c>
      <c r="IB18" s="73">
        <v>0</v>
      </c>
      <c r="IC18" s="73">
        <v>0</v>
      </c>
      <c r="ID18" s="73">
        <v>0</v>
      </c>
      <c r="IE18" s="73">
        <v>0</v>
      </c>
      <c r="IF18" s="73">
        <v>349.49</v>
      </c>
      <c r="IG18" s="73">
        <v>4.3719999999999999</v>
      </c>
      <c r="IH18" s="73">
        <v>3.0230000000000001</v>
      </c>
      <c r="II18" s="73">
        <v>0</v>
      </c>
      <c r="IJ18" s="73">
        <v>4.4080000000000004</v>
      </c>
      <c r="IK18" s="73">
        <v>0</v>
      </c>
      <c r="IL18" s="73">
        <v>20.79</v>
      </c>
      <c r="IM18" s="73">
        <v>393.85700000000003</v>
      </c>
      <c r="IN18" s="73">
        <v>0</v>
      </c>
      <c r="IO18" s="73">
        <v>4.5629999999999997</v>
      </c>
      <c r="IP18" s="73">
        <v>78.613</v>
      </c>
      <c r="IQ18" s="73">
        <v>9.4060000000000006</v>
      </c>
      <c r="IR18" s="73">
        <v>0</v>
      </c>
      <c r="IS18" s="73">
        <v>0</v>
      </c>
      <c r="IT18" s="73">
        <v>14.926</v>
      </c>
      <c r="IU18" s="73">
        <v>0</v>
      </c>
      <c r="IV18" s="74">
        <v>0</v>
      </c>
      <c r="IW18" s="71">
        <v>0</v>
      </c>
      <c r="IX18" s="71">
        <v>0</v>
      </c>
      <c r="IY18" s="71">
        <v>0</v>
      </c>
      <c r="IZ18" s="71">
        <v>0</v>
      </c>
      <c r="JA18" s="71">
        <v>0</v>
      </c>
      <c r="JB18" s="71">
        <v>0</v>
      </c>
      <c r="JC18" s="71">
        <v>0</v>
      </c>
      <c r="JD18" s="71">
        <v>0</v>
      </c>
      <c r="JE18" s="71">
        <v>3</v>
      </c>
      <c r="JF18" s="71">
        <v>0</v>
      </c>
      <c r="JG18" s="71">
        <v>0</v>
      </c>
      <c r="JH18" s="71">
        <v>1</v>
      </c>
      <c r="JI18" s="71">
        <v>1</v>
      </c>
      <c r="JJ18" s="71">
        <v>1</v>
      </c>
      <c r="JK18" s="71">
        <v>1</v>
      </c>
      <c r="JL18" s="71">
        <v>6</v>
      </c>
      <c r="JM18" s="71">
        <v>0</v>
      </c>
      <c r="JN18" s="71">
        <v>1</v>
      </c>
      <c r="JO18" s="71">
        <v>0</v>
      </c>
      <c r="JP18" s="71">
        <v>0</v>
      </c>
      <c r="JQ18" s="71">
        <v>1</v>
      </c>
      <c r="JR18" s="71">
        <v>1</v>
      </c>
      <c r="JS18" s="71">
        <v>0</v>
      </c>
      <c r="JT18" s="71">
        <v>2</v>
      </c>
      <c r="JU18" s="71">
        <v>1</v>
      </c>
      <c r="JV18" s="71">
        <v>1</v>
      </c>
      <c r="JW18" s="71">
        <v>1</v>
      </c>
      <c r="JX18" s="71">
        <v>3</v>
      </c>
      <c r="JY18" s="71">
        <v>1</v>
      </c>
      <c r="JZ18" s="71">
        <v>1</v>
      </c>
      <c r="KA18" s="71">
        <v>0</v>
      </c>
      <c r="KB18" s="71">
        <v>0</v>
      </c>
      <c r="KC18" s="71">
        <v>0</v>
      </c>
      <c r="KD18" s="71">
        <v>0</v>
      </c>
      <c r="KE18" s="71">
        <v>1</v>
      </c>
      <c r="KF18" s="71">
        <v>0</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3</v>
      </c>
      <c r="LN18" s="71">
        <v>0</v>
      </c>
      <c r="LO18" s="71">
        <v>25</v>
      </c>
      <c r="LP18" s="71">
        <v>0</v>
      </c>
      <c r="LQ18" s="71">
        <v>0</v>
      </c>
      <c r="LR18" s="71">
        <v>0</v>
      </c>
      <c r="LS18" s="71">
        <v>0</v>
      </c>
      <c r="LT18" s="71">
        <v>0</v>
      </c>
      <c r="LU18" s="71">
        <v>0</v>
      </c>
      <c r="LV18" s="71">
        <v>1</v>
      </c>
      <c r="LW18" s="71">
        <v>0</v>
      </c>
      <c r="LX18" s="71">
        <v>0</v>
      </c>
      <c r="LY18" s="71">
        <v>1</v>
      </c>
      <c r="LZ18" s="71">
        <v>1</v>
      </c>
      <c r="MA18" s="71">
        <v>2</v>
      </c>
      <c r="MB18" s="71">
        <v>0</v>
      </c>
      <c r="MC18" s="71">
        <v>0</v>
      </c>
      <c r="MD18" s="71">
        <v>0</v>
      </c>
      <c r="ME18" s="71">
        <v>0</v>
      </c>
      <c r="MF18" s="71">
        <v>0</v>
      </c>
      <c r="MG18" s="71">
        <v>0</v>
      </c>
      <c r="MH18" s="71">
        <v>0</v>
      </c>
      <c r="MI18" s="71">
        <v>0</v>
      </c>
      <c r="MJ18" s="71">
        <v>0</v>
      </c>
      <c r="MK18" s="71">
        <v>0</v>
      </c>
      <c r="ML18" s="71">
        <v>0</v>
      </c>
      <c r="MM18" s="71">
        <v>0</v>
      </c>
      <c r="MN18" s="71">
        <v>0</v>
      </c>
      <c r="MO18" s="71">
        <v>2</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3</v>
      </c>
      <c r="NG18" s="71">
        <v>0</v>
      </c>
      <c r="NH18" s="71">
        <v>0</v>
      </c>
      <c r="NI18" s="71">
        <v>1</v>
      </c>
      <c r="NJ18" s="71">
        <v>1</v>
      </c>
      <c r="NK18" s="71">
        <v>1</v>
      </c>
      <c r="NL18" s="71">
        <v>1</v>
      </c>
      <c r="NM18" s="71">
        <v>6</v>
      </c>
      <c r="NN18" s="71">
        <v>0</v>
      </c>
      <c r="NO18" s="71">
        <v>1</v>
      </c>
      <c r="NP18" s="71">
        <v>0</v>
      </c>
      <c r="NQ18" s="71">
        <v>0</v>
      </c>
      <c r="NR18" s="71">
        <v>1</v>
      </c>
      <c r="NS18" s="71">
        <v>1</v>
      </c>
      <c r="NT18" s="71">
        <v>0</v>
      </c>
      <c r="NU18" s="71">
        <v>2</v>
      </c>
      <c r="NV18" s="71">
        <v>1</v>
      </c>
      <c r="NW18" s="71">
        <v>1</v>
      </c>
      <c r="NX18" s="71">
        <v>1</v>
      </c>
      <c r="NY18" s="71">
        <v>3</v>
      </c>
      <c r="NZ18" s="71">
        <v>1</v>
      </c>
      <c r="OA18" s="71">
        <v>1</v>
      </c>
      <c r="OB18" s="71">
        <v>0</v>
      </c>
      <c r="OC18" s="71">
        <v>0</v>
      </c>
      <c r="OD18" s="71">
        <v>0</v>
      </c>
      <c r="OE18" s="71">
        <v>0</v>
      </c>
      <c r="OF18" s="71">
        <v>0</v>
      </c>
      <c r="OG18" s="71">
        <v>0</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3</v>
      </c>
      <c r="PO18" s="71">
        <v>0</v>
      </c>
      <c r="PP18" s="71">
        <v>25</v>
      </c>
      <c r="PQ18" s="71">
        <v>0</v>
      </c>
      <c r="PR18" s="71">
        <v>0</v>
      </c>
      <c r="PS18" s="71">
        <v>0</v>
      </c>
      <c r="PT18" s="71">
        <v>0</v>
      </c>
      <c r="PU18" s="71">
        <v>0</v>
      </c>
      <c r="PV18" s="71">
        <v>0</v>
      </c>
      <c r="PW18" s="71">
        <v>1</v>
      </c>
      <c r="PX18" s="71">
        <v>0</v>
      </c>
      <c r="PY18" s="71">
        <v>0</v>
      </c>
      <c r="PZ18" s="71">
        <v>1</v>
      </c>
      <c r="QA18" s="71">
        <v>1</v>
      </c>
      <c r="QB18" s="71">
        <v>2</v>
      </c>
      <c r="QC18" s="71">
        <v>0</v>
      </c>
      <c r="QD18" s="71">
        <v>0</v>
      </c>
      <c r="QE18" s="71">
        <v>0</v>
      </c>
      <c r="QF18" s="71">
        <v>0</v>
      </c>
      <c r="QG18" s="71">
        <v>0</v>
      </c>
      <c r="QH18" s="71">
        <v>0</v>
      </c>
      <c r="QI18" s="71">
        <v>0</v>
      </c>
      <c r="QJ18" s="71">
        <v>0</v>
      </c>
      <c r="QK18" s="71">
        <v>0</v>
      </c>
      <c r="QL18" s="71">
        <v>0</v>
      </c>
      <c r="QM18" s="71">
        <v>0</v>
      </c>
      <c r="QN18" s="71">
        <v>0</v>
      </c>
      <c r="QO18" s="71">
        <v>0</v>
      </c>
      <c r="QP18" s="71">
        <v>2</v>
      </c>
      <c r="QQ18" s="71">
        <v>0</v>
      </c>
      <c r="QR18" s="71">
        <v>0</v>
      </c>
      <c r="QS18" s="71">
        <v>1</v>
      </c>
      <c r="QT18" s="71">
        <v>0</v>
      </c>
      <c r="QU18" s="71">
        <v>0</v>
      </c>
      <c r="QV18" s="71">
        <v>0</v>
      </c>
      <c r="QW18" s="71">
        <v>0</v>
      </c>
      <c r="QX18" s="71">
        <v>26</v>
      </c>
      <c r="QY18" s="71">
        <v>0</v>
      </c>
      <c r="QZ18" s="71">
        <v>1</v>
      </c>
      <c r="RA18" s="71">
        <v>0</v>
      </c>
      <c r="RB18" s="71">
        <v>1</v>
      </c>
      <c r="RC18" s="71">
        <v>0</v>
      </c>
      <c r="RD18" s="71">
        <v>3</v>
      </c>
      <c r="RE18" s="71">
        <v>25</v>
      </c>
      <c r="RF18" s="71">
        <v>0</v>
      </c>
      <c r="RG18" s="71">
        <v>1</v>
      </c>
      <c r="RH18" s="71">
        <v>2</v>
      </c>
      <c r="RI18" s="71">
        <v>2</v>
      </c>
      <c r="RJ18" s="71">
        <v>0</v>
      </c>
      <c r="RK18" s="71">
        <v>0</v>
      </c>
      <c r="RL18" s="71">
        <v>2</v>
      </c>
      <c r="RM18" s="71">
        <v>0</v>
      </c>
      <c r="RN18" s="71">
        <v>1</v>
      </c>
      <c r="RO18" s="71">
        <v>0</v>
      </c>
      <c r="RP18" s="71">
        <v>0</v>
      </c>
      <c r="RQ18" s="71">
        <v>0</v>
      </c>
      <c r="RR18" s="71">
        <v>0</v>
      </c>
      <c r="RS18" s="71">
        <v>26</v>
      </c>
      <c r="RT18" s="71">
        <v>1</v>
      </c>
      <c r="RU18" s="71">
        <v>1</v>
      </c>
      <c r="RV18" s="71">
        <v>0</v>
      </c>
      <c r="RW18" s="71">
        <v>1</v>
      </c>
      <c r="RX18" s="71">
        <v>0</v>
      </c>
      <c r="RY18" s="71">
        <v>3</v>
      </c>
      <c r="RZ18" s="71">
        <v>25</v>
      </c>
      <c r="SA18" s="71">
        <v>0</v>
      </c>
      <c r="SB18" s="71">
        <v>1</v>
      </c>
      <c r="SC18" s="71">
        <v>2</v>
      </c>
      <c r="SD18" s="71">
        <v>2</v>
      </c>
      <c r="SE18" s="71">
        <v>0</v>
      </c>
      <c r="SF18" s="71">
        <v>0</v>
      </c>
      <c r="SG18" s="71">
        <v>2</v>
      </c>
      <c r="SH18" s="71">
        <v>0</v>
      </c>
    </row>
    <row r="19" spans="1:502">
      <c r="A19" s="16" t="s">
        <v>1985</v>
      </c>
      <c r="B19" s="70">
        <v>11</v>
      </c>
      <c r="C19" s="70">
        <v>11</v>
      </c>
      <c r="D19" s="70">
        <v>1</v>
      </c>
      <c r="E19" s="70">
        <v>2014</v>
      </c>
      <c r="F19" s="70" t="s">
        <v>181</v>
      </c>
      <c r="G19" s="1073" t="s">
        <v>1974</v>
      </c>
      <c r="H19" s="70" t="s">
        <v>1975</v>
      </c>
      <c r="I19" s="1066"/>
      <c r="J19" s="73">
        <v>0</v>
      </c>
      <c r="K19" s="73">
        <v>0</v>
      </c>
      <c r="L19" s="73">
        <v>0</v>
      </c>
      <c r="M19" s="73">
        <v>0</v>
      </c>
      <c r="N19" s="73">
        <v>0</v>
      </c>
      <c r="O19" s="73">
        <v>0</v>
      </c>
      <c r="P19" s="73">
        <v>0</v>
      </c>
      <c r="Q19" s="73">
        <v>0</v>
      </c>
      <c r="R19" s="73">
        <v>13.321</v>
      </c>
      <c r="S19" s="73">
        <v>0</v>
      </c>
      <c r="T19" s="73">
        <v>0</v>
      </c>
      <c r="U19" s="73">
        <v>10.723000000000001</v>
      </c>
      <c r="V19" s="73">
        <v>4.9000000000000004</v>
      </c>
      <c r="W19" s="73">
        <v>8.4749999999999996</v>
      </c>
      <c r="X19" s="73">
        <v>6.1289999999999996</v>
      </c>
      <c r="Y19" s="73">
        <v>49.956000000000003</v>
      </c>
      <c r="Z19" s="73">
        <v>0</v>
      </c>
      <c r="AA19" s="73">
        <v>6.8979999999999997</v>
      </c>
      <c r="AB19" s="73">
        <v>0</v>
      </c>
      <c r="AC19" s="73">
        <v>0</v>
      </c>
      <c r="AD19" s="73">
        <v>7.798</v>
      </c>
      <c r="AE19" s="73">
        <v>92.545000000000002</v>
      </c>
      <c r="AF19" s="73">
        <v>0</v>
      </c>
      <c r="AG19" s="73">
        <v>4.7220000000000004</v>
      </c>
      <c r="AH19" s="73">
        <v>115.91500000000001</v>
      </c>
      <c r="AI19" s="73">
        <v>8.7330000000000005</v>
      </c>
      <c r="AJ19" s="73">
        <v>20.376000000000001</v>
      </c>
      <c r="AK19" s="73">
        <v>11.722</v>
      </c>
      <c r="AL19" s="73">
        <v>3.58</v>
      </c>
      <c r="AM19" s="73">
        <v>4.883</v>
      </c>
      <c r="AN19" s="73">
        <v>3.2970000000000002</v>
      </c>
      <c r="AO19" s="73">
        <v>0</v>
      </c>
      <c r="AP19" s="73">
        <v>0</v>
      </c>
      <c r="AQ19" s="73">
        <v>0</v>
      </c>
      <c r="AR19" s="73">
        <v>4.0339999999999998</v>
      </c>
      <c r="AS19" s="73">
        <v>0</v>
      </c>
      <c r="AT19" s="73">
        <v>3.0950000000000002</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4.3230000000000004</v>
      </c>
      <c r="BN19" s="73">
        <v>0</v>
      </c>
      <c r="BO19" s="73">
        <v>0</v>
      </c>
      <c r="BP19" s="73">
        <v>0</v>
      </c>
      <c r="BQ19" s="73">
        <v>0</v>
      </c>
      <c r="BR19" s="73">
        <v>0</v>
      </c>
      <c r="BS19" s="73">
        <v>0</v>
      </c>
      <c r="BT19" s="73">
        <v>0</v>
      </c>
      <c r="BU19" s="73">
        <v>0</v>
      </c>
      <c r="BV19" s="73">
        <v>0</v>
      </c>
      <c r="BW19" s="73">
        <v>0</v>
      </c>
      <c r="BX19" s="73">
        <v>0</v>
      </c>
      <c r="BY19" s="73">
        <v>0</v>
      </c>
      <c r="BZ19" s="73">
        <v>24.523</v>
      </c>
      <c r="CA19" s="73">
        <v>0</v>
      </c>
      <c r="CB19" s="73">
        <v>456.57</v>
      </c>
      <c r="CC19" s="73">
        <v>0</v>
      </c>
      <c r="CD19" s="73">
        <v>0</v>
      </c>
      <c r="CE19" s="73">
        <v>2.7850000000000001</v>
      </c>
      <c r="CF19" s="73">
        <v>0</v>
      </c>
      <c r="CG19" s="73">
        <v>0</v>
      </c>
      <c r="CH19" s="73">
        <v>0</v>
      </c>
      <c r="CI19" s="73">
        <v>4.6580000000000004</v>
      </c>
      <c r="CJ19" s="73">
        <v>0</v>
      </c>
      <c r="CK19" s="73">
        <v>0</v>
      </c>
      <c r="CL19" s="73">
        <v>73.557000000000002</v>
      </c>
      <c r="CM19" s="73">
        <v>3.177</v>
      </c>
      <c r="CN19" s="73">
        <v>8.7639999999999993</v>
      </c>
      <c r="CO19" s="73">
        <v>0</v>
      </c>
      <c r="CP19" s="73">
        <v>0</v>
      </c>
      <c r="CQ19" s="73">
        <v>0</v>
      </c>
      <c r="CR19" s="73">
        <v>0</v>
      </c>
      <c r="CS19" s="73">
        <v>0</v>
      </c>
      <c r="CT19" s="73">
        <v>0</v>
      </c>
      <c r="CU19" s="73">
        <v>0</v>
      </c>
      <c r="CV19" s="73">
        <v>0</v>
      </c>
      <c r="CW19" s="73">
        <v>0</v>
      </c>
      <c r="CX19" s="73">
        <v>0</v>
      </c>
      <c r="CY19" s="73">
        <v>0</v>
      </c>
      <c r="CZ19" s="73">
        <v>0</v>
      </c>
      <c r="DA19" s="73">
        <v>0</v>
      </c>
      <c r="DB19" s="73">
        <v>3.1560000000000001</v>
      </c>
      <c r="DC19" s="73">
        <v>0</v>
      </c>
      <c r="DD19" s="73">
        <v>0</v>
      </c>
      <c r="DE19" s="73">
        <v>0</v>
      </c>
      <c r="DF19" s="73">
        <v>0</v>
      </c>
      <c r="DG19" s="73">
        <v>0</v>
      </c>
      <c r="DH19" s="73">
        <v>0</v>
      </c>
      <c r="DI19" s="73">
        <v>0</v>
      </c>
      <c r="DJ19" s="73">
        <v>4.0339999999999998</v>
      </c>
      <c r="DK19" s="73">
        <v>0</v>
      </c>
      <c r="DL19" s="73">
        <v>0</v>
      </c>
      <c r="DM19" s="73">
        <v>0</v>
      </c>
      <c r="DN19" s="73">
        <v>0</v>
      </c>
      <c r="DO19" s="73">
        <v>0</v>
      </c>
      <c r="DP19" s="73">
        <v>0</v>
      </c>
      <c r="DQ19" s="73">
        <v>0</v>
      </c>
      <c r="DR19" s="73">
        <v>0</v>
      </c>
      <c r="DS19" s="73">
        <v>13.321</v>
      </c>
      <c r="DT19" s="73">
        <v>0</v>
      </c>
      <c r="DU19" s="73">
        <v>0</v>
      </c>
      <c r="DV19" s="73">
        <v>10.723000000000001</v>
      </c>
      <c r="DW19" s="73">
        <v>4.9000000000000004</v>
      </c>
      <c r="DX19" s="73">
        <v>8.4749999999999996</v>
      </c>
      <c r="DY19" s="73">
        <v>6.1289999999999996</v>
      </c>
      <c r="DZ19" s="73">
        <v>49.956000000000003</v>
      </c>
      <c r="EA19" s="73">
        <v>0</v>
      </c>
      <c r="EB19" s="73">
        <v>6.8979999999999997</v>
      </c>
      <c r="EC19" s="73">
        <v>0</v>
      </c>
      <c r="ED19" s="73">
        <v>0</v>
      </c>
      <c r="EE19" s="73">
        <v>7.798</v>
      </c>
      <c r="EF19" s="73">
        <v>92.545000000000002</v>
      </c>
      <c r="EG19" s="73">
        <v>0</v>
      </c>
      <c r="EH19" s="73">
        <v>4.7220000000000004</v>
      </c>
      <c r="EI19" s="73">
        <v>115.91500000000001</v>
      </c>
      <c r="EJ19" s="73">
        <v>8.7330000000000005</v>
      </c>
      <c r="EK19" s="73">
        <v>20.376000000000001</v>
      </c>
      <c r="EL19" s="73">
        <v>11.722</v>
      </c>
      <c r="EM19" s="73">
        <v>3.58</v>
      </c>
      <c r="EN19" s="73">
        <v>4.883</v>
      </c>
      <c r="EO19" s="73">
        <v>3.2970000000000002</v>
      </c>
      <c r="EP19" s="73">
        <v>0</v>
      </c>
      <c r="EQ19" s="73">
        <v>0</v>
      </c>
      <c r="ER19" s="73">
        <v>0</v>
      </c>
      <c r="ES19" s="73">
        <v>0</v>
      </c>
      <c r="ET19" s="73">
        <v>0</v>
      </c>
      <c r="EU19" s="73">
        <v>3.0950000000000002</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4.3230000000000004</v>
      </c>
      <c r="FO19" s="73">
        <v>0</v>
      </c>
      <c r="FP19" s="73">
        <v>0</v>
      </c>
      <c r="FQ19" s="73">
        <v>0</v>
      </c>
      <c r="FR19" s="73">
        <v>0</v>
      </c>
      <c r="FS19" s="73">
        <v>0</v>
      </c>
      <c r="FT19" s="73">
        <v>0</v>
      </c>
      <c r="FU19" s="73">
        <v>0</v>
      </c>
      <c r="FV19" s="73">
        <v>0</v>
      </c>
      <c r="FW19" s="73">
        <v>0</v>
      </c>
      <c r="FX19" s="73">
        <v>0</v>
      </c>
      <c r="FY19" s="73">
        <v>0</v>
      </c>
      <c r="FZ19" s="73">
        <v>0</v>
      </c>
      <c r="GA19" s="73">
        <v>24.523</v>
      </c>
      <c r="GB19" s="73">
        <v>0</v>
      </c>
      <c r="GC19" s="73">
        <v>456.57</v>
      </c>
      <c r="GD19" s="73">
        <v>0</v>
      </c>
      <c r="GE19" s="73">
        <v>0</v>
      </c>
      <c r="GF19" s="73">
        <v>2.7850000000000001</v>
      </c>
      <c r="GG19" s="73">
        <v>0</v>
      </c>
      <c r="GH19" s="73">
        <v>0</v>
      </c>
      <c r="GI19" s="73">
        <v>0</v>
      </c>
      <c r="GJ19" s="73">
        <v>4.6580000000000004</v>
      </c>
      <c r="GK19" s="73">
        <v>0</v>
      </c>
      <c r="GL19" s="73">
        <v>0</v>
      </c>
      <c r="GM19" s="73">
        <v>73.557000000000002</v>
      </c>
      <c r="GN19" s="73">
        <v>3.177</v>
      </c>
      <c r="GO19" s="73">
        <v>8.7639999999999993</v>
      </c>
      <c r="GP19" s="73">
        <v>0</v>
      </c>
      <c r="GQ19" s="73">
        <v>0</v>
      </c>
      <c r="GR19" s="73">
        <v>0</v>
      </c>
      <c r="GS19" s="73">
        <v>0</v>
      </c>
      <c r="GT19" s="73">
        <v>0</v>
      </c>
      <c r="GU19" s="73">
        <v>0</v>
      </c>
      <c r="GV19" s="73">
        <v>0</v>
      </c>
      <c r="GW19" s="73">
        <v>0</v>
      </c>
      <c r="GX19" s="73">
        <v>0</v>
      </c>
      <c r="GY19" s="73">
        <v>0</v>
      </c>
      <c r="GZ19" s="73">
        <v>0</v>
      </c>
      <c r="HA19" s="73">
        <v>0</v>
      </c>
      <c r="HB19" s="73">
        <v>0</v>
      </c>
      <c r="HC19" s="73">
        <v>3.1560000000000001</v>
      </c>
      <c r="HD19" s="73">
        <v>0</v>
      </c>
      <c r="HE19" s="73">
        <v>0</v>
      </c>
      <c r="HF19" s="73">
        <v>4.0339999999999998</v>
      </c>
      <c r="HG19" s="73">
        <v>0</v>
      </c>
      <c r="HH19" s="73">
        <v>0</v>
      </c>
      <c r="HI19" s="73">
        <v>0</v>
      </c>
      <c r="HJ19" s="73">
        <v>0</v>
      </c>
      <c r="HK19" s="73">
        <v>373.97300000000001</v>
      </c>
      <c r="HL19" s="73">
        <v>0</v>
      </c>
      <c r="HM19" s="73">
        <v>3.0950000000000002</v>
      </c>
      <c r="HN19" s="73">
        <v>0</v>
      </c>
      <c r="HO19" s="73">
        <v>4.3230000000000004</v>
      </c>
      <c r="HP19" s="73">
        <v>0</v>
      </c>
      <c r="HQ19" s="73">
        <v>24.523</v>
      </c>
      <c r="HR19" s="73">
        <v>459.35500000000002</v>
      </c>
      <c r="HS19" s="73">
        <v>0</v>
      </c>
      <c r="HT19" s="73">
        <v>4.6580000000000004</v>
      </c>
      <c r="HU19" s="73">
        <v>76.733999999999995</v>
      </c>
      <c r="HV19" s="73">
        <v>8.7639999999999993</v>
      </c>
      <c r="HW19" s="73">
        <v>0</v>
      </c>
      <c r="HX19" s="73">
        <v>0</v>
      </c>
      <c r="HY19" s="73">
        <v>3.1560000000000001</v>
      </c>
      <c r="HZ19" s="73">
        <v>0</v>
      </c>
      <c r="IA19" s="73">
        <v>4.0339999999999998</v>
      </c>
      <c r="IB19" s="73">
        <v>0</v>
      </c>
      <c r="IC19" s="73">
        <v>0</v>
      </c>
      <c r="ID19" s="73">
        <v>0</v>
      </c>
      <c r="IE19" s="73">
        <v>0</v>
      </c>
      <c r="IF19" s="73">
        <v>373.97300000000001</v>
      </c>
      <c r="IG19" s="73">
        <v>4.0339999999999998</v>
      </c>
      <c r="IH19" s="73">
        <v>3.0950000000000002</v>
      </c>
      <c r="II19" s="73">
        <v>0</v>
      </c>
      <c r="IJ19" s="73">
        <v>4.3230000000000004</v>
      </c>
      <c r="IK19" s="73">
        <v>0</v>
      </c>
      <c r="IL19" s="73">
        <v>24.523</v>
      </c>
      <c r="IM19" s="73">
        <v>459.35500000000002</v>
      </c>
      <c r="IN19" s="73">
        <v>0</v>
      </c>
      <c r="IO19" s="73">
        <v>4.6580000000000004</v>
      </c>
      <c r="IP19" s="73">
        <v>76.733999999999995</v>
      </c>
      <c r="IQ19" s="73">
        <v>8.7639999999999993</v>
      </c>
      <c r="IR19" s="73">
        <v>0</v>
      </c>
      <c r="IS19" s="73">
        <v>0</v>
      </c>
      <c r="IT19" s="73">
        <v>3.1560000000000001</v>
      </c>
      <c r="IU19" s="73">
        <v>0</v>
      </c>
      <c r="IV19" s="74">
        <v>0</v>
      </c>
      <c r="IW19" s="71">
        <v>0</v>
      </c>
      <c r="IX19" s="71">
        <v>0</v>
      </c>
      <c r="IY19" s="71">
        <v>0</v>
      </c>
      <c r="IZ19" s="71">
        <v>0</v>
      </c>
      <c r="JA19" s="71">
        <v>0</v>
      </c>
      <c r="JB19" s="71">
        <v>0</v>
      </c>
      <c r="JC19" s="71">
        <v>0</v>
      </c>
      <c r="JD19" s="71">
        <v>0</v>
      </c>
      <c r="JE19" s="71">
        <v>3</v>
      </c>
      <c r="JF19" s="71">
        <v>0</v>
      </c>
      <c r="JG19" s="71">
        <v>0</v>
      </c>
      <c r="JH19" s="71">
        <v>1</v>
      </c>
      <c r="JI19" s="71">
        <v>1</v>
      </c>
      <c r="JJ19" s="71">
        <v>1</v>
      </c>
      <c r="JK19" s="71">
        <v>1</v>
      </c>
      <c r="JL19" s="71">
        <v>7</v>
      </c>
      <c r="JM19" s="71">
        <v>0</v>
      </c>
      <c r="JN19" s="71">
        <v>1</v>
      </c>
      <c r="JO19" s="71">
        <v>0</v>
      </c>
      <c r="JP19" s="71">
        <v>0</v>
      </c>
      <c r="JQ19" s="71">
        <v>1</v>
      </c>
      <c r="JR19" s="71">
        <v>1</v>
      </c>
      <c r="JS19" s="71">
        <v>0</v>
      </c>
      <c r="JT19" s="71">
        <v>1</v>
      </c>
      <c r="JU19" s="71">
        <v>1</v>
      </c>
      <c r="JV19" s="71">
        <v>1</v>
      </c>
      <c r="JW19" s="71">
        <v>1</v>
      </c>
      <c r="JX19" s="71">
        <v>2</v>
      </c>
      <c r="JY19" s="71">
        <v>1</v>
      </c>
      <c r="JZ19" s="71">
        <v>1</v>
      </c>
      <c r="KA19" s="71">
        <v>1</v>
      </c>
      <c r="KB19" s="71">
        <v>0</v>
      </c>
      <c r="KC19" s="71">
        <v>0</v>
      </c>
      <c r="KD19" s="71">
        <v>0</v>
      </c>
      <c r="KE19" s="71">
        <v>1</v>
      </c>
      <c r="KF19" s="71">
        <v>0</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4</v>
      </c>
      <c r="LN19" s="71">
        <v>0</v>
      </c>
      <c r="LO19" s="71">
        <v>26</v>
      </c>
      <c r="LP19" s="71">
        <v>0</v>
      </c>
      <c r="LQ19" s="71">
        <v>0</v>
      </c>
      <c r="LR19" s="71">
        <v>1</v>
      </c>
      <c r="LS19" s="71">
        <v>0</v>
      </c>
      <c r="LT19" s="71">
        <v>0</v>
      </c>
      <c r="LU19" s="71">
        <v>0</v>
      </c>
      <c r="LV19" s="71">
        <v>1</v>
      </c>
      <c r="LW19" s="71">
        <v>0</v>
      </c>
      <c r="LX19" s="71">
        <v>0</v>
      </c>
      <c r="LY19" s="71">
        <v>1</v>
      </c>
      <c r="LZ19" s="71">
        <v>1</v>
      </c>
      <c r="MA19" s="71">
        <v>2</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3</v>
      </c>
      <c r="NG19" s="71">
        <v>0</v>
      </c>
      <c r="NH19" s="71">
        <v>0</v>
      </c>
      <c r="NI19" s="71">
        <v>1</v>
      </c>
      <c r="NJ19" s="71">
        <v>1</v>
      </c>
      <c r="NK19" s="71">
        <v>1</v>
      </c>
      <c r="NL19" s="71">
        <v>1</v>
      </c>
      <c r="NM19" s="71">
        <v>7</v>
      </c>
      <c r="NN19" s="71">
        <v>0</v>
      </c>
      <c r="NO19" s="71">
        <v>1</v>
      </c>
      <c r="NP19" s="71">
        <v>0</v>
      </c>
      <c r="NQ19" s="71">
        <v>0</v>
      </c>
      <c r="NR19" s="71">
        <v>1</v>
      </c>
      <c r="NS19" s="71">
        <v>1</v>
      </c>
      <c r="NT19" s="71">
        <v>0</v>
      </c>
      <c r="NU19" s="71">
        <v>1</v>
      </c>
      <c r="NV19" s="71">
        <v>1</v>
      </c>
      <c r="NW19" s="71">
        <v>1</v>
      </c>
      <c r="NX19" s="71">
        <v>1</v>
      </c>
      <c r="NY19" s="71">
        <v>2</v>
      </c>
      <c r="NZ19" s="71">
        <v>1</v>
      </c>
      <c r="OA19" s="71">
        <v>1</v>
      </c>
      <c r="OB19" s="71">
        <v>1</v>
      </c>
      <c r="OC19" s="71">
        <v>0</v>
      </c>
      <c r="OD19" s="71">
        <v>0</v>
      </c>
      <c r="OE19" s="71">
        <v>0</v>
      </c>
      <c r="OF19" s="71">
        <v>0</v>
      </c>
      <c r="OG19" s="71">
        <v>0</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4</v>
      </c>
      <c r="PO19" s="71">
        <v>0</v>
      </c>
      <c r="PP19" s="71">
        <v>26</v>
      </c>
      <c r="PQ19" s="71">
        <v>0</v>
      </c>
      <c r="PR19" s="71">
        <v>0</v>
      </c>
      <c r="PS19" s="71">
        <v>1</v>
      </c>
      <c r="PT19" s="71">
        <v>0</v>
      </c>
      <c r="PU19" s="71">
        <v>0</v>
      </c>
      <c r="PV19" s="71">
        <v>0</v>
      </c>
      <c r="PW19" s="71">
        <v>1</v>
      </c>
      <c r="PX19" s="71">
        <v>0</v>
      </c>
      <c r="PY19" s="71">
        <v>0</v>
      </c>
      <c r="PZ19" s="71">
        <v>1</v>
      </c>
      <c r="QA19" s="71">
        <v>1</v>
      </c>
      <c r="QB19" s="71">
        <v>2</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1</v>
      </c>
      <c r="QT19" s="71">
        <v>0</v>
      </c>
      <c r="QU19" s="71">
        <v>0</v>
      </c>
      <c r="QV19" s="71">
        <v>0</v>
      </c>
      <c r="QW19" s="71">
        <v>0</v>
      </c>
      <c r="QX19" s="71">
        <v>26</v>
      </c>
      <c r="QY19" s="71">
        <v>0</v>
      </c>
      <c r="QZ19" s="71">
        <v>1</v>
      </c>
      <c r="RA19" s="71">
        <v>0</v>
      </c>
      <c r="RB19" s="71">
        <v>1</v>
      </c>
      <c r="RC19" s="71">
        <v>0</v>
      </c>
      <c r="RD19" s="71">
        <v>4</v>
      </c>
      <c r="RE19" s="71">
        <v>27</v>
      </c>
      <c r="RF19" s="71">
        <v>0</v>
      </c>
      <c r="RG19" s="71">
        <v>1</v>
      </c>
      <c r="RH19" s="71">
        <v>2</v>
      </c>
      <c r="RI19" s="71">
        <v>2</v>
      </c>
      <c r="RJ19" s="71">
        <v>0</v>
      </c>
      <c r="RK19" s="71">
        <v>0</v>
      </c>
      <c r="RL19" s="71">
        <v>1</v>
      </c>
      <c r="RM19" s="71">
        <v>0</v>
      </c>
      <c r="RN19" s="71">
        <v>1</v>
      </c>
      <c r="RO19" s="71">
        <v>0</v>
      </c>
      <c r="RP19" s="71">
        <v>0</v>
      </c>
      <c r="RQ19" s="71">
        <v>0</v>
      </c>
      <c r="RR19" s="71">
        <v>0</v>
      </c>
      <c r="RS19" s="71">
        <v>26</v>
      </c>
      <c r="RT19" s="71">
        <v>1</v>
      </c>
      <c r="RU19" s="71">
        <v>1</v>
      </c>
      <c r="RV19" s="71">
        <v>0</v>
      </c>
      <c r="RW19" s="71">
        <v>1</v>
      </c>
      <c r="RX19" s="71">
        <v>0</v>
      </c>
      <c r="RY19" s="71">
        <v>4</v>
      </c>
      <c r="RZ19" s="71">
        <v>27</v>
      </c>
      <c r="SA19" s="71">
        <v>0</v>
      </c>
      <c r="SB19" s="71">
        <v>1</v>
      </c>
      <c r="SC19" s="71">
        <v>2</v>
      </c>
      <c r="SD19" s="71">
        <v>2</v>
      </c>
      <c r="SE19" s="71">
        <v>0</v>
      </c>
      <c r="SF19" s="71">
        <v>0</v>
      </c>
      <c r="SG19" s="71">
        <v>1</v>
      </c>
      <c r="SH19" s="71">
        <v>0</v>
      </c>
    </row>
    <row r="20" spans="1:502">
      <c r="A20" s="16" t="s">
        <v>1986</v>
      </c>
      <c r="B20" s="70">
        <v>12</v>
      </c>
      <c r="C20" s="70">
        <v>12</v>
      </c>
      <c r="D20" s="70">
        <v>1</v>
      </c>
      <c r="E20" s="70">
        <v>2015</v>
      </c>
      <c r="F20" s="70" t="s">
        <v>182</v>
      </c>
      <c r="G20" s="1073" t="s">
        <v>1974</v>
      </c>
      <c r="H20" s="70" t="s">
        <v>1975</v>
      </c>
      <c r="I20" s="1066"/>
      <c r="J20" s="73">
        <v>0</v>
      </c>
      <c r="K20" s="73">
        <v>0</v>
      </c>
      <c r="L20" s="73">
        <v>0</v>
      </c>
      <c r="M20" s="73">
        <v>0</v>
      </c>
      <c r="N20" s="73">
        <v>0</v>
      </c>
      <c r="O20" s="73">
        <v>0</v>
      </c>
      <c r="P20" s="73">
        <v>0</v>
      </c>
      <c r="Q20" s="73">
        <v>0</v>
      </c>
      <c r="R20" s="73">
        <v>8.593</v>
      </c>
      <c r="S20" s="73">
        <v>0</v>
      </c>
      <c r="T20" s="73">
        <v>0</v>
      </c>
      <c r="U20" s="73">
        <v>10.303000000000001</v>
      </c>
      <c r="V20" s="73">
        <v>4.9820000000000002</v>
      </c>
      <c r="W20" s="73">
        <v>8.24</v>
      </c>
      <c r="X20" s="73">
        <v>6.0970000000000004</v>
      </c>
      <c r="Y20" s="73">
        <v>47.709000000000003</v>
      </c>
      <c r="Z20" s="73">
        <v>0</v>
      </c>
      <c r="AA20" s="73">
        <v>9.7940000000000005</v>
      </c>
      <c r="AB20" s="73">
        <v>0</v>
      </c>
      <c r="AC20" s="73">
        <v>0</v>
      </c>
      <c r="AD20" s="73">
        <v>7.0019999999999998</v>
      </c>
      <c r="AE20" s="73">
        <v>83.903999999999996</v>
      </c>
      <c r="AF20" s="73">
        <v>0</v>
      </c>
      <c r="AG20" s="73">
        <v>4.6319999999999997</v>
      </c>
      <c r="AH20" s="73">
        <v>218.685</v>
      </c>
      <c r="AI20" s="73">
        <v>7.7489999999999997</v>
      </c>
      <c r="AJ20" s="73">
        <v>20.045000000000002</v>
      </c>
      <c r="AK20" s="73">
        <v>11.042999999999999</v>
      </c>
      <c r="AL20" s="73">
        <v>3.6880000000000002</v>
      </c>
      <c r="AM20" s="73">
        <v>4.29</v>
      </c>
      <c r="AN20" s="73">
        <v>2.6440000000000001</v>
      </c>
      <c r="AO20" s="73">
        <v>0</v>
      </c>
      <c r="AP20" s="73">
        <v>0</v>
      </c>
      <c r="AQ20" s="73">
        <v>0</v>
      </c>
      <c r="AR20" s="73">
        <v>3.7709999999999999</v>
      </c>
      <c r="AS20" s="73">
        <v>0</v>
      </c>
      <c r="AT20" s="73">
        <v>2.8650000000000002</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4.1239999999999997</v>
      </c>
      <c r="BN20" s="73">
        <v>0</v>
      </c>
      <c r="BO20" s="73">
        <v>0</v>
      </c>
      <c r="BP20" s="73">
        <v>0</v>
      </c>
      <c r="BQ20" s="73">
        <v>0</v>
      </c>
      <c r="BR20" s="73">
        <v>0</v>
      </c>
      <c r="BS20" s="73">
        <v>0</v>
      </c>
      <c r="BT20" s="73">
        <v>0</v>
      </c>
      <c r="BU20" s="73">
        <v>0</v>
      </c>
      <c r="BV20" s="73">
        <v>0</v>
      </c>
      <c r="BW20" s="73">
        <v>0</v>
      </c>
      <c r="BX20" s="73">
        <v>0</v>
      </c>
      <c r="BY20" s="73">
        <v>0</v>
      </c>
      <c r="BZ20" s="73">
        <v>21.677</v>
      </c>
      <c r="CA20" s="73">
        <v>0</v>
      </c>
      <c r="CB20" s="73">
        <v>360.39800000000002</v>
      </c>
      <c r="CC20" s="73">
        <v>0</v>
      </c>
      <c r="CD20" s="73">
        <v>0</v>
      </c>
      <c r="CE20" s="73">
        <v>0</v>
      </c>
      <c r="CF20" s="73">
        <v>0</v>
      </c>
      <c r="CG20" s="73">
        <v>0</v>
      </c>
      <c r="CH20" s="73">
        <v>0</v>
      </c>
      <c r="CI20" s="73">
        <v>4.8049999999999997</v>
      </c>
      <c r="CJ20" s="73">
        <v>0</v>
      </c>
      <c r="CK20" s="73">
        <v>0</v>
      </c>
      <c r="CL20" s="73">
        <v>69.712000000000003</v>
      </c>
      <c r="CM20" s="73">
        <v>3.0790000000000002</v>
      </c>
      <c r="CN20" s="73">
        <v>9.2249999999999996</v>
      </c>
      <c r="CO20" s="73">
        <v>0</v>
      </c>
      <c r="CP20" s="73">
        <v>0</v>
      </c>
      <c r="CQ20" s="73">
        <v>0</v>
      </c>
      <c r="CR20" s="73">
        <v>0</v>
      </c>
      <c r="CS20" s="73">
        <v>0</v>
      </c>
      <c r="CT20" s="73">
        <v>0</v>
      </c>
      <c r="CU20" s="73">
        <v>0</v>
      </c>
      <c r="CV20" s="73">
        <v>0</v>
      </c>
      <c r="CW20" s="73">
        <v>0</v>
      </c>
      <c r="CX20" s="73">
        <v>0</v>
      </c>
      <c r="CY20" s="73">
        <v>0</v>
      </c>
      <c r="CZ20" s="73">
        <v>0</v>
      </c>
      <c r="DA20" s="73">
        <v>0</v>
      </c>
      <c r="DB20" s="73">
        <v>2.6890000000000001</v>
      </c>
      <c r="DC20" s="73">
        <v>0</v>
      </c>
      <c r="DD20" s="73">
        <v>0</v>
      </c>
      <c r="DE20" s="73">
        <v>0</v>
      </c>
      <c r="DF20" s="73">
        <v>0</v>
      </c>
      <c r="DG20" s="73">
        <v>0</v>
      </c>
      <c r="DH20" s="73">
        <v>0</v>
      </c>
      <c r="DI20" s="73">
        <v>0</v>
      </c>
      <c r="DJ20" s="73">
        <v>3.7709999999999999</v>
      </c>
      <c r="DK20" s="73">
        <v>0</v>
      </c>
      <c r="DL20" s="73">
        <v>0</v>
      </c>
      <c r="DM20" s="73">
        <v>0</v>
      </c>
      <c r="DN20" s="73">
        <v>0</v>
      </c>
      <c r="DO20" s="73">
        <v>0</v>
      </c>
      <c r="DP20" s="73">
        <v>0</v>
      </c>
      <c r="DQ20" s="73">
        <v>0</v>
      </c>
      <c r="DR20" s="73">
        <v>0</v>
      </c>
      <c r="DS20" s="73">
        <v>8.593</v>
      </c>
      <c r="DT20" s="73">
        <v>0</v>
      </c>
      <c r="DU20" s="73">
        <v>0</v>
      </c>
      <c r="DV20" s="73">
        <v>10.303000000000001</v>
      </c>
      <c r="DW20" s="73">
        <v>4.9820000000000002</v>
      </c>
      <c r="DX20" s="73">
        <v>8.24</v>
      </c>
      <c r="DY20" s="73">
        <v>6.0970000000000004</v>
      </c>
      <c r="DZ20" s="73">
        <v>47.709000000000003</v>
      </c>
      <c r="EA20" s="73">
        <v>0</v>
      </c>
      <c r="EB20" s="73">
        <v>9.7940000000000005</v>
      </c>
      <c r="EC20" s="73">
        <v>0</v>
      </c>
      <c r="ED20" s="73">
        <v>0</v>
      </c>
      <c r="EE20" s="73">
        <v>7.0019999999999998</v>
      </c>
      <c r="EF20" s="73">
        <v>83.903999999999996</v>
      </c>
      <c r="EG20" s="73">
        <v>0</v>
      </c>
      <c r="EH20" s="73">
        <v>4.6319999999999997</v>
      </c>
      <c r="EI20" s="73">
        <v>218.685</v>
      </c>
      <c r="EJ20" s="73">
        <v>7.7489999999999997</v>
      </c>
      <c r="EK20" s="73">
        <v>20.045000000000002</v>
      </c>
      <c r="EL20" s="73">
        <v>11.042999999999999</v>
      </c>
      <c r="EM20" s="73">
        <v>3.6880000000000002</v>
      </c>
      <c r="EN20" s="73">
        <v>4.29</v>
      </c>
      <c r="EO20" s="73">
        <v>2.6440000000000001</v>
      </c>
      <c r="EP20" s="73">
        <v>0</v>
      </c>
      <c r="EQ20" s="73">
        <v>0</v>
      </c>
      <c r="ER20" s="73">
        <v>0</v>
      </c>
      <c r="ES20" s="73">
        <v>0</v>
      </c>
      <c r="ET20" s="73">
        <v>0</v>
      </c>
      <c r="EU20" s="73">
        <v>2.8650000000000002</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4.1239999999999997</v>
      </c>
      <c r="FO20" s="73">
        <v>0</v>
      </c>
      <c r="FP20" s="73">
        <v>0</v>
      </c>
      <c r="FQ20" s="73">
        <v>0</v>
      </c>
      <c r="FR20" s="73">
        <v>0</v>
      </c>
      <c r="FS20" s="73">
        <v>0</v>
      </c>
      <c r="FT20" s="73">
        <v>0</v>
      </c>
      <c r="FU20" s="73">
        <v>0</v>
      </c>
      <c r="FV20" s="73">
        <v>0</v>
      </c>
      <c r="FW20" s="73">
        <v>0</v>
      </c>
      <c r="FX20" s="73">
        <v>0</v>
      </c>
      <c r="FY20" s="73">
        <v>0</v>
      </c>
      <c r="FZ20" s="73">
        <v>0</v>
      </c>
      <c r="GA20" s="73">
        <v>21.677</v>
      </c>
      <c r="GB20" s="73">
        <v>0</v>
      </c>
      <c r="GC20" s="73">
        <v>360.39800000000002</v>
      </c>
      <c r="GD20" s="73">
        <v>0</v>
      </c>
      <c r="GE20" s="73">
        <v>0</v>
      </c>
      <c r="GF20" s="73">
        <v>0</v>
      </c>
      <c r="GG20" s="73">
        <v>0</v>
      </c>
      <c r="GH20" s="73">
        <v>0</v>
      </c>
      <c r="GI20" s="73">
        <v>0</v>
      </c>
      <c r="GJ20" s="73">
        <v>4.8049999999999997</v>
      </c>
      <c r="GK20" s="73">
        <v>0</v>
      </c>
      <c r="GL20" s="73">
        <v>0</v>
      </c>
      <c r="GM20" s="73">
        <v>69.712000000000003</v>
      </c>
      <c r="GN20" s="73">
        <v>3.0790000000000002</v>
      </c>
      <c r="GO20" s="73">
        <v>9.2249999999999996</v>
      </c>
      <c r="GP20" s="73">
        <v>0</v>
      </c>
      <c r="GQ20" s="73">
        <v>0</v>
      </c>
      <c r="GR20" s="73">
        <v>0</v>
      </c>
      <c r="GS20" s="73">
        <v>0</v>
      </c>
      <c r="GT20" s="73">
        <v>0</v>
      </c>
      <c r="GU20" s="73">
        <v>0</v>
      </c>
      <c r="GV20" s="73">
        <v>0</v>
      </c>
      <c r="GW20" s="73">
        <v>0</v>
      </c>
      <c r="GX20" s="73">
        <v>0</v>
      </c>
      <c r="GY20" s="73">
        <v>0</v>
      </c>
      <c r="GZ20" s="73">
        <v>0</v>
      </c>
      <c r="HA20" s="73">
        <v>0</v>
      </c>
      <c r="HB20" s="73">
        <v>0</v>
      </c>
      <c r="HC20" s="73">
        <v>2.6890000000000001</v>
      </c>
      <c r="HD20" s="73">
        <v>0</v>
      </c>
      <c r="HE20" s="73">
        <v>0</v>
      </c>
      <c r="HF20" s="73">
        <v>3.7709999999999999</v>
      </c>
      <c r="HG20" s="73">
        <v>0</v>
      </c>
      <c r="HH20" s="73">
        <v>0</v>
      </c>
      <c r="HI20" s="73">
        <v>0</v>
      </c>
      <c r="HJ20" s="73">
        <v>0</v>
      </c>
      <c r="HK20" s="73">
        <v>459.4</v>
      </c>
      <c r="HL20" s="73">
        <v>0</v>
      </c>
      <c r="HM20" s="73">
        <v>2.8650000000000002</v>
      </c>
      <c r="HN20" s="73">
        <v>0</v>
      </c>
      <c r="HO20" s="73">
        <v>4.1239999999999997</v>
      </c>
      <c r="HP20" s="73">
        <v>0</v>
      </c>
      <c r="HQ20" s="73">
        <v>21.677</v>
      </c>
      <c r="HR20" s="73">
        <v>360.39800000000002</v>
      </c>
      <c r="HS20" s="73">
        <v>0</v>
      </c>
      <c r="HT20" s="73">
        <v>4.8049999999999997</v>
      </c>
      <c r="HU20" s="73">
        <v>72.790999999999997</v>
      </c>
      <c r="HV20" s="73">
        <v>9.2249999999999996</v>
      </c>
      <c r="HW20" s="73">
        <v>0</v>
      </c>
      <c r="HX20" s="73">
        <v>0</v>
      </c>
      <c r="HY20" s="73">
        <v>2.6890000000000001</v>
      </c>
      <c r="HZ20" s="73">
        <v>0</v>
      </c>
      <c r="IA20" s="73">
        <v>3.7709999999999999</v>
      </c>
      <c r="IB20" s="73">
        <v>0</v>
      </c>
      <c r="IC20" s="73">
        <v>0</v>
      </c>
      <c r="ID20" s="73">
        <v>0</v>
      </c>
      <c r="IE20" s="73">
        <v>0</v>
      </c>
      <c r="IF20" s="73">
        <v>459.4</v>
      </c>
      <c r="IG20" s="73">
        <v>3.7709999999999999</v>
      </c>
      <c r="IH20" s="73">
        <v>2.8650000000000002</v>
      </c>
      <c r="II20" s="73">
        <v>0</v>
      </c>
      <c r="IJ20" s="73">
        <v>4.1239999999999997</v>
      </c>
      <c r="IK20" s="73">
        <v>0</v>
      </c>
      <c r="IL20" s="73">
        <v>21.677</v>
      </c>
      <c r="IM20" s="73">
        <v>360.39800000000002</v>
      </c>
      <c r="IN20" s="73">
        <v>0</v>
      </c>
      <c r="IO20" s="73">
        <v>4.8049999999999997</v>
      </c>
      <c r="IP20" s="73">
        <v>72.790999999999997</v>
      </c>
      <c r="IQ20" s="73">
        <v>9.2249999999999996</v>
      </c>
      <c r="IR20" s="73">
        <v>0</v>
      </c>
      <c r="IS20" s="73">
        <v>0</v>
      </c>
      <c r="IT20" s="73">
        <v>2.6890000000000001</v>
      </c>
      <c r="IU20" s="73">
        <v>0</v>
      </c>
      <c r="IV20" s="74">
        <v>0</v>
      </c>
      <c r="IW20" s="71">
        <v>0</v>
      </c>
      <c r="IX20" s="71">
        <v>0</v>
      </c>
      <c r="IY20" s="71">
        <v>0</v>
      </c>
      <c r="IZ20" s="71">
        <v>0</v>
      </c>
      <c r="JA20" s="71">
        <v>0</v>
      </c>
      <c r="JB20" s="71">
        <v>0</v>
      </c>
      <c r="JC20" s="71">
        <v>0</v>
      </c>
      <c r="JD20" s="71">
        <v>0</v>
      </c>
      <c r="JE20" s="71">
        <v>2</v>
      </c>
      <c r="JF20" s="71">
        <v>0</v>
      </c>
      <c r="JG20" s="71">
        <v>0</v>
      </c>
      <c r="JH20" s="71">
        <v>1</v>
      </c>
      <c r="JI20" s="71">
        <v>1</v>
      </c>
      <c r="JJ20" s="71">
        <v>1</v>
      </c>
      <c r="JK20" s="71">
        <v>1</v>
      </c>
      <c r="JL20" s="71">
        <v>7</v>
      </c>
      <c r="JM20" s="71">
        <v>0</v>
      </c>
      <c r="JN20" s="71">
        <v>2</v>
      </c>
      <c r="JO20" s="71">
        <v>0</v>
      </c>
      <c r="JP20" s="71">
        <v>0</v>
      </c>
      <c r="JQ20" s="71">
        <v>1</v>
      </c>
      <c r="JR20" s="71">
        <v>1</v>
      </c>
      <c r="JS20" s="71">
        <v>0</v>
      </c>
      <c r="JT20" s="71">
        <v>1</v>
      </c>
      <c r="JU20" s="71">
        <v>1</v>
      </c>
      <c r="JV20" s="71">
        <v>1</v>
      </c>
      <c r="JW20" s="71">
        <v>1</v>
      </c>
      <c r="JX20" s="71">
        <v>2</v>
      </c>
      <c r="JY20" s="71">
        <v>1</v>
      </c>
      <c r="JZ20" s="71">
        <v>1</v>
      </c>
      <c r="KA20" s="71">
        <v>1</v>
      </c>
      <c r="KB20" s="71">
        <v>0</v>
      </c>
      <c r="KC20" s="71">
        <v>0</v>
      </c>
      <c r="KD20" s="71">
        <v>0</v>
      </c>
      <c r="KE20" s="71">
        <v>1</v>
      </c>
      <c r="KF20" s="71">
        <v>0</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4</v>
      </c>
      <c r="LN20" s="71">
        <v>0</v>
      </c>
      <c r="LO20" s="71">
        <v>22</v>
      </c>
      <c r="LP20" s="71">
        <v>0</v>
      </c>
      <c r="LQ20" s="71">
        <v>0</v>
      </c>
      <c r="LR20" s="71">
        <v>0</v>
      </c>
      <c r="LS20" s="71">
        <v>0</v>
      </c>
      <c r="LT20" s="71">
        <v>0</v>
      </c>
      <c r="LU20" s="71">
        <v>0</v>
      </c>
      <c r="LV20" s="71">
        <v>1</v>
      </c>
      <c r="LW20" s="71">
        <v>0</v>
      </c>
      <c r="LX20" s="71">
        <v>0</v>
      </c>
      <c r="LY20" s="71">
        <v>1</v>
      </c>
      <c r="LZ20" s="71">
        <v>1</v>
      </c>
      <c r="MA20" s="71">
        <v>2</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2</v>
      </c>
      <c r="NG20" s="71">
        <v>0</v>
      </c>
      <c r="NH20" s="71">
        <v>0</v>
      </c>
      <c r="NI20" s="71">
        <v>1</v>
      </c>
      <c r="NJ20" s="71">
        <v>1</v>
      </c>
      <c r="NK20" s="71">
        <v>1</v>
      </c>
      <c r="NL20" s="71">
        <v>1</v>
      </c>
      <c r="NM20" s="71">
        <v>7</v>
      </c>
      <c r="NN20" s="71">
        <v>0</v>
      </c>
      <c r="NO20" s="71">
        <v>2</v>
      </c>
      <c r="NP20" s="71">
        <v>0</v>
      </c>
      <c r="NQ20" s="71">
        <v>0</v>
      </c>
      <c r="NR20" s="71">
        <v>1</v>
      </c>
      <c r="NS20" s="71">
        <v>1</v>
      </c>
      <c r="NT20" s="71">
        <v>0</v>
      </c>
      <c r="NU20" s="71">
        <v>1</v>
      </c>
      <c r="NV20" s="71">
        <v>1</v>
      </c>
      <c r="NW20" s="71">
        <v>1</v>
      </c>
      <c r="NX20" s="71">
        <v>1</v>
      </c>
      <c r="NY20" s="71">
        <v>2</v>
      </c>
      <c r="NZ20" s="71">
        <v>1</v>
      </c>
      <c r="OA20" s="71">
        <v>1</v>
      </c>
      <c r="OB20" s="71">
        <v>1</v>
      </c>
      <c r="OC20" s="71">
        <v>0</v>
      </c>
      <c r="OD20" s="71">
        <v>0</v>
      </c>
      <c r="OE20" s="71">
        <v>0</v>
      </c>
      <c r="OF20" s="71">
        <v>0</v>
      </c>
      <c r="OG20" s="71">
        <v>0</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4</v>
      </c>
      <c r="PO20" s="71">
        <v>0</v>
      </c>
      <c r="PP20" s="71">
        <v>22</v>
      </c>
      <c r="PQ20" s="71">
        <v>0</v>
      </c>
      <c r="PR20" s="71">
        <v>0</v>
      </c>
      <c r="PS20" s="71">
        <v>0</v>
      </c>
      <c r="PT20" s="71">
        <v>0</v>
      </c>
      <c r="PU20" s="71">
        <v>0</v>
      </c>
      <c r="PV20" s="71">
        <v>0</v>
      </c>
      <c r="PW20" s="71">
        <v>1</v>
      </c>
      <c r="PX20" s="71">
        <v>0</v>
      </c>
      <c r="PY20" s="71">
        <v>0</v>
      </c>
      <c r="PZ20" s="71">
        <v>1</v>
      </c>
      <c r="QA20" s="71">
        <v>1</v>
      </c>
      <c r="QB20" s="71">
        <v>2</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1</v>
      </c>
      <c r="QT20" s="71">
        <v>0</v>
      </c>
      <c r="QU20" s="71">
        <v>0</v>
      </c>
      <c r="QV20" s="71">
        <v>0</v>
      </c>
      <c r="QW20" s="71">
        <v>0</v>
      </c>
      <c r="QX20" s="71">
        <v>26</v>
      </c>
      <c r="QY20" s="71">
        <v>0</v>
      </c>
      <c r="QZ20" s="71">
        <v>1</v>
      </c>
      <c r="RA20" s="71">
        <v>0</v>
      </c>
      <c r="RB20" s="71">
        <v>1</v>
      </c>
      <c r="RC20" s="71">
        <v>0</v>
      </c>
      <c r="RD20" s="71">
        <v>4</v>
      </c>
      <c r="RE20" s="71">
        <v>22</v>
      </c>
      <c r="RF20" s="71">
        <v>0</v>
      </c>
      <c r="RG20" s="71">
        <v>1</v>
      </c>
      <c r="RH20" s="71">
        <v>2</v>
      </c>
      <c r="RI20" s="71">
        <v>2</v>
      </c>
      <c r="RJ20" s="71">
        <v>0</v>
      </c>
      <c r="RK20" s="71">
        <v>0</v>
      </c>
      <c r="RL20" s="71">
        <v>1</v>
      </c>
      <c r="RM20" s="71">
        <v>0</v>
      </c>
      <c r="RN20" s="71">
        <v>1</v>
      </c>
      <c r="RO20" s="71">
        <v>0</v>
      </c>
      <c r="RP20" s="71">
        <v>0</v>
      </c>
      <c r="RQ20" s="71">
        <v>0</v>
      </c>
      <c r="RR20" s="71">
        <v>0</v>
      </c>
      <c r="RS20" s="71">
        <v>26</v>
      </c>
      <c r="RT20" s="71">
        <v>1</v>
      </c>
      <c r="RU20" s="71">
        <v>1</v>
      </c>
      <c r="RV20" s="71">
        <v>0</v>
      </c>
      <c r="RW20" s="71">
        <v>1</v>
      </c>
      <c r="RX20" s="71">
        <v>0</v>
      </c>
      <c r="RY20" s="71">
        <v>4</v>
      </c>
      <c r="RZ20" s="71">
        <v>22</v>
      </c>
      <c r="SA20" s="71">
        <v>0</v>
      </c>
      <c r="SB20" s="71">
        <v>1</v>
      </c>
      <c r="SC20" s="71">
        <v>2</v>
      </c>
      <c r="SD20" s="71">
        <v>2</v>
      </c>
      <c r="SE20" s="71">
        <v>0</v>
      </c>
      <c r="SF20" s="71">
        <v>0</v>
      </c>
      <c r="SG20" s="71">
        <v>1</v>
      </c>
      <c r="SH20" s="71">
        <v>0</v>
      </c>
    </row>
    <row r="21" spans="1:502">
      <c r="A21" s="16" t="s">
        <v>1987</v>
      </c>
      <c r="B21" s="70">
        <v>13</v>
      </c>
      <c r="C21" s="70">
        <v>13</v>
      </c>
      <c r="D21" s="70">
        <v>1</v>
      </c>
      <c r="E21" s="70">
        <v>2016</v>
      </c>
      <c r="F21" s="70" t="s">
        <v>155</v>
      </c>
      <c r="G21" s="1073" t="s">
        <v>1974</v>
      </c>
      <c r="H21" s="70" t="s">
        <v>1975</v>
      </c>
      <c r="I21" s="1066"/>
      <c r="J21" s="73">
        <v>0</v>
      </c>
      <c r="K21" s="73">
        <v>0</v>
      </c>
      <c r="L21" s="73">
        <v>0</v>
      </c>
      <c r="M21" s="73">
        <v>0</v>
      </c>
      <c r="N21" s="73">
        <v>0</v>
      </c>
      <c r="O21" s="73">
        <v>0</v>
      </c>
      <c r="P21" s="73">
        <v>0</v>
      </c>
      <c r="Q21" s="73">
        <v>0</v>
      </c>
      <c r="R21" s="73">
        <v>8.8230000000000004</v>
      </c>
      <c r="S21" s="73">
        <v>0</v>
      </c>
      <c r="T21" s="73">
        <v>0</v>
      </c>
      <c r="U21" s="73">
        <v>10.334</v>
      </c>
      <c r="V21" s="73">
        <v>5.0110000000000001</v>
      </c>
      <c r="W21" s="73">
        <v>7.31</v>
      </c>
      <c r="X21" s="73">
        <v>6.1269999999999998</v>
      </c>
      <c r="Y21" s="73">
        <v>52.69</v>
      </c>
      <c r="Z21" s="73">
        <v>4.8780000000000001</v>
      </c>
      <c r="AA21" s="73">
        <v>12.526999999999999</v>
      </c>
      <c r="AB21" s="73">
        <v>0</v>
      </c>
      <c r="AC21" s="73">
        <v>0</v>
      </c>
      <c r="AD21" s="73">
        <v>6.8659999999999997</v>
      </c>
      <c r="AE21" s="73">
        <v>80.489999999999995</v>
      </c>
      <c r="AF21" s="73">
        <v>0</v>
      </c>
      <c r="AG21" s="73">
        <v>4.4880000000000004</v>
      </c>
      <c r="AH21" s="73">
        <v>187.833</v>
      </c>
      <c r="AI21" s="73">
        <v>7.0780000000000003</v>
      </c>
      <c r="AJ21" s="73">
        <v>18.27</v>
      </c>
      <c r="AK21" s="73">
        <v>8.4879999999999995</v>
      </c>
      <c r="AL21" s="73">
        <v>3.8109999999999999</v>
      </c>
      <c r="AM21" s="73">
        <v>4.4160000000000004</v>
      </c>
      <c r="AN21" s="73">
        <v>0</v>
      </c>
      <c r="AO21" s="73">
        <v>0</v>
      </c>
      <c r="AP21" s="73">
        <v>0</v>
      </c>
      <c r="AQ21" s="73">
        <v>0</v>
      </c>
      <c r="AR21" s="73">
        <v>3.306</v>
      </c>
      <c r="AS21" s="73">
        <v>0</v>
      </c>
      <c r="AT21" s="73">
        <v>2.1850000000000001</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21.294</v>
      </c>
      <c r="CA21" s="73">
        <v>0</v>
      </c>
      <c r="CB21" s="73">
        <v>399.13499999999999</v>
      </c>
      <c r="CC21" s="73">
        <v>0</v>
      </c>
      <c r="CD21" s="73">
        <v>0</v>
      </c>
      <c r="CE21" s="73">
        <v>0</v>
      </c>
      <c r="CF21" s="73">
        <v>0</v>
      </c>
      <c r="CG21" s="73">
        <v>0</v>
      </c>
      <c r="CH21" s="73">
        <v>0</v>
      </c>
      <c r="CI21" s="73">
        <v>4.6139999999999999</v>
      </c>
      <c r="CJ21" s="73">
        <v>0</v>
      </c>
      <c r="CK21" s="73">
        <v>0</v>
      </c>
      <c r="CL21" s="73">
        <v>70.444999999999993</v>
      </c>
      <c r="CM21" s="73">
        <v>3.234</v>
      </c>
      <c r="CN21" s="73">
        <v>9.2720000000000002</v>
      </c>
      <c r="CO21" s="73">
        <v>0</v>
      </c>
      <c r="CP21" s="73">
        <v>0</v>
      </c>
      <c r="CQ21" s="73">
        <v>0</v>
      </c>
      <c r="CR21" s="73">
        <v>0</v>
      </c>
      <c r="CS21" s="73">
        <v>0</v>
      </c>
      <c r="CT21" s="73">
        <v>0</v>
      </c>
      <c r="CU21" s="73">
        <v>0</v>
      </c>
      <c r="CV21" s="73">
        <v>0</v>
      </c>
      <c r="CW21" s="73">
        <v>0</v>
      </c>
      <c r="CX21" s="73">
        <v>0</v>
      </c>
      <c r="CY21" s="73">
        <v>0</v>
      </c>
      <c r="CZ21" s="73">
        <v>0</v>
      </c>
      <c r="DA21" s="73">
        <v>0</v>
      </c>
      <c r="DB21" s="73">
        <v>10.118</v>
      </c>
      <c r="DC21" s="73">
        <v>0</v>
      </c>
      <c r="DD21" s="73">
        <v>0</v>
      </c>
      <c r="DE21" s="73">
        <v>0</v>
      </c>
      <c r="DF21" s="73">
        <v>0</v>
      </c>
      <c r="DG21" s="73">
        <v>0</v>
      </c>
      <c r="DH21" s="73">
        <v>0</v>
      </c>
      <c r="DI21" s="73">
        <v>0</v>
      </c>
      <c r="DJ21" s="73">
        <v>3.306</v>
      </c>
      <c r="DK21" s="73">
        <v>0</v>
      </c>
      <c r="DL21" s="73">
        <v>0</v>
      </c>
      <c r="DM21" s="73">
        <v>0</v>
      </c>
      <c r="DN21" s="73">
        <v>0</v>
      </c>
      <c r="DO21" s="73">
        <v>0</v>
      </c>
      <c r="DP21" s="73">
        <v>0</v>
      </c>
      <c r="DQ21" s="73">
        <v>0</v>
      </c>
      <c r="DR21" s="73">
        <v>0</v>
      </c>
      <c r="DS21" s="73">
        <v>8.8230000000000004</v>
      </c>
      <c r="DT21" s="73">
        <v>0</v>
      </c>
      <c r="DU21" s="73">
        <v>0</v>
      </c>
      <c r="DV21" s="73">
        <v>10.334</v>
      </c>
      <c r="DW21" s="73">
        <v>5.0110000000000001</v>
      </c>
      <c r="DX21" s="73">
        <v>7.31</v>
      </c>
      <c r="DY21" s="73">
        <v>6.1269999999999998</v>
      </c>
      <c r="DZ21" s="73">
        <v>52.69</v>
      </c>
      <c r="EA21" s="73">
        <v>4.8780000000000001</v>
      </c>
      <c r="EB21" s="73">
        <v>12.526999999999999</v>
      </c>
      <c r="EC21" s="73">
        <v>0</v>
      </c>
      <c r="ED21" s="73">
        <v>0</v>
      </c>
      <c r="EE21" s="73">
        <v>6.8659999999999997</v>
      </c>
      <c r="EF21" s="73">
        <v>80.489999999999995</v>
      </c>
      <c r="EG21" s="73">
        <v>0</v>
      </c>
      <c r="EH21" s="73">
        <v>4.4880000000000004</v>
      </c>
      <c r="EI21" s="73">
        <v>187.833</v>
      </c>
      <c r="EJ21" s="73">
        <v>7.0780000000000003</v>
      </c>
      <c r="EK21" s="73">
        <v>18.27</v>
      </c>
      <c r="EL21" s="73">
        <v>8.4879999999999995</v>
      </c>
      <c r="EM21" s="73">
        <v>3.8109999999999999</v>
      </c>
      <c r="EN21" s="73">
        <v>4.4160000000000004</v>
      </c>
      <c r="EO21" s="73">
        <v>0</v>
      </c>
      <c r="EP21" s="73">
        <v>0</v>
      </c>
      <c r="EQ21" s="73">
        <v>0</v>
      </c>
      <c r="ER21" s="73">
        <v>0</v>
      </c>
      <c r="ES21" s="73">
        <v>0</v>
      </c>
      <c r="ET21" s="73">
        <v>0</v>
      </c>
      <c r="EU21" s="73">
        <v>2.1850000000000001</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21.294</v>
      </c>
      <c r="GB21" s="73">
        <v>0</v>
      </c>
      <c r="GC21" s="73">
        <v>399.13499999999999</v>
      </c>
      <c r="GD21" s="73">
        <v>0</v>
      </c>
      <c r="GE21" s="73">
        <v>0</v>
      </c>
      <c r="GF21" s="73">
        <v>0</v>
      </c>
      <c r="GG21" s="73">
        <v>0</v>
      </c>
      <c r="GH21" s="73">
        <v>0</v>
      </c>
      <c r="GI21" s="73">
        <v>0</v>
      </c>
      <c r="GJ21" s="73">
        <v>4.6139999999999999</v>
      </c>
      <c r="GK21" s="73">
        <v>0</v>
      </c>
      <c r="GL21" s="73">
        <v>0</v>
      </c>
      <c r="GM21" s="73">
        <v>70.444999999999993</v>
      </c>
      <c r="GN21" s="73">
        <v>3.234</v>
      </c>
      <c r="GO21" s="73">
        <v>9.2720000000000002</v>
      </c>
      <c r="GP21" s="73">
        <v>0</v>
      </c>
      <c r="GQ21" s="73">
        <v>0</v>
      </c>
      <c r="GR21" s="73">
        <v>0</v>
      </c>
      <c r="GS21" s="73">
        <v>0</v>
      </c>
      <c r="GT21" s="73">
        <v>0</v>
      </c>
      <c r="GU21" s="73">
        <v>0</v>
      </c>
      <c r="GV21" s="73">
        <v>0</v>
      </c>
      <c r="GW21" s="73">
        <v>0</v>
      </c>
      <c r="GX21" s="73">
        <v>0</v>
      </c>
      <c r="GY21" s="73">
        <v>0</v>
      </c>
      <c r="GZ21" s="73">
        <v>0</v>
      </c>
      <c r="HA21" s="73">
        <v>0</v>
      </c>
      <c r="HB21" s="73">
        <v>0</v>
      </c>
      <c r="HC21" s="73">
        <v>10.118</v>
      </c>
      <c r="HD21" s="73">
        <v>0</v>
      </c>
      <c r="HE21" s="73">
        <v>0</v>
      </c>
      <c r="HF21" s="73">
        <v>3.306</v>
      </c>
      <c r="HG21" s="73">
        <v>0</v>
      </c>
      <c r="HH21" s="73">
        <v>0</v>
      </c>
      <c r="HI21" s="73">
        <v>0</v>
      </c>
      <c r="HJ21" s="73">
        <v>0</v>
      </c>
      <c r="HK21" s="73">
        <v>429.44</v>
      </c>
      <c r="HL21" s="73">
        <v>0</v>
      </c>
      <c r="HM21" s="73">
        <v>2.1850000000000001</v>
      </c>
      <c r="HN21" s="73">
        <v>0</v>
      </c>
      <c r="HO21" s="73">
        <v>0</v>
      </c>
      <c r="HP21" s="73">
        <v>0</v>
      </c>
      <c r="HQ21" s="73">
        <v>21.294</v>
      </c>
      <c r="HR21" s="73">
        <v>399.13499999999999</v>
      </c>
      <c r="HS21" s="73">
        <v>0</v>
      </c>
      <c r="HT21" s="73">
        <v>4.6139999999999999</v>
      </c>
      <c r="HU21" s="73">
        <v>73.679000000000002</v>
      </c>
      <c r="HV21" s="73">
        <v>9.2720000000000002</v>
      </c>
      <c r="HW21" s="73">
        <v>0</v>
      </c>
      <c r="HX21" s="73">
        <v>0</v>
      </c>
      <c r="HY21" s="73">
        <v>10.118</v>
      </c>
      <c r="HZ21" s="73">
        <v>0</v>
      </c>
      <c r="IA21" s="73">
        <v>3.306</v>
      </c>
      <c r="IB21" s="73">
        <v>0</v>
      </c>
      <c r="IC21" s="73">
        <v>0</v>
      </c>
      <c r="ID21" s="73">
        <v>0</v>
      </c>
      <c r="IE21" s="73">
        <v>0</v>
      </c>
      <c r="IF21" s="73">
        <v>429.44</v>
      </c>
      <c r="IG21" s="73">
        <v>3.306</v>
      </c>
      <c r="IH21" s="73">
        <v>2.1850000000000001</v>
      </c>
      <c r="II21" s="73">
        <v>0</v>
      </c>
      <c r="IJ21" s="73">
        <v>0</v>
      </c>
      <c r="IK21" s="73">
        <v>0</v>
      </c>
      <c r="IL21" s="73">
        <v>21.294</v>
      </c>
      <c r="IM21" s="73">
        <v>399.13499999999999</v>
      </c>
      <c r="IN21" s="73">
        <v>0</v>
      </c>
      <c r="IO21" s="73">
        <v>4.6139999999999999</v>
      </c>
      <c r="IP21" s="73">
        <v>73.679000000000002</v>
      </c>
      <c r="IQ21" s="73">
        <v>9.2720000000000002</v>
      </c>
      <c r="IR21" s="73">
        <v>0</v>
      </c>
      <c r="IS21" s="73">
        <v>0</v>
      </c>
      <c r="IT21" s="73">
        <v>10.118</v>
      </c>
      <c r="IU21" s="73">
        <v>0</v>
      </c>
      <c r="IV21" s="74">
        <v>0</v>
      </c>
      <c r="IW21" s="71">
        <v>0</v>
      </c>
      <c r="IX21" s="71">
        <v>0</v>
      </c>
      <c r="IY21" s="71">
        <v>0</v>
      </c>
      <c r="IZ21" s="71">
        <v>0</v>
      </c>
      <c r="JA21" s="71">
        <v>0</v>
      </c>
      <c r="JB21" s="71">
        <v>0</v>
      </c>
      <c r="JC21" s="71">
        <v>0</v>
      </c>
      <c r="JD21" s="71">
        <v>0</v>
      </c>
      <c r="JE21" s="71">
        <v>2</v>
      </c>
      <c r="JF21" s="71">
        <v>0</v>
      </c>
      <c r="JG21" s="71">
        <v>0</v>
      </c>
      <c r="JH21" s="71">
        <v>1</v>
      </c>
      <c r="JI21" s="71">
        <v>1</v>
      </c>
      <c r="JJ21" s="71">
        <v>1</v>
      </c>
      <c r="JK21" s="71">
        <v>1</v>
      </c>
      <c r="JL21" s="71">
        <v>8</v>
      </c>
      <c r="JM21" s="71">
        <v>1</v>
      </c>
      <c r="JN21" s="71">
        <v>3</v>
      </c>
      <c r="JO21" s="71">
        <v>0</v>
      </c>
      <c r="JP21" s="71">
        <v>0</v>
      </c>
      <c r="JQ21" s="71">
        <v>1</v>
      </c>
      <c r="JR21" s="71">
        <v>1</v>
      </c>
      <c r="JS21" s="71">
        <v>0</v>
      </c>
      <c r="JT21" s="71">
        <v>1</v>
      </c>
      <c r="JU21" s="71">
        <v>1</v>
      </c>
      <c r="JV21" s="71">
        <v>1</v>
      </c>
      <c r="JW21" s="71">
        <v>1</v>
      </c>
      <c r="JX21" s="71">
        <v>2</v>
      </c>
      <c r="JY21" s="71">
        <v>1</v>
      </c>
      <c r="JZ21" s="71">
        <v>1</v>
      </c>
      <c r="KA21" s="71">
        <v>0</v>
      </c>
      <c r="KB21" s="71">
        <v>0</v>
      </c>
      <c r="KC21" s="71">
        <v>0</v>
      </c>
      <c r="KD21" s="71">
        <v>0</v>
      </c>
      <c r="KE21" s="71">
        <v>1</v>
      </c>
      <c r="KF21" s="71">
        <v>0</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4</v>
      </c>
      <c r="LN21" s="71">
        <v>0</v>
      </c>
      <c r="LO21" s="71">
        <v>26</v>
      </c>
      <c r="LP21" s="71">
        <v>0</v>
      </c>
      <c r="LQ21" s="71">
        <v>0</v>
      </c>
      <c r="LR21" s="71">
        <v>0</v>
      </c>
      <c r="LS21" s="71">
        <v>0</v>
      </c>
      <c r="LT21" s="71">
        <v>0</v>
      </c>
      <c r="LU21" s="71">
        <v>0</v>
      </c>
      <c r="LV21" s="71">
        <v>1</v>
      </c>
      <c r="LW21" s="71">
        <v>0</v>
      </c>
      <c r="LX21" s="71">
        <v>0</v>
      </c>
      <c r="LY21" s="71">
        <v>1</v>
      </c>
      <c r="LZ21" s="71">
        <v>1</v>
      </c>
      <c r="MA21" s="71">
        <v>2</v>
      </c>
      <c r="MB21" s="71">
        <v>0</v>
      </c>
      <c r="MC21" s="71">
        <v>0</v>
      </c>
      <c r="MD21" s="71">
        <v>0</v>
      </c>
      <c r="ME21" s="71">
        <v>0</v>
      </c>
      <c r="MF21" s="71">
        <v>0</v>
      </c>
      <c r="MG21" s="71">
        <v>0</v>
      </c>
      <c r="MH21" s="71">
        <v>0</v>
      </c>
      <c r="MI21" s="71">
        <v>0</v>
      </c>
      <c r="MJ21" s="71">
        <v>0</v>
      </c>
      <c r="MK21" s="71">
        <v>0</v>
      </c>
      <c r="ML21" s="71">
        <v>0</v>
      </c>
      <c r="MM21" s="71">
        <v>0</v>
      </c>
      <c r="MN21" s="71">
        <v>0</v>
      </c>
      <c r="MO21" s="71">
        <v>3</v>
      </c>
      <c r="MP21" s="71">
        <v>0</v>
      </c>
      <c r="MQ21" s="71">
        <v>0</v>
      </c>
      <c r="MR21" s="71">
        <v>0</v>
      </c>
      <c r="MS21" s="71">
        <v>0</v>
      </c>
      <c r="MT21" s="71">
        <v>0</v>
      </c>
      <c r="MU21" s="71">
        <v>0</v>
      </c>
      <c r="MV21" s="71">
        <v>0</v>
      </c>
      <c r="MW21" s="71">
        <v>1</v>
      </c>
      <c r="MX21" s="71">
        <v>0</v>
      </c>
      <c r="MY21" s="71">
        <v>0</v>
      </c>
      <c r="MZ21" s="71">
        <v>0</v>
      </c>
      <c r="NA21" s="71">
        <v>0</v>
      </c>
      <c r="NB21" s="71">
        <v>0</v>
      </c>
      <c r="NC21" s="71">
        <v>0</v>
      </c>
      <c r="ND21" s="71">
        <v>0</v>
      </c>
      <c r="NE21" s="71">
        <v>0</v>
      </c>
      <c r="NF21" s="71">
        <v>2</v>
      </c>
      <c r="NG21" s="71">
        <v>0</v>
      </c>
      <c r="NH21" s="71">
        <v>0</v>
      </c>
      <c r="NI21" s="71">
        <v>1</v>
      </c>
      <c r="NJ21" s="71">
        <v>1</v>
      </c>
      <c r="NK21" s="71">
        <v>1</v>
      </c>
      <c r="NL21" s="71">
        <v>1</v>
      </c>
      <c r="NM21" s="71">
        <v>8</v>
      </c>
      <c r="NN21" s="71">
        <v>1</v>
      </c>
      <c r="NO21" s="71">
        <v>3</v>
      </c>
      <c r="NP21" s="71">
        <v>0</v>
      </c>
      <c r="NQ21" s="71">
        <v>0</v>
      </c>
      <c r="NR21" s="71">
        <v>1</v>
      </c>
      <c r="NS21" s="71">
        <v>1</v>
      </c>
      <c r="NT21" s="71">
        <v>0</v>
      </c>
      <c r="NU21" s="71">
        <v>1</v>
      </c>
      <c r="NV21" s="71">
        <v>1</v>
      </c>
      <c r="NW21" s="71">
        <v>1</v>
      </c>
      <c r="NX21" s="71">
        <v>1</v>
      </c>
      <c r="NY21" s="71">
        <v>2</v>
      </c>
      <c r="NZ21" s="71">
        <v>1</v>
      </c>
      <c r="OA21" s="71">
        <v>1</v>
      </c>
      <c r="OB21" s="71">
        <v>0</v>
      </c>
      <c r="OC21" s="71">
        <v>0</v>
      </c>
      <c r="OD21" s="71">
        <v>0</v>
      </c>
      <c r="OE21" s="71">
        <v>0</v>
      </c>
      <c r="OF21" s="71">
        <v>0</v>
      </c>
      <c r="OG21" s="71">
        <v>0</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4</v>
      </c>
      <c r="PO21" s="71">
        <v>0</v>
      </c>
      <c r="PP21" s="71">
        <v>26</v>
      </c>
      <c r="PQ21" s="71">
        <v>0</v>
      </c>
      <c r="PR21" s="71">
        <v>0</v>
      </c>
      <c r="PS21" s="71">
        <v>0</v>
      </c>
      <c r="PT21" s="71">
        <v>0</v>
      </c>
      <c r="PU21" s="71">
        <v>0</v>
      </c>
      <c r="PV21" s="71">
        <v>0</v>
      </c>
      <c r="PW21" s="71">
        <v>1</v>
      </c>
      <c r="PX21" s="71">
        <v>0</v>
      </c>
      <c r="PY21" s="71">
        <v>0</v>
      </c>
      <c r="PZ21" s="71">
        <v>1</v>
      </c>
      <c r="QA21" s="71">
        <v>1</v>
      </c>
      <c r="QB21" s="71">
        <v>2</v>
      </c>
      <c r="QC21" s="71">
        <v>0</v>
      </c>
      <c r="QD21" s="71">
        <v>0</v>
      </c>
      <c r="QE21" s="71">
        <v>0</v>
      </c>
      <c r="QF21" s="71">
        <v>0</v>
      </c>
      <c r="QG21" s="71">
        <v>0</v>
      </c>
      <c r="QH21" s="71">
        <v>0</v>
      </c>
      <c r="QI21" s="71">
        <v>0</v>
      </c>
      <c r="QJ21" s="71">
        <v>0</v>
      </c>
      <c r="QK21" s="71">
        <v>0</v>
      </c>
      <c r="QL21" s="71">
        <v>0</v>
      </c>
      <c r="QM21" s="71">
        <v>0</v>
      </c>
      <c r="QN21" s="71">
        <v>0</v>
      </c>
      <c r="QO21" s="71">
        <v>0</v>
      </c>
      <c r="QP21" s="71">
        <v>3</v>
      </c>
      <c r="QQ21" s="71">
        <v>0</v>
      </c>
      <c r="QR21" s="71">
        <v>0</v>
      </c>
      <c r="QS21" s="71">
        <v>1</v>
      </c>
      <c r="QT21" s="71">
        <v>0</v>
      </c>
      <c r="QU21" s="71">
        <v>0</v>
      </c>
      <c r="QV21" s="71">
        <v>0</v>
      </c>
      <c r="QW21" s="71">
        <v>0</v>
      </c>
      <c r="QX21" s="71">
        <v>28</v>
      </c>
      <c r="QY21" s="71">
        <v>0</v>
      </c>
      <c r="QZ21" s="71">
        <v>1</v>
      </c>
      <c r="RA21" s="71">
        <v>0</v>
      </c>
      <c r="RB21" s="71">
        <v>0</v>
      </c>
      <c r="RC21" s="71">
        <v>0</v>
      </c>
      <c r="RD21" s="71">
        <v>4</v>
      </c>
      <c r="RE21" s="71">
        <v>26</v>
      </c>
      <c r="RF21" s="71">
        <v>0</v>
      </c>
      <c r="RG21" s="71">
        <v>1</v>
      </c>
      <c r="RH21" s="71">
        <v>2</v>
      </c>
      <c r="RI21" s="71">
        <v>2</v>
      </c>
      <c r="RJ21" s="71">
        <v>0</v>
      </c>
      <c r="RK21" s="71">
        <v>0</v>
      </c>
      <c r="RL21" s="71">
        <v>3</v>
      </c>
      <c r="RM21" s="71">
        <v>0</v>
      </c>
      <c r="RN21" s="71">
        <v>1</v>
      </c>
      <c r="RO21" s="71">
        <v>0</v>
      </c>
      <c r="RP21" s="71">
        <v>0</v>
      </c>
      <c r="RQ21" s="71">
        <v>0</v>
      </c>
      <c r="RR21" s="71">
        <v>0</v>
      </c>
      <c r="RS21" s="71">
        <v>28</v>
      </c>
      <c r="RT21" s="71">
        <v>1</v>
      </c>
      <c r="RU21" s="71">
        <v>1</v>
      </c>
      <c r="RV21" s="71">
        <v>0</v>
      </c>
      <c r="RW21" s="71">
        <v>0</v>
      </c>
      <c r="RX21" s="71">
        <v>0</v>
      </c>
      <c r="RY21" s="71">
        <v>4</v>
      </c>
      <c r="RZ21" s="71">
        <v>26</v>
      </c>
      <c r="SA21" s="71">
        <v>0</v>
      </c>
      <c r="SB21" s="71">
        <v>1</v>
      </c>
      <c r="SC21" s="71">
        <v>2</v>
      </c>
      <c r="SD21" s="71">
        <v>2</v>
      </c>
      <c r="SE21" s="71">
        <v>0</v>
      </c>
      <c r="SF21" s="71">
        <v>0</v>
      </c>
      <c r="SG21" s="71">
        <v>3</v>
      </c>
      <c r="SH21" s="71">
        <v>0</v>
      </c>
    </row>
    <row r="22" spans="1:502">
      <c r="A22" s="16" t="s">
        <v>1988</v>
      </c>
      <c r="B22" s="70">
        <v>14</v>
      </c>
      <c r="C22" s="70">
        <v>14</v>
      </c>
      <c r="D22" s="70">
        <v>1</v>
      </c>
      <c r="E22" s="70">
        <v>2017</v>
      </c>
      <c r="F22" s="70" t="s">
        <v>156</v>
      </c>
      <c r="G22" s="1073" t="s">
        <v>1974</v>
      </c>
      <c r="H22" s="70" t="s">
        <v>1975</v>
      </c>
      <c r="I22" s="1066"/>
      <c r="J22" s="73">
        <v>0</v>
      </c>
      <c r="K22" s="73">
        <v>0</v>
      </c>
      <c r="L22" s="73">
        <v>0</v>
      </c>
      <c r="M22" s="73">
        <v>0</v>
      </c>
      <c r="N22" s="73">
        <v>0</v>
      </c>
      <c r="O22" s="73">
        <v>0</v>
      </c>
      <c r="P22" s="73">
        <v>0</v>
      </c>
      <c r="Q22" s="73">
        <v>0</v>
      </c>
      <c r="R22" s="73">
        <v>8.8160000000000007</v>
      </c>
      <c r="S22" s="73">
        <v>0</v>
      </c>
      <c r="T22" s="73">
        <v>0</v>
      </c>
      <c r="U22" s="73">
        <v>10.262</v>
      </c>
      <c r="V22" s="73">
        <v>4.7290000000000001</v>
      </c>
      <c r="W22" s="73">
        <v>7.4080000000000004</v>
      </c>
      <c r="X22" s="73">
        <v>5.4260000000000002</v>
      </c>
      <c r="Y22" s="73">
        <v>52.926000000000002</v>
      </c>
      <c r="Z22" s="73">
        <v>4.7640000000000002</v>
      </c>
      <c r="AA22" s="73">
        <v>12.372</v>
      </c>
      <c r="AB22" s="73">
        <v>0</v>
      </c>
      <c r="AC22" s="73">
        <v>0</v>
      </c>
      <c r="AD22" s="73">
        <v>4.1230000000000002</v>
      </c>
      <c r="AE22" s="73">
        <v>79.78</v>
      </c>
      <c r="AF22" s="73">
        <v>0</v>
      </c>
      <c r="AG22" s="73">
        <v>4.6079999999999997</v>
      </c>
      <c r="AH22" s="73">
        <v>415.05599999999998</v>
      </c>
      <c r="AI22" s="73">
        <v>6.4770000000000003</v>
      </c>
      <c r="AJ22" s="73">
        <v>19.995000000000001</v>
      </c>
      <c r="AK22" s="73">
        <v>10.71</v>
      </c>
      <c r="AL22" s="73">
        <v>4.2919999999999998</v>
      </c>
      <c r="AM22" s="73">
        <v>3.7410000000000001</v>
      </c>
      <c r="AN22" s="73">
        <v>0</v>
      </c>
      <c r="AO22" s="73">
        <v>0</v>
      </c>
      <c r="AP22" s="73">
        <v>0</v>
      </c>
      <c r="AQ22" s="73">
        <v>0</v>
      </c>
      <c r="AR22" s="73">
        <v>3.02</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3.3290000000000002</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15.648999999999999</v>
      </c>
      <c r="CA22" s="73">
        <v>0</v>
      </c>
      <c r="CB22" s="73">
        <v>380.88299999999998</v>
      </c>
      <c r="CC22" s="73">
        <v>0</v>
      </c>
      <c r="CD22" s="73">
        <v>0</v>
      </c>
      <c r="CE22" s="73">
        <v>2.93</v>
      </c>
      <c r="CF22" s="73">
        <v>0</v>
      </c>
      <c r="CG22" s="73">
        <v>0</v>
      </c>
      <c r="CH22" s="73">
        <v>0</v>
      </c>
      <c r="CI22" s="73">
        <v>3.9860000000000002</v>
      </c>
      <c r="CJ22" s="73">
        <v>0</v>
      </c>
      <c r="CK22" s="73">
        <v>0</v>
      </c>
      <c r="CL22" s="73">
        <v>67.917000000000002</v>
      </c>
      <c r="CM22" s="73">
        <v>3.3079999999999998</v>
      </c>
      <c r="CN22" s="73">
        <v>8.7319999999999993</v>
      </c>
      <c r="CO22" s="73">
        <v>0</v>
      </c>
      <c r="CP22" s="73">
        <v>0</v>
      </c>
      <c r="CQ22" s="73">
        <v>0</v>
      </c>
      <c r="CR22" s="73">
        <v>0</v>
      </c>
      <c r="CS22" s="73">
        <v>36.445</v>
      </c>
      <c r="CT22" s="73">
        <v>0</v>
      </c>
      <c r="CU22" s="73">
        <v>0</v>
      </c>
      <c r="CV22" s="73">
        <v>0</v>
      </c>
      <c r="CW22" s="73">
        <v>0</v>
      </c>
      <c r="CX22" s="73">
        <v>0</v>
      </c>
      <c r="CY22" s="73">
        <v>0</v>
      </c>
      <c r="CZ22" s="73">
        <v>0</v>
      </c>
      <c r="DA22" s="73">
        <v>0</v>
      </c>
      <c r="DB22" s="73">
        <v>2.6579999999999999</v>
      </c>
      <c r="DC22" s="73">
        <v>0</v>
      </c>
      <c r="DD22" s="73">
        <v>0</v>
      </c>
      <c r="DE22" s="73">
        <v>0</v>
      </c>
      <c r="DF22" s="73">
        <v>0</v>
      </c>
      <c r="DG22" s="73">
        <v>0</v>
      </c>
      <c r="DH22" s="73">
        <v>0</v>
      </c>
      <c r="DI22" s="73">
        <v>0</v>
      </c>
      <c r="DJ22" s="73">
        <v>3.02</v>
      </c>
      <c r="DK22" s="73">
        <v>0</v>
      </c>
      <c r="DL22" s="73">
        <v>0</v>
      </c>
      <c r="DM22" s="73">
        <v>0</v>
      </c>
      <c r="DN22" s="73">
        <v>0</v>
      </c>
      <c r="DO22" s="73">
        <v>0</v>
      </c>
      <c r="DP22" s="73">
        <v>0</v>
      </c>
      <c r="DQ22" s="73">
        <v>0</v>
      </c>
      <c r="DR22" s="73">
        <v>0</v>
      </c>
      <c r="DS22" s="73">
        <v>8.8160000000000007</v>
      </c>
      <c r="DT22" s="73">
        <v>0</v>
      </c>
      <c r="DU22" s="73">
        <v>0</v>
      </c>
      <c r="DV22" s="73">
        <v>10.262</v>
      </c>
      <c r="DW22" s="73">
        <v>4.7290000000000001</v>
      </c>
      <c r="DX22" s="73">
        <v>7.4080000000000004</v>
      </c>
      <c r="DY22" s="73">
        <v>5.4260000000000002</v>
      </c>
      <c r="DZ22" s="73">
        <v>52.926000000000002</v>
      </c>
      <c r="EA22" s="73">
        <v>4.7640000000000002</v>
      </c>
      <c r="EB22" s="73">
        <v>12.372</v>
      </c>
      <c r="EC22" s="73">
        <v>0</v>
      </c>
      <c r="ED22" s="73">
        <v>0</v>
      </c>
      <c r="EE22" s="73">
        <v>4.1230000000000002</v>
      </c>
      <c r="EF22" s="73">
        <v>79.78</v>
      </c>
      <c r="EG22" s="73">
        <v>0</v>
      </c>
      <c r="EH22" s="73">
        <v>4.6079999999999997</v>
      </c>
      <c r="EI22" s="73">
        <v>415.05599999999998</v>
      </c>
      <c r="EJ22" s="73">
        <v>6.4770000000000003</v>
      </c>
      <c r="EK22" s="73">
        <v>19.995000000000001</v>
      </c>
      <c r="EL22" s="73">
        <v>10.71</v>
      </c>
      <c r="EM22" s="73">
        <v>4.2919999999999998</v>
      </c>
      <c r="EN22" s="73">
        <v>3.7410000000000001</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3.3290000000000002</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15.648999999999999</v>
      </c>
      <c r="GB22" s="73">
        <v>0</v>
      </c>
      <c r="GC22" s="73">
        <v>380.88299999999998</v>
      </c>
      <c r="GD22" s="73">
        <v>0</v>
      </c>
      <c r="GE22" s="73">
        <v>0</v>
      </c>
      <c r="GF22" s="73">
        <v>2.93</v>
      </c>
      <c r="GG22" s="73">
        <v>0</v>
      </c>
      <c r="GH22" s="73">
        <v>0</v>
      </c>
      <c r="GI22" s="73">
        <v>0</v>
      </c>
      <c r="GJ22" s="73">
        <v>3.9860000000000002</v>
      </c>
      <c r="GK22" s="73">
        <v>0</v>
      </c>
      <c r="GL22" s="73">
        <v>0</v>
      </c>
      <c r="GM22" s="73">
        <v>67.917000000000002</v>
      </c>
      <c r="GN22" s="73">
        <v>3.3079999999999998</v>
      </c>
      <c r="GO22" s="73">
        <v>8.7319999999999993</v>
      </c>
      <c r="GP22" s="73">
        <v>0</v>
      </c>
      <c r="GQ22" s="73">
        <v>0</v>
      </c>
      <c r="GR22" s="73">
        <v>0</v>
      </c>
      <c r="GS22" s="73">
        <v>0</v>
      </c>
      <c r="GT22" s="73">
        <v>36.445</v>
      </c>
      <c r="GU22" s="73">
        <v>0</v>
      </c>
      <c r="GV22" s="73">
        <v>0</v>
      </c>
      <c r="GW22" s="73">
        <v>0</v>
      </c>
      <c r="GX22" s="73">
        <v>0</v>
      </c>
      <c r="GY22" s="73">
        <v>0</v>
      </c>
      <c r="GZ22" s="73">
        <v>0</v>
      </c>
      <c r="HA22" s="73">
        <v>0</v>
      </c>
      <c r="HB22" s="73">
        <v>0</v>
      </c>
      <c r="HC22" s="73">
        <v>2.6579999999999999</v>
      </c>
      <c r="HD22" s="73">
        <v>0</v>
      </c>
      <c r="HE22" s="73">
        <v>0</v>
      </c>
      <c r="HF22" s="73">
        <v>3.02</v>
      </c>
      <c r="HG22" s="73">
        <v>0</v>
      </c>
      <c r="HH22" s="73">
        <v>0</v>
      </c>
      <c r="HI22" s="73">
        <v>0</v>
      </c>
      <c r="HJ22" s="73">
        <v>0</v>
      </c>
      <c r="HK22" s="73">
        <v>655.48500000000001</v>
      </c>
      <c r="HL22" s="73">
        <v>0</v>
      </c>
      <c r="HM22" s="73">
        <v>0</v>
      </c>
      <c r="HN22" s="73">
        <v>0</v>
      </c>
      <c r="HO22" s="73">
        <v>3.3290000000000002</v>
      </c>
      <c r="HP22" s="73">
        <v>0</v>
      </c>
      <c r="HQ22" s="73">
        <v>15.648999999999999</v>
      </c>
      <c r="HR22" s="73">
        <v>383.81299999999999</v>
      </c>
      <c r="HS22" s="73">
        <v>0</v>
      </c>
      <c r="HT22" s="73">
        <v>3.9860000000000002</v>
      </c>
      <c r="HU22" s="73">
        <v>71.224999999999994</v>
      </c>
      <c r="HV22" s="73">
        <v>8.7319999999999993</v>
      </c>
      <c r="HW22" s="73">
        <v>0</v>
      </c>
      <c r="HX22" s="73">
        <v>36.445</v>
      </c>
      <c r="HY22" s="73">
        <v>2.6579999999999999</v>
      </c>
      <c r="HZ22" s="73">
        <v>0</v>
      </c>
      <c r="IA22" s="73">
        <v>3.02</v>
      </c>
      <c r="IB22" s="73">
        <v>0</v>
      </c>
      <c r="IC22" s="73">
        <v>0</v>
      </c>
      <c r="ID22" s="73">
        <v>0</v>
      </c>
      <c r="IE22" s="73">
        <v>0</v>
      </c>
      <c r="IF22" s="73">
        <v>655.48500000000001</v>
      </c>
      <c r="IG22" s="73">
        <v>3.02</v>
      </c>
      <c r="IH22" s="73">
        <v>0</v>
      </c>
      <c r="II22" s="73">
        <v>0</v>
      </c>
      <c r="IJ22" s="73">
        <v>3.3290000000000002</v>
      </c>
      <c r="IK22" s="73">
        <v>0</v>
      </c>
      <c r="IL22" s="73">
        <v>15.648999999999999</v>
      </c>
      <c r="IM22" s="73">
        <v>383.81299999999999</v>
      </c>
      <c r="IN22" s="73">
        <v>0</v>
      </c>
      <c r="IO22" s="73">
        <v>3.9860000000000002</v>
      </c>
      <c r="IP22" s="73">
        <v>71.224999999999994</v>
      </c>
      <c r="IQ22" s="73">
        <v>8.7319999999999993</v>
      </c>
      <c r="IR22" s="73">
        <v>0</v>
      </c>
      <c r="IS22" s="73">
        <v>36.445</v>
      </c>
      <c r="IT22" s="73">
        <v>2.6579999999999999</v>
      </c>
      <c r="IU22" s="73">
        <v>0</v>
      </c>
      <c r="IV22" s="74">
        <v>0</v>
      </c>
      <c r="IW22" s="71">
        <v>0</v>
      </c>
      <c r="IX22" s="71">
        <v>0</v>
      </c>
      <c r="IY22" s="71">
        <v>0</v>
      </c>
      <c r="IZ22" s="71">
        <v>0</v>
      </c>
      <c r="JA22" s="71">
        <v>0</v>
      </c>
      <c r="JB22" s="71">
        <v>0</v>
      </c>
      <c r="JC22" s="71">
        <v>0</v>
      </c>
      <c r="JD22" s="71">
        <v>0</v>
      </c>
      <c r="JE22" s="71">
        <v>2</v>
      </c>
      <c r="JF22" s="71">
        <v>0</v>
      </c>
      <c r="JG22" s="71">
        <v>0</v>
      </c>
      <c r="JH22" s="71">
        <v>1</v>
      </c>
      <c r="JI22" s="71">
        <v>1</v>
      </c>
      <c r="JJ22" s="71">
        <v>1</v>
      </c>
      <c r="JK22" s="71">
        <v>1</v>
      </c>
      <c r="JL22" s="71">
        <v>8</v>
      </c>
      <c r="JM22" s="71">
        <v>1</v>
      </c>
      <c r="JN22" s="71">
        <v>3</v>
      </c>
      <c r="JO22" s="71">
        <v>0</v>
      </c>
      <c r="JP22" s="71">
        <v>0</v>
      </c>
      <c r="JQ22" s="71">
        <v>1</v>
      </c>
      <c r="JR22" s="71">
        <v>1</v>
      </c>
      <c r="JS22" s="71">
        <v>0</v>
      </c>
      <c r="JT22" s="71">
        <v>1</v>
      </c>
      <c r="JU22" s="71">
        <v>1</v>
      </c>
      <c r="JV22" s="71">
        <v>1</v>
      </c>
      <c r="JW22" s="71">
        <v>1</v>
      </c>
      <c r="JX22" s="71">
        <v>2</v>
      </c>
      <c r="JY22" s="71">
        <v>1</v>
      </c>
      <c r="JZ22" s="71">
        <v>1</v>
      </c>
      <c r="KA22" s="71">
        <v>0</v>
      </c>
      <c r="KB22" s="71">
        <v>0</v>
      </c>
      <c r="KC22" s="71">
        <v>0</v>
      </c>
      <c r="KD22" s="71">
        <v>0</v>
      </c>
      <c r="KE22" s="71">
        <v>1</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1</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4</v>
      </c>
      <c r="LN22" s="71">
        <v>0</v>
      </c>
      <c r="LO22" s="71">
        <v>27</v>
      </c>
      <c r="LP22" s="71">
        <v>0</v>
      </c>
      <c r="LQ22" s="71">
        <v>0</v>
      </c>
      <c r="LR22" s="71">
        <v>1</v>
      </c>
      <c r="LS22" s="71">
        <v>0</v>
      </c>
      <c r="LT22" s="71">
        <v>0</v>
      </c>
      <c r="LU22" s="71">
        <v>0</v>
      </c>
      <c r="LV22" s="71">
        <v>1</v>
      </c>
      <c r="LW22" s="71">
        <v>0</v>
      </c>
      <c r="LX22" s="71">
        <v>0</v>
      </c>
      <c r="LY22" s="71">
        <v>1</v>
      </c>
      <c r="LZ22" s="71">
        <v>1</v>
      </c>
      <c r="MA22" s="71">
        <v>2</v>
      </c>
      <c r="MB22" s="71">
        <v>0</v>
      </c>
      <c r="MC22" s="71">
        <v>0</v>
      </c>
      <c r="MD22" s="71">
        <v>0</v>
      </c>
      <c r="ME22" s="71">
        <v>0</v>
      </c>
      <c r="MF22" s="71">
        <v>1</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1</v>
      </c>
      <c r="MX22" s="71">
        <v>0</v>
      </c>
      <c r="MY22" s="71">
        <v>0</v>
      </c>
      <c r="MZ22" s="71">
        <v>0</v>
      </c>
      <c r="NA22" s="71">
        <v>0</v>
      </c>
      <c r="NB22" s="71">
        <v>0</v>
      </c>
      <c r="NC22" s="71">
        <v>0</v>
      </c>
      <c r="ND22" s="71">
        <v>0</v>
      </c>
      <c r="NE22" s="71">
        <v>0</v>
      </c>
      <c r="NF22" s="71">
        <v>2</v>
      </c>
      <c r="NG22" s="71">
        <v>0</v>
      </c>
      <c r="NH22" s="71">
        <v>0</v>
      </c>
      <c r="NI22" s="71">
        <v>1</v>
      </c>
      <c r="NJ22" s="71">
        <v>1</v>
      </c>
      <c r="NK22" s="71">
        <v>1</v>
      </c>
      <c r="NL22" s="71">
        <v>1</v>
      </c>
      <c r="NM22" s="71">
        <v>8</v>
      </c>
      <c r="NN22" s="71">
        <v>1</v>
      </c>
      <c r="NO22" s="71">
        <v>3</v>
      </c>
      <c r="NP22" s="71">
        <v>0</v>
      </c>
      <c r="NQ22" s="71">
        <v>0</v>
      </c>
      <c r="NR22" s="71">
        <v>1</v>
      </c>
      <c r="NS22" s="71">
        <v>1</v>
      </c>
      <c r="NT22" s="71">
        <v>0</v>
      </c>
      <c r="NU22" s="71">
        <v>1</v>
      </c>
      <c r="NV22" s="71">
        <v>1</v>
      </c>
      <c r="NW22" s="71">
        <v>1</v>
      </c>
      <c r="NX22" s="71">
        <v>1</v>
      </c>
      <c r="NY22" s="71">
        <v>2</v>
      </c>
      <c r="NZ22" s="71">
        <v>1</v>
      </c>
      <c r="OA22" s="71">
        <v>1</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1</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4</v>
      </c>
      <c r="PO22" s="71">
        <v>0</v>
      </c>
      <c r="PP22" s="71">
        <v>27</v>
      </c>
      <c r="PQ22" s="71">
        <v>0</v>
      </c>
      <c r="PR22" s="71">
        <v>0</v>
      </c>
      <c r="PS22" s="71">
        <v>1</v>
      </c>
      <c r="PT22" s="71">
        <v>0</v>
      </c>
      <c r="PU22" s="71">
        <v>0</v>
      </c>
      <c r="PV22" s="71">
        <v>0</v>
      </c>
      <c r="PW22" s="71">
        <v>1</v>
      </c>
      <c r="PX22" s="71">
        <v>0</v>
      </c>
      <c r="PY22" s="71">
        <v>0</v>
      </c>
      <c r="PZ22" s="71">
        <v>1</v>
      </c>
      <c r="QA22" s="71">
        <v>1</v>
      </c>
      <c r="QB22" s="71">
        <v>2</v>
      </c>
      <c r="QC22" s="71">
        <v>0</v>
      </c>
      <c r="QD22" s="71">
        <v>0</v>
      </c>
      <c r="QE22" s="71">
        <v>0</v>
      </c>
      <c r="QF22" s="71">
        <v>0</v>
      </c>
      <c r="QG22" s="71">
        <v>1</v>
      </c>
      <c r="QH22" s="71">
        <v>0</v>
      </c>
      <c r="QI22" s="71">
        <v>0</v>
      </c>
      <c r="QJ22" s="71">
        <v>0</v>
      </c>
      <c r="QK22" s="71">
        <v>0</v>
      </c>
      <c r="QL22" s="71">
        <v>0</v>
      </c>
      <c r="QM22" s="71">
        <v>0</v>
      </c>
      <c r="QN22" s="71">
        <v>0</v>
      </c>
      <c r="QO22" s="71">
        <v>0</v>
      </c>
      <c r="QP22" s="71">
        <v>1</v>
      </c>
      <c r="QQ22" s="71">
        <v>0</v>
      </c>
      <c r="QR22" s="71">
        <v>0</v>
      </c>
      <c r="QS22" s="71">
        <v>1</v>
      </c>
      <c r="QT22" s="71">
        <v>0</v>
      </c>
      <c r="QU22" s="71">
        <v>0</v>
      </c>
      <c r="QV22" s="71">
        <v>0</v>
      </c>
      <c r="QW22" s="71">
        <v>0</v>
      </c>
      <c r="QX22" s="71">
        <v>28</v>
      </c>
      <c r="QY22" s="71">
        <v>0</v>
      </c>
      <c r="QZ22" s="71">
        <v>0</v>
      </c>
      <c r="RA22" s="71">
        <v>0</v>
      </c>
      <c r="RB22" s="71">
        <v>1</v>
      </c>
      <c r="RC22" s="71">
        <v>0</v>
      </c>
      <c r="RD22" s="71">
        <v>4</v>
      </c>
      <c r="RE22" s="71">
        <v>28</v>
      </c>
      <c r="RF22" s="71">
        <v>0</v>
      </c>
      <c r="RG22" s="71">
        <v>1</v>
      </c>
      <c r="RH22" s="71">
        <v>2</v>
      </c>
      <c r="RI22" s="71">
        <v>2</v>
      </c>
      <c r="RJ22" s="71">
        <v>0</v>
      </c>
      <c r="RK22" s="71">
        <v>1</v>
      </c>
      <c r="RL22" s="71">
        <v>1</v>
      </c>
      <c r="RM22" s="71">
        <v>0</v>
      </c>
      <c r="RN22" s="71">
        <v>1</v>
      </c>
      <c r="RO22" s="71">
        <v>0</v>
      </c>
      <c r="RP22" s="71">
        <v>0</v>
      </c>
      <c r="RQ22" s="71">
        <v>0</v>
      </c>
      <c r="RR22" s="71">
        <v>0</v>
      </c>
      <c r="RS22" s="71">
        <v>28</v>
      </c>
      <c r="RT22" s="71">
        <v>1</v>
      </c>
      <c r="RU22" s="71">
        <v>0</v>
      </c>
      <c r="RV22" s="71">
        <v>0</v>
      </c>
      <c r="RW22" s="71">
        <v>1</v>
      </c>
      <c r="RX22" s="71">
        <v>0</v>
      </c>
      <c r="RY22" s="71">
        <v>4</v>
      </c>
      <c r="RZ22" s="71">
        <v>28</v>
      </c>
      <c r="SA22" s="71">
        <v>0</v>
      </c>
      <c r="SB22" s="71">
        <v>1</v>
      </c>
      <c r="SC22" s="71">
        <v>2</v>
      </c>
      <c r="SD22" s="71">
        <v>2</v>
      </c>
      <c r="SE22" s="71">
        <v>0</v>
      </c>
      <c r="SF22" s="71">
        <v>1</v>
      </c>
      <c r="SG22" s="71">
        <v>1</v>
      </c>
      <c r="SH22" s="71">
        <v>0</v>
      </c>
    </row>
    <row r="23" spans="1:502">
      <c r="A23" s="16" t="s">
        <v>1989</v>
      </c>
      <c r="B23" s="70">
        <v>15</v>
      </c>
      <c r="C23" s="70">
        <v>15</v>
      </c>
      <c r="D23" s="70">
        <v>1</v>
      </c>
      <c r="E23" s="70">
        <v>2018</v>
      </c>
      <c r="F23" s="70" t="s">
        <v>183</v>
      </c>
      <c r="G23" s="1073" t="s">
        <v>1974</v>
      </c>
      <c r="H23" s="70" t="s">
        <v>1975</v>
      </c>
      <c r="I23" s="1066"/>
      <c r="J23" s="73">
        <v>0</v>
      </c>
      <c r="K23" s="73">
        <v>0</v>
      </c>
      <c r="L23" s="73">
        <v>0</v>
      </c>
      <c r="M23" s="73">
        <v>0</v>
      </c>
      <c r="N23" s="73">
        <v>0</v>
      </c>
      <c r="O23" s="73">
        <v>0</v>
      </c>
      <c r="P23" s="73">
        <v>0</v>
      </c>
      <c r="Q23" s="73">
        <v>0</v>
      </c>
      <c r="R23" s="73">
        <v>12.198</v>
      </c>
      <c r="S23" s="73">
        <v>0</v>
      </c>
      <c r="T23" s="73">
        <v>0</v>
      </c>
      <c r="U23" s="73">
        <v>10.206</v>
      </c>
      <c r="V23" s="73">
        <v>4.5490000000000004</v>
      </c>
      <c r="W23" s="73">
        <v>6.18</v>
      </c>
      <c r="X23" s="73">
        <v>5.6340000000000003</v>
      </c>
      <c r="Y23" s="73">
        <v>49</v>
      </c>
      <c r="Z23" s="73">
        <v>1.8939999999999999</v>
      </c>
      <c r="AA23" s="73">
        <v>12.135999999999999</v>
      </c>
      <c r="AB23" s="73">
        <v>0</v>
      </c>
      <c r="AC23" s="73">
        <v>0</v>
      </c>
      <c r="AD23" s="73">
        <v>3.516</v>
      </c>
      <c r="AE23" s="73">
        <v>80.12</v>
      </c>
      <c r="AF23" s="73">
        <v>0</v>
      </c>
      <c r="AG23" s="73">
        <v>4.681</v>
      </c>
      <c r="AH23" s="73">
        <v>296.37900000000002</v>
      </c>
      <c r="AI23" s="73">
        <v>6.7229999999999999</v>
      </c>
      <c r="AJ23" s="73">
        <v>24.844999999999999</v>
      </c>
      <c r="AK23" s="73">
        <v>10.414999999999999</v>
      </c>
      <c r="AL23" s="73">
        <v>4.734</v>
      </c>
      <c r="AM23" s="73">
        <v>3.8079999999999998</v>
      </c>
      <c r="AN23" s="73">
        <v>0</v>
      </c>
      <c r="AO23" s="73">
        <v>0</v>
      </c>
      <c r="AP23" s="73">
        <v>0</v>
      </c>
      <c r="AQ23" s="73">
        <v>0</v>
      </c>
      <c r="AR23" s="73">
        <v>2.91</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10.147</v>
      </c>
      <c r="CA23" s="73">
        <v>0</v>
      </c>
      <c r="CB23" s="73">
        <v>409.96</v>
      </c>
      <c r="CC23" s="73">
        <v>0</v>
      </c>
      <c r="CD23" s="73">
        <v>0</v>
      </c>
      <c r="CE23" s="73">
        <v>2.7240000000000002</v>
      </c>
      <c r="CF23" s="73">
        <v>0</v>
      </c>
      <c r="CG23" s="73">
        <v>0</v>
      </c>
      <c r="CH23" s="73">
        <v>0</v>
      </c>
      <c r="CI23" s="73">
        <v>4.1970000000000001</v>
      </c>
      <c r="CJ23" s="73">
        <v>0</v>
      </c>
      <c r="CK23" s="73">
        <v>0</v>
      </c>
      <c r="CL23" s="73">
        <v>65.707999999999998</v>
      </c>
      <c r="CM23" s="73">
        <v>3.028</v>
      </c>
      <c r="CN23" s="73">
        <v>8.5519999999999996</v>
      </c>
      <c r="CO23" s="73">
        <v>0</v>
      </c>
      <c r="CP23" s="73">
        <v>0</v>
      </c>
      <c r="CQ23" s="73">
        <v>0</v>
      </c>
      <c r="CR23" s="73">
        <v>0</v>
      </c>
      <c r="CS23" s="73">
        <v>41.95</v>
      </c>
      <c r="CT23" s="73">
        <v>0</v>
      </c>
      <c r="CU23" s="73">
        <v>0</v>
      </c>
      <c r="CV23" s="73">
        <v>0</v>
      </c>
      <c r="CW23" s="73">
        <v>0</v>
      </c>
      <c r="CX23" s="73">
        <v>0</v>
      </c>
      <c r="CY23" s="73">
        <v>0</v>
      </c>
      <c r="CZ23" s="73">
        <v>0</v>
      </c>
      <c r="DA23" s="73">
        <v>0</v>
      </c>
      <c r="DB23" s="73">
        <v>2.5099999999999998</v>
      </c>
      <c r="DC23" s="73">
        <v>0</v>
      </c>
      <c r="DD23" s="73">
        <v>0</v>
      </c>
      <c r="DE23" s="73">
        <v>0</v>
      </c>
      <c r="DF23" s="73">
        <v>0</v>
      </c>
      <c r="DG23" s="73">
        <v>0</v>
      </c>
      <c r="DH23" s="73">
        <v>0</v>
      </c>
      <c r="DI23" s="73">
        <v>0</v>
      </c>
      <c r="DJ23" s="73">
        <v>2.91</v>
      </c>
      <c r="DK23" s="73">
        <v>0</v>
      </c>
      <c r="DL23" s="73">
        <v>0</v>
      </c>
      <c r="DM23" s="73">
        <v>0</v>
      </c>
      <c r="DN23" s="73">
        <v>0</v>
      </c>
      <c r="DO23" s="73">
        <v>0</v>
      </c>
      <c r="DP23" s="73">
        <v>0</v>
      </c>
      <c r="DQ23" s="73">
        <v>0</v>
      </c>
      <c r="DR23" s="73">
        <v>0</v>
      </c>
      <c r="DS23" s="73">
        <v>12.198</v>
      </c>
      <c r="DT23" s="73">
        <v>0</v>
      </c>
      <c r="DU23" s="73">
        <v>0</v>
      </c>
      <c r="DV23" s="73">
        <v>10.206</v>
      </c>
      <c r="DW23" s="73">
        <v>4.5490000000000004</v>
      </c>
      <c r="DX23" s="73">
        <v>6.18</v>
      </c>
      <c r="DY23" s="73">
        <v>5.6340000000000003</v>
      </c>
      <c r="DZ23" s="73">
        <v>49</v>
      </c>
      <c r="EA23" s="73">
        <v>1.8939999999999999</v>
      </c>
      <c r="EB23" s="73">
        <v>12.135999999999999</v>
      </c>
      <c r="EC23" s="73">
        <v>0</v>
      </c>
      <c r="ED23" s="73">
        <v>0</v>
      </c>
      <c r="EE23" s="73">
        <v>3.516</v>
      </c>
      <c r="EF23" s="73">
        <v>80.12</v>
      </c>
      <c r="EG23" s="73">
        <v>0</v>
      </c>
      <c r="EH23" s="73">
        <v>4.681</v>
      </c>
      <c r="EI23" s="73">
        <v>296.37900000000002</v>
      </c>
      <c r="EJ23" s="73">
        <v>6.7229999999999999</v>
      </c>
      <c r="EK23" s="73">
        <v>24.844999999999999</v>
      </c>
      <c r="EL23" s="73">
        <v>10.414999999999999</v>
      </c>
      <c r="EM23" s="73">
        <v>4.734</v>
      </c>
      <c r="EN23" s="73">
        <v>3.8079999999999998</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10.147</v>
      </c>
      <c r="GB23" s="73">
        <v>0</v>
      </c>
      <c r="GC23" s="73">
        <v>409.96</v>
      </c>
      <c r="GD23" s="73">
        <v>0</v>
      </c>
      <c r="GE23" s="73">
        <v>0</v>
      </c>
      <c r="GF23" s="73">
        <v>2.7240000000000002</v>
      </c>
      <c r="GG23" s="73">
        <v>0</v>
      </c>
      <c r="GH23" s="73">
        <v>0</v>
      </c>
      <c r="GI23" s="73">
        <v>0</v>
      </c>
      <c r="GJ23" s="73">
        <v>4.1970000000000001</v>
      </c>
      <c r="GK23" s="73">
        <v>0</v>
      </c>
      <c r="GL23" s="73">
        <v>0</v>
      </c>
      <c r="GM23" s="73">
        <v>65.707999999999998</v>
      </c>
      <c r="GN23" s="73">
        <v>3.028</v>
      </c>
      <c r="GO23" s="73">
        <v>8.5519999999999996</v>
      </c>
      <c r="GP23" s="73">
        <v>0</v>
      </c>
      <c r="GQ23" s="73">
        <v>0</v>
      </c>
      <c r="GR23" s="73">
        <v>0</v>
      </c>
      <c r="GS23" s="73">
        <v>0</v>
      </c>
      <c r="GT23" s="73">
        <v>41.95</v>
      </c>
      <c r="GU23" s="73">
        <v>0</v>
      </c>
      <c r="GV23" s="73">
        <v>0</v>
      </c>
      <c r="GW23" s="73">
        <v>0</v>
      </c>
      <c r="GX23" s="73">
        <v>0</v>
      </c>
      <c r="GY23" s="73">
        <v>0</v>
      </c>
      <c r="GZ23" s="73">
        <v>0</v>
      </c>
      <c r="HA23" s="73">
        <v>0</v>
      </c>
      <c r="HB23" s="73">
        <v>0</v>
      </c>
      <c r="HC23" s="73">
        <v>2.5099999999999998</v>
      </c>
      <c r="HD23" s="73">
        <v>0</v>
      </c>
      <c r="HE23" s="73">
        <v>0</v>
      </c>
      <c r="HF23" s="73">
        <v>2.91</v>
      </c>
      <c r="HG23" s="73">
        <v>0</v>
      </c>
      <c r="HH23" s="73">
        <v>0</v>
      </c>
      <c r="HI23" s="73">
        <v>0</v>
      </c>
      <c r="HJ23" s="73">
        <v>0</v>
      </c>
      <c r="HK23" s="73">
        <v>537.01800000000003</v>
      </c>
      <c r="HL23" s="73">
        <v>0</v>
      </c>
      <c r="HM23" s="73">
        <v>0</v>
      </c>
      <c r="HN23" s="73">
        <v>0</v>
      </c>
      <c r="HO23" s="73">
        <v>0</v>
      </c>
      <c r="HP23" s="73">
        <v>0</v>
      </c>
      <c r="HQ23" s="73">
        <v>10.147</v>
      </c>
      <c r="HR23" s="73">
        <v>412.68400000000003</v>
      </c>
      <c r="HS23" s="73">
        <v>0</v>
      </c>
      <c r="HT23" s="73">
        <v>4.1970000000000001</v>
      </c>
      <c r="HU23" s="73">
        <v>68.736000000000004</v>
      </c>
      <c r="HV23" s="73">
        <v>8.5519999999999996</v>
      </c>
      <c r="HW23" s="73">
        <v>0</v>
      </c>
      <c r="HX23" s="73">
        <v>41.95</v>
      </c>
      <c r="HY23" s="73">
        <v>2.5099999999999998</v>
      </c>
      <c r="HZ23" s="73">
        <v>0</v>
      </c>
      <c r="IA23" s="73">
        <v>2.91</v>
      </c>
      <c r="IB23" s="73">
        <v>0</v>
      </c>
      <c r="IC23" s="73">
        <v>0</v>
      </c>
      <c r="ID23" s="73">
        <v>0</v>
      </c>
      <c r="IE23" s="73">
        <v>0</v>
      </c>
      <c r="IF23" s="73">
        <v>537.01800000000003</v>
      </c>
      <c r="IG23" s="73">
        <v>2.91</v>
      </c>
      <c r="IH23" s="73">
        <v>0</v>
      </c>
      <c r="II23" s="73">
        <v>0</v>
      </c>
      <c r="IJ23" s="73">
        <v>0</v>
      </c>
      <c r="IK23" s="73">
        <v>0</v>
      </c>
      <c r="IL23" s="73">
        <v>10.147</v>
      </c>
      <c r="IM23" s="73">
        <v>412.68400000000003</v>
      </c>
      <c r="IN23" s="73">
        <v>0</v>
      </c>
      <c r="IO23" s="73">
        <v>4.1970000000000001</v>
      </c>
      <c r="IP23" s="73">
        <v>68.736000000000004</v>
      </c>
      <c r="IQ23" s="73">
        <v>8.5519999999999996</v>
      </c>
      <c r="IR23" s="73">
        <v>0</v>
      </c>
      <c r="IS23" s="73">
        <v>41.95</v>
      </c>
      <c r="IT23" s="73">
        <v>2.5099999999999998</v>
      </c>
      <c r="IU23" s="73">
        <v>0</v>
      </c>
      <c r="IV23" s="74">
        <v>0</v>
      </c>
      <c r="IW23" s="71">
        <v>0</v>
      </c>
      <c r="IX23" s="71">
        <v>0</v>
      </c>
      <c r="IY23" s="71">
        <v>0</v>
      </c>
      <c r="IZ23" s="71">
        <v>0</v>
      </c>
      <c r="JA23" s="71">
        <v>0</v>
      </c>
      <c r="JB23" s="71">
        <v>0</v>
      </c>
      <c r="JC23" s="71">
        <v>0</v>
      </c>
      <c r="JD23" s="71">
        <v>0</v>
      </c>
      <c r="JE23" s="71">
        <v>3</v>
      </c>
      <c r="JF23" s="71">
        <v>0</v>
      </c>
      <c r="JG23" s="71">
        <v>0</v>
      </c>
      <c r="JH23" s="71">
        <v>1</v>
      </c>
      <c r="JI23" s="71">
        <v>1</v>
      </c>
      <c r="JJ23" s="71">
        <v>1</v>
      </c>
      <c r="JK23" s="71">
        <v>1</v>
      </c>
      <c r="JL23" s="71">
        <v>8</v>
      </c>
      <c r="JM23" s="71">
        <v>1</v>
      </c>
      <c r="JN23" s="71">
        <v>3</v>
      </c>
      <c r="JO23" s="71">
        <v>0</v>
      </c>
      <c r="JP23" s="71">
        <v>0</v>
      </c>
      <c r="JQ23" s="71">
        <v>1</v>
      </c>
      <c r="JR23" s="71">
        <v>1</v>
      </c>
      <c r="JS23" s="71">
        <v>0</v>
      </c>
      <c r="JT23" s="71">
        <v>1</v>
      </c>
      <c r="JU23" s="71">
        <v>1</v>
      </c>
      <c r="JV23" s="71">
        <v>1</v>
      </c>
      <c r="JW23" s="71">
        <v>1</v>
      </c>
      <c r="JX23" s="71">
        <v>2</v>
      </c>
      <c r="JY23" s="71">
        <v>1</v>
      </c>
      <c r="JZ23" s="71">
        <v>1</v>
      </c>
      <c r="KA23" s="71">
        <v>0</v>
      </c>
      <c r="KB23" s="71">
        <v>0</v>
      </c>
      <c r="KC23" s="71">
        <v>0</v>
      </c>
      <c r="KD23" s="71">
        <v>0</v>
      </c>
      <c r="KE23" s="71">
        <v>1</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3</v>
      </c>
      <c r="LN23" s="71">
        <v>0</v>
      </c>
      <c r="LO23" s="71">
        <v>27</v>
      </c>
      <c r="LP23" s="71">
        <v>0</v>
      </c>
      <c r="LQ23" s="71">
        <v>0</v>
      </c>
      <c r="LR23" s="71">
        <v>1</v>
      </c>
      <c r="LS23" s="71">
        <v>0</v>
      </c>
      <c r="LT23" s="71">
        <v>0</v>
      </c>
      <c r="LU23" s="71">
        <v>0</v>
      </c>
      <c r="LV23" s="71">
        <v>1</v>
      </c>
      <c r="LW23" s="71">
        <v>0</v>
      </c>
      <c r="LX23" s="71">
        <v>0</v>
      </c>
      <c r="LY23" s="71">
        <v>1</v>
      </c>
      <c r="LZ23" s="71">
        <v>1</v>
      </c>
      <c r="MA23" s="71">
        <v>2</v>
      </c>
      <c r="MB23" s="71">
        <v>0</v>
      </c>
      <c r="MC23" s="71">
        <v>0</v>
      </c>
      <c r="MD23" s="71">
        <v>0</v>
      </c>
      <c r="ME23" s="71">
        <v>0</v>
      </c>
      <c r="MF23" s="71">
        <v>1</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1</v>
      </c>
      <c r="MX23" s="71">
        <v>0</v>
      </c>
      <c r="MY23" s="71">
        <v>0</v>
      </c>
      <c r="MZ23" s="71">
        <v>0</v>
      </c>
      <c r="NA23" s="71">
        <v>0</v>
      </c>
      <c r="NB23" s="71">
        <v>0</v>
      </c>
      <c r="NC23" s="71">
        <v>0</v>
      </c>
      <c r="ND23" s="71">
        <v>0</v>
      </c>
      <c r="NE23" s="71">
        <v>0</v>
      </c>
      <c r="NF23" s="71">
        <v>3</v>
      </c>
      <c r="NG23" s="71">
        <v>0</v>
      </c>
      <c r="NH23" s="71">
        <v>0</v>
      </c>
      <c r="NI23" s="71">
        <v>1</v>
      </c>
      <c r="NJ23" s="71">
        <v>1</v>
      </c>
      <c r="NK23" s="71">
        <v>1</v>
      </c>
      <c r="NL23" s="71">
        <v>1</v>
      </c>
      <c r="NM23" s="71">
        <v>8</v>
      </c>
      <c r="NN23" s="71">
        <v>1</v>
      </c>
      <c r="NO23" s="71">
        <v>3</v>
      </c>
      <c r="NP23" s="71">
        <v>0</v>
      </c>
      <c r="NQ23" s="71">
        <v>0</v>
      </c>
      <c r="NR23" s="71">
        <v>1</v>
      </c>
      <c r="NS23" s="71">
        <v>1</v>
      </c>
      <c r="NT23" s="71">
        <v>0</v>
      </c>
      <c r="NU23" s="71">
        <v>1</v>
      </c>
      <c r="NV23" s="71">
        <v>1</v>
      </c>
      <c r="NW23" s="71">
        <v>1</v>
      </c>
      <c r="NX23" s="71">
        <v>1</v>
      </c>
      <c r="NY23" s="71">
        <v>2</v>
      </c>
      <c r="NZ23" s="71">
        <v>1</v>
      </c>
      <c r="OA23" s="71">
        <v>1</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3</v>
      </c>
      <c r="PO23" s="71">
        <v>0</v>
      </c>
      <c r="PP23" s="71">
        <v>27</v>
      </c>
      <c r="PQ23" s="71">
        <v>0</v>
      </c>
      <c r="PR23" s="71">
        <v>0</v>
      </c>
      <c r="PS23" s="71">
        <v>1</v>
      </c>
      <c r="PT23" s="71">
        <v>0</v>
      </c>
      <c r="PU23" s="71">
        <v>0</v>
      </c>
      <c r="PV23" s="71">
        <v>0</v>
      </c>
      <c r="PW23" s="71">
        <v>1</v>
      </c>
      <c r="PX23" s="71">
        <v>0</v>
      </c>
      <c r="PY23" s="71">
        <v>0</v>
      </c>
      <c r="PZ23" s="71">
        <v>1</v>
      </c>
      <c r="QA23" s="71">
        <v>1</v>
      </c>
      <c r="QB23" s="71">
        <v>2</v>
      </c>
      <c r="QC23" s="71">
        <v>0</v>
      </c>
      <c r="QD23" s="71">
        <v>0</v>
      </c>
      <c r="QE23" s="71">
        <v>0</v>
      </c>
      <c r="QF23" s="71">
        <v>0</v>
      </c>
      <c r="QG23" s="71">
        <v>1</v>
      </c>
      <c r="QH23" s="71">
        <v>0</v>
      </c>
      <c r="QI23" s="71">
        <v>0</v>
      </c>
      <c r="QJ23" s="71">
        <v>0</v>
      </c>
      <c r="QK23" s="71">
        <v>0</v>
      </c>
      <c r="QL23" s="71">
        <v>0</v>
      </c>
      <c r="QM23" s="71">
        <v>0</v>
      </c>
      <c r="QN23" s="71">
        <v>0</v>
      </c>
      <c r="QO23" s="71">
        <v>0</v>
      </c>
      <c r="QP23" s="71">
        <v>1</v>
      </c>
      <c r="QQ23" s="71">
        <v>0</v>
      </c>
      <c r="QR23" s="71">
        <v>0</v>
      </c>
      <c r="QS23" s="71">
        <v>1</v>
      </c>
      <c r="QT23" s="71">
        <v>0</v>
      </c>
      <c r="QU23" s="71">
        <v>0</v>
      </c>
      <c r="QV23" s="71">
        <v>0</v>
      </c>
      <c r="QW23" s="71">
        <v>0</v>
      </c>
      <c r="QX23" s="71">
        <v>29</v>
      </c>
      <c r="QY23" s="71">
        <v>0</v>
      </c>
      <c r="QZ23" s="71">
        <v>0</v>
      </c>
      <c r="RA23" s="71">
        <v>0</v>
      </c>
      <c r="RB23" s="71">
        <v>0</v>
      </c>
      <c r="RC23" s="71">
        <v>0</v>
      </c>
      <c r="RD23" s="71">
        <v>3</v>
      </c>
      <c r="RE23" s="71">
        <v>28</v>
      </c>
      <c r="RF23" s="71">
        <v>0</v>
      </c>
      <c r="RG23" s="71">
        <v>1</v>
      </c>
      <c r="RH23" s="71">
        <v>2</v>
      </c>
      <c r="RI23" s="71">
        <v>2</v>
      </c>
      <c r="RJ23" s="71">
        <v>0</v>
      </c>
      <c r="RK23" s="71">
        <v>1</v>
      </c>
      <c r="RL23" s="71">
        <v>1</v>
      </c>
      <c r="RM23" s="71">
        <v>0</v>
      </c>
      <c r="RN23" s="71">
        <v>1</v>
      </c>
      <c r="RO23" s="71">
        <v>0</v>
      </c>
      <c r="RP23" s="71">
        <v>0</v>
      </c>
      <c r="RQ23" s="71">
        <v>0</v>
      </c>
      <c r="RR23" s="71">
        <v>0</v>
      </c>
      <c r="RS23" s="71">
        <v>29</v>
      </c>
      <c r="RT23" s="71">
        <v>1</v>
      </c>
      <c r="RU23" s="71">
        <v>0</v>
      </c>
      <c r="RV23" s="71">
        <v>0</v>
      </c>
      <c r="RW23" s="71">
        <v>0</v>
      </c>
      <c r="RX23" s="71">
        <v>0</v>
      </c>
      <c r="RY23" s="71">
        <v>3</v>
      </c>
      <c r="RZ23" s="71">
        <v>28</v>
      </c>
      <c r="SA23" s="71">
        <v>0</v>
      </c>
      <c r="SB23" s="71">
        <v>1</v>
      </c>
      <c r="SC23" s="71">
        <v>2</v>
      </c>
      <c r="SD23" s="71">
        <v>2</v>
      </c>
      <c r="SE23" s="71">
        <v>0</v>
      </c>
      <c r="SF23" s="71">
        <v>1</v>
      </c>
      <c r="SG23" s="71">
        <v>1</v>
      </c>
      <c r="SH23" s="71">
        <v>0</v>
      </c>
    </row>
    <row r="24" spans="1:502">
      <c r="A24" s="16" t="s">
        <v>1990</v>
      </c>
      <c r="B24" s="70">
        <v>16</v>
      </c>
      <c r="C24" s="70">
        <v>16</v>
      </c>
      <c r="D24" s="70">
        <v>1</v>
      </c>
      <c r="E24" s="70">
        <v>2019</v>
      </c>
      <c r="F24" s="70" t="s">
        <v>158</v>
      </c>
      <c r="G24" s="1073" t="s">
        <v>1974</v>
      </c>
      <c r="H24" s="70" t="s">
        <v>1975</v>
      </c>
      <c r="I24" s="1066"/>
      <c r="J24" s="73">
        <v>0</v>
      </c>
      <c r="K24" s="73">
        <v>0</v>
      </c>
      <c r="L24" s="73">
        <v>0</v>
      </c>
      <c r="M24" s="73">
        <v>0</v>
      </c>
      <c r="N24" s="73">
        <v>0</v>
      </c>
      <c r="O24" s="73">
        <v>0</v>
      </c>
      <c r="P24" s="73">
        <v>0</v>
      </c>
      <c r="Q24" s="73">
        <v>0</v>
      </c>
      <c r="R24" s="73">
        <v>12.018000000000001</v>
      </c>
      <c r="S24" s="73">
        <v>0</v>
      </c>
      <c r="T24" s="73">
        <v>0</v>
      </c>
      <c r="U24" s="73">
        <v>9.84</v>
      </c>
      <c r="V24" s="73">
        <v>4.7469999999999999</v>
      </c>
      <c r="W24" s="73">
        <v>5.0609999999999999</v>
      </c>
      <c r="X24" s="73">
        <v>5.2960000000000003</v>
      </c>
      <c r="Y24" s="73">
        <v>48.167999999999999</v>
      </c>
      <c r="Z24" s="73">
        <v>0</v>
      </c>
      <c r="AA24" s="73">
        <v>4.2389999999999999</v>
      </c>
      <c r="AB24" s="73">
        <v>0</v>
      </c>
      <c r="AC24" s="73">
        <v>0</v>
      </c>
      <c r="AD24" s="73">
        <v>2.7320000000000002</v>
      </c>
      <c r="AE24" s="73">
        <v>73.097999999999999</v>
      </c>
      <c r="AF24" s="73">
        <v>0</v>
      </c>
      <c r="AG24" s="73">
        <v>11.48</v>
      </c>
      <c r="AH24" s="73">
        <v>6.6</v>
      </c>
      <c r="AI24" s="73">
        <v>6.1660000000000004</v>
      </c>
      <c r="AJ24" s="73">
        <v>21.36</v>
      </c>
      <c r="AK24" s="73">
        <v>10</v>
      </c>
      <c r="AL24" s="73">
        <v>5.0270000000000001</v>
      </c>
      <c r="AM24" s="73">
        <v>3.0249999999999999</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10.050000000000001</v>
      </c>
      <c r="CA24" s="73">
        <v>0</v>
      </c>
      <c r="CB24" s="73">
        <v>418.29300000000001</v>
      </c>
      <c r="CC24" s="73">
        <v>0</v>
      </c>
      <c r="CD24" s="73">
        <v>0</v>
      </c>
      <c r="CE24" s="73">
        <v>2.4329999999999998</v>
      </c>
      <c r="CF24" s="73">
        <v>0</v>
      </c>
      <c r="CG24" s="73">
        <v>0</v>
      </c>
      <c r="CH24" s="73">
        <v>0</v>
      </c>
      <c r="CI24" s="73">
        <v>4.056</v>
      </c>
      <c r="CJ24" s="73">
        <v>0</v>
      </c>
      <c r="CK24" s="73">
        <v>0</v>
      </c>
      <c r="CL24" s="73">
        <v>62.759</v>
      </c>
      <c r="CM24" s="73">
        <v>3.0070000000000001</v>
      </c>
      <c r="CN24" s="73">
        <v>8.4510000000000005</v>
      </c>
      <c r="CO24" s="73">
        <v>0</v>
      </c>
      <c r="CP24" s="73">
        <v>0</v>
      </c>
      <c r="CQ24" s="73">
        <v>0</v>
      </c>
      <c r="CR24" s="73">
        <v>0</v>
      </c>
      <c r="CS24" s="73">
        <v>0</v>
      </c>
      <c r="CT24" s="73">
        <v>0</v>
      </c>
      <c r="CU24" s="73">
        <v>0</v>
      </c>
      <c r="CV24" s="73">
        <v>0</v>
      </c>
      <c r="CW24" s="73">
        <v>0</v>
      </c>
      <c r="CX24" s="73">
        <v>0</v>
      </c>
      <c r="CY24" s="73">
        <v>0</v>
      </c>
      <c r="CZ24" s="73">
        <v>0</v>
      </c>
      <c r="DA24" s="73">
        <v>0</v>
      </c>
      <c r="DB24" s="73">
        <v>2.3010000000000002</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12.018000000000001</v>
      </c>
      <c r="DT24" s="73">
        <v>0</v>
      </c>
      <c r="DU24" s="73">
        <v>0</v>
      </c>
      <c r="DV24" s="73">
        <v>9.84</v>
      </c>
      <c r="DW24" s="73">
        <v>4.7469999999999999</v>
      </c>
      <c r="DX24" s="73">
        <v>5.0609999999999999</v>
      </c>
      <c r="DY24" s="73">
        <v>5.2960000000000003</v>
      </c>
      <c r="DZ24" s="73">
        <v>48.167999999999999</v>
      </c>
      <c r="EA24" s="73">
        <v>0</v>
      </c>
      <c r="EB24" s="73">
        <v>4.2389999999999999</v>
      </c>
      <c r="EC24" s="73">
        <v>0</v>
      </c>
      <c r="ED24" s="73">
        <v>0</v>
      </c>
      <c r="EE24" s="73">
        <v>2.7320000000000002</v>
      </c>
      <c r="EF24" s="73">
        <v>73.097999999999999</v>
      </c>
      <c r="EG24" s="73">
        <v>0</v>
      </c>
      <c r="EH24" s="73">
        <v>11.48</v>
      </c>
      <c r="EI24" s="73">
        <v>6.6</v>
      </c>
      <c r="EJ24" s="73">
        <v>6.1660000000000004</v>
      </c>
      <c r="EK24" s="73">
        <v>21.36</v>
      </c>
      <c r="EL24" s="73">
        <v>10</v>
      </c>
      <c r="EM24" s="73">
        <v>5.0270000000000001</v>
      </c>
      <c r="EN24" s="73">
        <v>3.0249999999999999</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10.050000000000001</v>
      </c>
      <c r="GB24" s="73">
        <v>0</v>
      </c>
      <c r="GC24" s="73">
        <v>418.29300000000001</v>
      </c>
      <c r="GD24" s="73">
        <v>0</v>
      </c>
      <c r="GE24" s="73">
        <v>0</v>
      </c>
      <c r="GF24" s="73">
        <v>2.4329999999999998</v>
      </c>
      <c r="GG24" s="73">
        <v>0</v>
      </c>
      <c r="GH24" s="73">
        <v>0</v>
      </c>
      <c r="GI24" s="73">
        <v>0</v>
      </c>
      <c r="GJ24" s="73">
        <v>4.056</v>
      </c>
      <c r="GK24" s="73">
        <v>0</v>
      </c>
      <c r="GL24" s="73">
        <v>0</v>
      </c>
      <c r="GM24" s="73">
        <v>62.759</v>
      </c>
      <c r="GN24" s="73">
        <v>3.0070000000000001</v>
      </c>
      <c r="GO24" s="73">
        <v>8.4510000000000005</v>
      </c>
      <c r="GP24" s="73">
        <v>0</v>
      </c>
      <c r="GQ24" s="73">
        <v>0</v>
      </c>
      <c r="GR24" s="73">
        <v>0</v>
      </c>
      <c r="GS24" s="73">
        <v>0</v>
      </c>
      <c r="GT24" s="73">
        <v>0</v>
      </c>
      <c r="GU24" s="73">
        <v>0</v>
      </c>
      <c r="GV24" s="73">
        <v>0</v>
      </c>
      <c r="GW24" s="73">
        <v>0</v>
      </c>
      <c r="GX24" s="73">
        <v>0</v>
      </c>
      <c r="GY24" s="73">
        <v>0</v>
      </c>
      <c r="GZ24" s="73">
        <v>0</v>
      </c>
      <c r="HA24" s="73">
        <v>0</v>
      </c>
      <c r="HB24" s="73">
        <v>0</v>
      </c>
      <c r="HC24" s="73">
        <v>2.3010000000000002</v>
      </c>
      <c r="HD24" s="73">
        <v>0</v>
      </c>
      <c r="HE24" s="73">
        <v>0</v>
      </c>
      <c r="HF24" s="73">
        <v>0</v>
      </c>
      <c r="HG24" s="73">
        <v>0</v>
      </c>
      <c r="HH24" s="73">
        <v>0</v>
      </c>
      <c r="HI24" s="73">
        <v>0</v>
      </c>
      <c r="HJ24" s="73">
        <v>0</v>
      </c>
      <c r="HK24" s="73">
        <v>228.857</v>
      </c>
      <c r="HL24" s="73">
        <v>0</v>
      </c>
      <c r="HM24" s="73">
        <v>0</v>
      </c>
      <c r="HN24" s="73">
        <v>0</v>
      </c>
      <c r="HO24" s="73">
        <v>0</v>
      </c>
      <c r="HP24" s="73">
        <v>0</v>
      </c>
      <c r="HQ24" s="73">
        <v>10.050000000000001</v>
      </c>
      <c r="HR24" s="73">
        <v>420.726</v>
      </c>
      <c r="HS24" s="73">
        <v>0</v>
      </c>
      <c r="HT24" s="73">
        <v>4.056</v>
      </c>
      <c r="HU24" s="73">
        <v>65.766000000000005</v>
      </c>
      <c r="HV24" s="73">
        <v>8.4510000000000005</v>
      </c>
      <c r="HW24" s="73">
        <v>0</v>
      </c>
      <c r="HX24" s="73">
        <v>0</v>
      </c>
      <c r="HY24" s="73">
        <v>2.3010000000000002</v>
      </c>
      <c r="HZ24" s="73">
        <v>0</v>
      </c>
      <c r="IA24" s="73">
        <v>0</v>
      </c>
      <c r="IB24" s="73">
        <v>0</v>
      </c>
      <c r="IC24" s="73">
        <v>0</v>
      </c>
      <c r="ID24" s="73">
        <v>0</v>
      </c>
      <c r="IE24" s="73">
        <v>0</v>
      </c>
      <c r="IF24" s="73">
        <v>228.857</v>
      </c>
      <c r="IG24" s="73">
        <v>0</v>
      </c>
      <c r="IH24" s="73">
        <v>0</v>
      </c>
      <c r="II24" s="73">
        <v>0</v>
      </c>
      <c r="IJ24" s="73">
        <v>0</v>
      </c>
      <c r="IK24" s="73">
        <v>0</v>
      </c>
      <c r="IL24" s="73">
        <v>10.050000000000001</v>
      </c>
      <c r="IM24" s="73">
        <v>420.726</v>
      </c>
      <c r="IN24" s="73">
        <v>0</v>
      </c>
      <c r="IO24" s="73">
        <v>4.056</v>
      </c>
      <c r="IP24" s="73">
        <v>65.766000000000005</v>
      </c>
      <c r="IQ24" s="73">
        <v>8.4510000000000005</v>
      </c>
      <c r="IR24" s="73">
        <v>0</v>
      </c>
      <c r="IS24" s="73">
        <v>0</v>
      </c>
      <c r="IT24" s="73">
        <v>2.3010000000000002</v>
      </c>
      <c r="IU24" s="73">
        <v>0</v>
      </c>
      <c r="IV24" s="74">
        <v>0</v>
      </c>
      <c r="IW24" s="71">
        <v>0</v>
      </c>
      <c r="IX24" s="71">
        <v>0</v>
      </c>
      <c r="IY24" s="71">
        <v>0</v>
      </c>
      <c r="IZ24" s="71">
        <v>0</v>
      </c>
      <c r="JA24" s="71">
        <v>0</v>
      </c>
      <c r="JB24" s="71">
        <v>0</v>
      </c>
      <c r="JC24" s="71">
        <v>0</v>
      </c>
      <c r="JD24" s="71">
        <v>0</v>
      </c>
      <c r="JE24" s="71">
        <v>3</v>
      </c>
      <c r="JF24" s="71">
        <v>0</v>
      </c>
      <c r="JG24" s="71">
        <v>0</v>
      </c>
      <c r="JH24" s="71">
        <v>1</v>
      </c>
      <c r="JI24" s="71">
        <v>1</v>
      </c>
      <c r="JJ24" s="71">
        <v>1</v>
      </c>
      <c r="JK24" s="71">
        <v>1</v>
      </c>
      <c r="JL24" s="71">
        <v>8</v>
      </c>
      <c r="JM24" s="71">
        <v>0</v>
      </c>
      <c r="JN24" s="71">
        <v>2</v>
      </c>
      <c r="JO24" s="71">
        <v>0</v>
      </c>
      <c r="JP24" s="71">
        <v>0</v>
      </c>
      <c r="JQ24" s="71">
        <v>1</v>
      </c>
      <c r="JR24" s="71">
        <v>1</v>
      </c>
      <c r="JS24" s="71">
        <v>0</v>
      </c>
      <c r="JT24" s="71">
        <v>2</v>
      </c>
      <c r="JU24" s="71">
        <v>1</v>
      </c>
      <c r="JV24" s="71">
        <v>1</v>
      </c>
      <c r="JW24" s="71">
        <v>1</v>
      </c>
      <c r="JX24" s="71">
        <v>2</v>
      </c>
      <c r="JY24" s="71">
        <v>1</v>
      </c>
      <c r="JZ24" s="71">
        <v>1</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3</v>
      </c>
      <c r="LN24" s="71">
        <v>0</v>
      </c>
      <c r="LO24" s="71">
        <v>27</v>
      </c>
      <c r="LP24" s="71">
        <v>0</v>
      </c>
      <c r="LQ24" s="71">
        <v>0</v>
      </c>
      <c r="LR24" s="71">
        <v>1</v>
      </c>
      <c r="LS24" s="71">
        <v>0</v>
      </c>
      <c r="LT24" s="71">
        <v>0</v>
      </c>
      <c r="LU24" s="71">
        <v>0</v>
      </c>
      <c r="LV24" s="71">
        <v>1</v>
      </c>
      <c r="LW24" s="71">
        <v>0</v>
      </c>
      <c r="LX24" s="71">
        <v>0</v>
      </c>
      <c r="LY24" s="71">
        <v>1</v>
      </c>
      <c r="LZ24" s="71">
        <v>1</v>
      </c>
      <c r="MA24" s="71">
        <v>2</v>
      </c>
      <c r="MB24" s="71">
        <v>0</v>
      </c>
      <c r="MC24" s="71">
        <v>0</v>
      </c>
      <c r="MD24" s="71">
        <v>0</v>
      </c>
      <c r="ME24" s="71">
        <v>0</v>
      </c>
      <c r="MF24" s="71">
        <v>0</v>
      </c>
      <c r="MG24" s="71">
        <v>0</v>
      </c>
      <c r="MH24" s="71">
        <v>0</v>
      </c>
      <c r="MI24" s="71">
        <v>0</v>
      </c>
      <c r="MJ24" s="71">
        <v>0</v>
      </c>
      <c r="MK24" s="71">
        <v>0</v>
      </c>
      <c r="ML24" s="71">
        <v>0</v>
      </c>
      <c r="MM24" s="71">
        <v>0</v>
      </c>
      <c r="MN24" s="71">
        <v>0</v>
      </c>
      <c r="MO24" s="71">
        <v>1</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1</v>
      </c>
      <c r="NJ24" s="71">
        <v>1</v>
      </c>
      <c r="NK24" s="71">
        <v>1</v>
      </c>
      <c r="NL24" s="71">
        <v>1</v>
      </c>
      <c r="NM24" s="71">
        <v>8</v>
      </c>
      <c r="NN24" s="71">
        <v>0</v>
      </c>
      <c r="NO24" s="71">
        <v>2</v>
      </c>
      <c r="NP24" s="71">
        <v>0</v>
      </c>
      <c r="NQ24" s="71">
        <v>0</v>
      </c>
      <c r="NR24" s="71">
        <v>1</v>
      </c>
      <c r="NS24" s="71">
        <v>1</v>
      </c>
      <c r="NT24" s="71">
        <v>0</v>
      </c>
      <c r="NU24" s="71">
        <v>2</v>
      </c>
      <c r="NV24" s="71">
        <v>1</v>
      </c>
      <c r="NW24" s="71">
        <v>1</v>
      </c>
      <c r="NX24" s="71">
        <v>1</v>
      </c>
      <c r="NY24" s="71">
        <v>2</v>
      </c>
      <c r="NZ24" s="71">
        <v>1</v>
      </c>
      <c r="OA24" s="71">
        <v>1</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3</v>
      </c>
      <c r="PO24" s="71">
        <v>0</v>
      </c>
      <c r="PP24" s="71">
        <v>27</v>
      </c>
      <c r="PQ24" s="71">
        <v>0</v>
      </c>
      <c r="PR24" s="71">
        <v>0</v>
      </c>
      <c r="PS24" s="71">
        <v>1</v>
      </c>
      <c r="PT24" s="71">
        <v>0</v>
      </c>
      <c r="PU24" s="71">
        <v>0</v>
      </c>
      <c r="PV24" s="71">
        <v>0</v>
      </c>
      <c r="PW24" s="71">
        <v>1</v>
      </c>
      <c r="PX24" s="71">
        <v>0</v>
      </c>
      <c r="PY24" s="71">
        <v>0</v>
      </c>
      <c r="PZ24" s="71">
        <v>1</v>
      </c>
      <c r="QA24" s="71">
        <v>1</v>
      </c>
      <c r="QB24" s="71">
        <v>2</v>
      </c>
      <c r="QC24" s="71">
        <v>0</v>
      </c>
      <c r="QD24" s="71">
        <v>0</v>
      </c>
      <c r="QE24" s="71">
        <v>0</v>
      </c>
      <c r="QF24" s="71">
        <v>0</v>
      </c>
      <c r="QG24" s="71">
        <v>0</v>
      </c>
      <c r="QH24" s="71">
        <v>0</v>
      </c>
      <c r="QI24" s="71">
        <v>0</v>
      </c>
      <c r="QJ24" s="71">
        <v>0</v>
      </c>
      <c r="QK24" s="71">
        <v>0</v>
      </c>
      <c r="QL24" s="71">
        <v>0</v>
      </c>
      <c r="QM24" s="71">
        <v>0</v>
      </c>
      <c r="QN24" s="71">
        <v>0</v>
      </c>
      <c r="QO24" s="71">
        <v>0</v>
      </c>
      <c r="QP24" s="71">
        <v>1</v>
      </c>
      <c r="QQ24" s="71">
        <v>0</v>
      </c>
      <c r="QR24" s="71">
        <v>0</v>
      </c>
      <c r="QS24" s="71">
        <v>0</v>
      </c>
      <c r="QT24" s="71">
        <v>0</v>
      </c>
      <c r="QU24" s="71">
        <v>0</v>
      </c>
      <c r="QV24" s="71">
        <v>0</v>
      </c>
      <c r="QW24" s="71">
        <v>0</v>
      </c>
      <c r="QX24" s="71">
        <v>28</v>
      </c>
      <c r="QY24" s="71">
        <v>0</v>
      </c>
      <c r="QZ24" s="71">
        <v>0</v>
      </c>
      <c r="RA24" s="71">
        <v>0</v>
      </c>
      <c r="RB24" s="71">
        <v>0</v>
      </c>
      <c r="RC24" s="71">
        <v>0</v>
      </c>
      <c r="RD24" s="71">
        <v>3</v>
      </c>
      <c r="RE24" s="71">
        <v>28</v>
      </c>
      <c r="RF24" s="71">
        <v>0</v>
      </c>
      <c r="RG24" s="71">
        <v>1</v>
      </c>
      <c r="RH24" s="71">
        <v>2</v>
      </c>
      <c r="RI24" s="71">
        <v>2</v>
      </c>
      <c r="RJ24" s="71">
        <v>0</v>
      </c>
      <c r="RK24" s="71">
        <v>0</v>
      </c>
      <c r="RL24" s="71">
        <v>1</v>
      </c>
      <c r="RM24" s="71">
        <v>0</v>
      </c>
      <c r="RN24" s="71">
        <v>0</v>
      </c>
      <c r="RO24" s="71">
        <v>0</v>
      </c>
      <c r="RP24" s="71">
        <v>0</v>
      </c>
      <c r="RQ24" s="71">
        <v>0</v>
      </c>
      <c r="RR24" s="71">
        <v>0</v>
      </c>
      <c r="RS24" s="71">
        <v>28</v>
      </c>
      <c r="RT24" s="71">
        <v>0</v>
      </c>
      <c r="RU24" s="71">
        <v>0</v>
      </c>
      <c r="RV24" s="71">
        <v>0</v>
      </c>
      <c r="RW24" s="71">
        <v>0</v>
      </c>
      <c r="RX24" s="71">
        <v>0</v>
      </c>
      <c r="RY24" s="71">
        <v>3</v>
      </c>
      <c r="RZ24" s="71">
        <v>28</v>
      </c>
      <c r="SA24" s="71">
        <v>0</v>
      </c>
      <c r="SB24" s="71">
        <v>1</v>
      </c>
      <c r="SC24" s="71">
        <v>2</v>
      </c>
      <c r="SD24" s="71">
        <v>2</v>
      </c>
      <c r="SE24" s="71">
        <v>0</v>
      </c>
      <c r="SF24" s="71">
        <v>0</v>
      </c>
      <c r="SG24" s="71">
        <v>1</v>
      </c>
      <c r="SH24" s="71">
        <v>0</v>
      </c>
    </row>
    <row r="25" spans="1:502">
      <c r="A25" s="16" t="s">
        <v>1991</v>
      </c>
      <c r="B25" s="70">
        <v>17</v>
      </c>
      <c r="C25" s="70">
        <v>17</v>
      </c>
      <c r="D25" s="70">
        <v>1</v>
      </c>
      <c r="E25" s="70">
        <v>2020</v>
      </c>
      <c r="F25" s="70" t="s">
        <v>159</v>
      </c>
      <c r="G25" s="1073" t="s">
        <v>1974</v>
      </c>
      <c r="H25" s="70" t="s">
        <v>1975</v>
      </c>
      <c r="I25" s="1066"/>
      <c r="J25" s="73">
        <v>0</v>
      </c>
      <c r="K25" s="73">
        <v>0</v>
      </c>
      <c r="L25" s="73">
        <v>0</v>
      </c>
      <c r="M25" s="73">
        <v>0</v>
      </c>
      <c r="N25" s="73">
        <v>0</v>
      </c>
      <c r="O25" s="73">
        <v>0</v>
      </c>
      <c r="P25" s="73">
        <v>0</v>
      </c>
      <c r="Q25" s="73">
        <v>0</v>
      </c>
      <c r="R25" s="73">
        <v>11.538</v>
      </c>
      <c r="S25" s="73">
        <v>0</v>
      </c>
      <c r="T25" s="73">
        <v>0</v>
      </c>
      <c r="U25" s="73">
        <v>9.4420000000000002</v>
      </c>
      <c r="V25" s="73">
        <v>4.7930000000000001</v>
      </c>
      <c r="W25" s="73">
        <v>4.9160000000000004</v>
      </c>
      <c r="X25" s="73">
        <v>5.0659999999999998</v>
      </c>
      <c r="Y25" s="73">
        <v>38.326999999999998</v>
      </c>
      <c r="Z25" s="73">
        <v>0</v>
      </c>
      <c r="AA25" s="73">
        <v>10.113</v>
      </c>
      <c r="AB25" s="73">
        <v>0</v>
      </c>
      <c r="AC25" s="73">
        <v>0</v>
      </c>
      <c r="AD25" s="73">
        <v>4.6989999999999998</v>
      </c>
      <c r="AE25" s="73">
        <v>70.63</v>
      </c>
      <c r="AF25" s="73">
        <v>0</v>
      </c>
      <c r="AG25" s="73">
        <v>3.8879999999999999</v>
      </c>
      <c r="AH25" s="73">
        <v>5.1440000000000001</v>
      </c>
      <c r="AI25" s="73">
        <v>5.0510000000000002</v>
      </c>
      <c r="AJ25" s="73">
        <v>20.260000000000002</v>
      </c>
      <c r="AK25" s="73">
        <v>10.257</v>
      </c>
      <c r="AL25" s="73">
        <v>4.4989999999999997</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2.427</v>
      </c>
      <c r="CA25" s="73">
        <v>0</v>
      </c>
      <c r="CB25" s="73">
        <v>402.13299999999998</v>
      </c>
      <c r="CC25" s="73">
        <v>0</v>
      </c>
      <c r="CD25" s="73">
        <v>0</v>
      </c>
      <c r="CE25" s="73">
        <v>12.699</v>
      </c>
      <c r="CF25" s="73">
        <v>0</v>
      </c>
      <c r="CG25" s="73">
        <v>0</v>
      </c>
      <c r="CH25" s="73">
        <v>0</v>
      </c>
      <c r="CI25" s="73">
        <v>3.444</v>
      </c>
      <c r="CJ25" s="73">
        <v>0</v>
      </c>
      <c r="CK25" s="73">
        <v>0</v>
      </c>
      <c r="CL25" s="73">
        <v>57.372</v>
      </c>
      <c r="CM25" s="73">
        <v>3.0379999999999998</v>
      </c>
      <c r="CN25" s="73">
        <v>8.7769999999999992</v>
      </c>
      <c r="CO25" s="73">
        <v>0</v>
      </c>
      <c r="CP25" s="73">
        <v>0</v>
      </c>
      <c r="CQ25" s="73">
        <v>0</v>
      </c>
      <c r="CR25" s="73">
        <v>0</v>
      </c>
      <c r="CS25" s="73">
        <v>32.548000000000002</v>
      </c>
      <c r="CT25" s="73">
        <v>0</v>
      </c>
      <c r="CU25" s="73">
        <v>0</v>
      </c>
      <c r="CV25" s="73">
        <v>0</v>
      </c>
      <c r="CW25" s="73">
        <v>0</v>
      </c>
      <c r="CX25" s="73">
        <v>0</v>
      </c>
      <c r="CY25" s="73">
        <v>0</v>
      </c>
      <c r="CZ25" s="73">
        <v>0</v>
      </c>
      <c r="DA25" s="73">
        <v>0</v>
      </c>
      <c r="DB25" s="73">
        <v>2.2440000000000002</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11.538</v>
      </c>
      <c r="DT25" s="73">
        <v>0</v>
      </c>
      <c r="DU25" s="73">
        <v>0</v>
      </c>
      <c r="DV25" s="73">
        <v>9.4420000000000002</v>
      </c>
      <c r="DW25" s="73">
        <v>4.7930000000000001</v>
      </c>
      <c r="DX25" s="73">
        <v>4.9160000000000004</v>
      </c>
      <c r="DY25" s="73">
        <v>5.0659999999999998</v>
      </c>
      <c r="DZ25" s="73">
        <v>38.326999999999998</v>
      </c>
      <c r="EA25" s="73">
        <v>0</v>
      </c>
      <c r="EB25" s="73">
        <v>10.113</v>
      </c>
      <c r="EC25" s="73">
        <v>0</v>
      </c>
      <c r="ED25" s="73">
        <v>0</v>
      </c>
      <c r="EE25" s="73">
        <v>4.6989999999999998</v>
      </c>
      <c r="EF25" s="73">
        <v>70.63</v>
      </c>
      <c r="EG25" s="73">
        <v>0</v>
      </c>
      <c r="EH25" s="73">
        <v>3.8879999999999999</v>
      </c>
      <c r="EI25" s="73">
        <v>5.1440000000000001</v>
      </c>
      <c r="EJ25" s="73">
        <v>5.0510000000000002</v>
      </c>
      <c r="EK25" s="73">
        <v>20.260000000000002</v>
      </c>
      <c r="EL25" s="73">
        <v>10.257</v>
      </c>
      <c r="EM25" s="73">
        <v>4.4989999999999997</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2.427</v>
      </c>
      <c r="GB25" s="73">
        <v>0</v>
      </c>
      <c r="GC25" s="73">
        <v>402.13299999999998</v>
      </c>
      <c r="GD25" s="73">
        <v>0</v>
      </c>
      <c r="GE25" s="73">
        <v>0</v>
      </c>
      <c r="GF25" s="73">
        <v>12.699</v>
      </c>
      <c r="GG25" s="73">
        <v>0</v>
      </c>
      <c r="GH25" s="73">
        <v>0</v>
      </c>
      <c r="GI25" s="73">
        <v>0</v>
      </c>
      <c r="GJ25" s="73">
        <v>3.444</v>
      </c>
      <c r="GK25" s="73">
        <v>0</v>
      </c>
      <c r="GL25" s="73">
        <v>0</v>
      </c>
      <c r="GM25" s="73">
        <v>57.372</v>
      </c>
      <c r="GN25" s="73">
        <v>3.0379999999999998</v>
      </c>
      <c r="GO25" s="73">
        <v>8.7769999999999992</v>
      </c>
      <c r="GP25" s="73">
        <v>0</v>
      </c>
      <c r="GQ25" s="73">
        <v>0</v>
      </c>
      <c r="GR25" s="73">
        <v>0</v>
      </c>
      <c r="GS25" s="73">
        <v>0</v>
      </c>
      <c r="GT25" s="73">
        <v>32.548000000000002</v>
      </c>
      <c r="GU25" s="73">
        <v>0</v>
      </c>
      <c r="GV25" s="73">
        <v>0</v>
      </c>
      <c r="GW25" s="73">
        <v>0</v>
      </c>
      <c r="GX25" s="73">
        <v>0</v>
      </c>
      <c r="GY25" s="73">
        <v>0</v>
      </c>
      <c r="GZ25" s="73">
        <v>0</v>
      </c>
      <c r="HA25" s="73">
        <v>0</v>
      </c>
      <c r="HB25" s="73">
        <v>0</v>
      </c>
      <c r="HC25" s="73">
        <v>2.2440000000000002</v>
      </c>
      <c r="HD25" s="73">
        <v>0</v>
      </c>
      <c r="HE25" s="73">
        <v>0</v>
      </c>
      <c r="HF25" s="73">
        <v>0</v>
      </c>
      <c r="HG25" s="73">
        <v>0</v>
      </c>
      <c r="HH25" s="73">
        <v>0</v>
      </c>
      <c r="HI25" s="73">
        <v>0</v>
      </c>
      <c r="HJ25" s="73">
        <v>0</v>
      </c>
      <c r="HK25" s="73">
        <v>208.62299999999999</v>
      </c>
      <c r="HL25" s="73">
        <v>0</v>
      </c>
      <c r="HM25" s="73">
        <v>0</v>
      </c>
      <c r="HN25" s="73">
        <v>0</v>
      </c>
      <c r="HO25" s="73">
        <v>0</v>
      </c>
      <c r="HP25" s="73">
        <v>0</v>
      </c>
      <c r="HQ25" s="73">
        <v>2.427</v>
      </c>
      <c r="HR25" s="73">
        <v>414.83199999999999</v>
      </c>
      <c r="HS25" s="73">
        <v>0</v>
      </c>
      <c r="HT25" s="73">
        <v>3.444</v>
      </c>
      <c r="HU25" s="73">
        <v>60.41</v>
      </c>
      <c r="HV25" s="73">
        <v>8.7769999999999992</v>
      </c>
      <c r="HW25" s="73">
        <v>0</v>
      </c>
      <c r="HX25" s="73">
        <v>32.548000000000002</v>
      </c>
      <c r="HY25" s="73">
        <v>2.2440000000000002</v>
      </c>
      <c r="HZ25" s="73">
        <v>0</v>
      </c>
      <c r="IA25" s="73">
        <v>0</v>
      </c>
      <c r="IB25" s="73">
        <v>0</v>
      </c>
      <c r="IC25" s="73">
        <v>0</v>
      </c>
      <c r="ID25" s="73">
        <v>0</v>
      </c>
      <c r="IE25" s="73">
        <v>0</v>
      </c>
      <c r="IF25" s="73">
        <v>208.62299999999999</v>
      </c>
      <c r="IG25" s="73">
        <v>0</v>
      </c>
      <c r="IH25" s="73">
        <v>0</v>
      </c>
      <c r="II25" s="73">
        <v>0</v>
      </c>
      <c r="IJ25" s="73">
        <v>0</v>
      </c>
      <c r="IK25" s="73">
        <v>0</v>
      </c>
      <c r="IL25" s="73">
        <v>2.427</v>
      </c>
      <c r="IM25" s="73">
        <v>414.83199999999999</v>
      </c>
      <c r="IN25" s="73">
        <v>0</v>
      </c>
      <c r="IO25" s="73">
        <v>3.444</v>
      </c>
      <c r="IP25" s="73">
        <v>60.41</v>
      </c>
      <c r="IQ25" s="73">
        <v>8.7769999999999992</v>
      </c>
      <c r="IR25" s="73">
        <v>0</v>
      </c>
      <c r="IS25" s="73">
        <v>32.548000000000002</v>
      </c>
      <c r="IT25" s="73">
        <v>2.2440000000000002</v>
      </c>
      <c r="IU25" s="73">
        <v>0</v>
      </c>
      <c r="IV25" s="74">
        <v>0</v>
      </c>
      <c r="IW25" s="71">
        <v>0</v>
      </c>
      <c r="IX25" s="71">
        <v>0</v>
      </c>
      <c r="IY25" s="71">
        <v>0</v>
      </c>
      <c r="IZ25" s="71">
        <v>0</v>
      </c>
      <c r="JA25" s="71">
        <v>0</v>
      </c>
      <c r="JB25" s="71">
        <v>0</v>
      </c>
      <c r="JC25" s="71">
        <v>0</v>
      </c>
      <c r="JD25" s="71">
        <v>0</v>
      </c>
      <c r="JE25" s="71">
        <v>3</v>
      </c>
      <c r="JF25" s="71">
        <v>0</v>
      </c>
      <c r="JG25" s="71">
        <v>0</v>
      </c>
      <c r="JH25" s="71">
        <v>1</v>
      </c>
      <c r="JI25" s="71">
        <v>1</v>
      </c>
      <c r="JJ25" s="71">
        <v>1</v>
      </c>
      <c r="JK25" s="71">
        <v>1</v>
      </c>
      <c r="JL25" s="71">
        <v>5</v>
      </c>
      <c r="JM25" s="71">
        <v>0</v>
      </c>
      <c r="JN25" s="71">
        <v>3</v>
      </c>
      <c r="JO25" s="71">
        <v>0</v>
      </c>
      <c r="JP25" s="71">
        <v>0</v>
      </c>
      <c r="JQ25" s="71">
        <v>1</v>
      </c>
      <c r="JR25" s="71">
        <v>1</v>
      </c>
      <c r="JS25" s="71">
        <v>0</v>
      </c>
      <c r="JT25" s="71">
        <v>1</v>
      </c>
      <c r="JU25" s="71">
        <v>1</v>
      </c>
      <c r="JV25" s="71">
        <v>1</v>
      </c>
      <c r="JW25" s="71">
        <v>1</v>
      </c>
      <c r="JX25" s="71">
        <v>2</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26</v>
      </c>
      <c r="LP25" s="71">
        <v>0</v>
      </c>
      <c r="LQ25" s="71">
        <v>0</v>
      </c>
      <c r="LR25" s="71">
        <v>2</v>
      </c>
      <c r="LS25" s="71">
        <v>0</v>
      </c>
      <c r="LT25" s="71">
        <v>0</v>
      </c>
      <c r="LU25" s="71">
        <v>0</v>
      </c>
      <c r="LV25" s="71">
        <v>1</v>
      </c>
      <c r="LW25" s="71">
        <v>0</v>
      </c>
      <c r="LX25" s="71">
        <v>0</v>
      </c>
      <c r="LY25" s="71">
        <v>1</v>
      </c>
      <c r="LZ25" s="71">
        <v>1</v>
      </c>
      <c r="MA25" s="71">
        <v>2</v>
      </c>
      <c r="MB25" s="71">
        <v>0</v>
      </c>
      <c r="MC25" s="71">
        <v>0</v>
      </c>
      <c r="MD25" s="71">
        <v>0</v>
      </c>
      <c r="ME25" s="71">
        <v>0</v>
      </c>
      <c r="MF25" s="71">
        <v>1</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1</v>
      </c>
      <c r="NJ25" s="71">
        <v>1</v>
      </c>
      <c r="NK25" s="71">
        <v>1</v>
      </c>
      <c r="NL25" s="71">
        <v>1</v>
      </c>
      <c r="NM25" s="71">
        <v>5</v>
      </c>
      <c r="NN25" s="71">
        <v>0</v>
      </c>
      <c r="NO25" s="71">
        <v>3</v>
      </c>
      <c r="NP25" s="71">
        <v>0</v>
      </c>
      <c r="NQ25" s="71">
        <v>0</v>
      </c>
      <c r="NR25" s="71">
        <v>1</v>
      </c>
      <c r="NS25" s="71">
        <v>1</v>
      </c>
      <c r="NT25" s="71">
        <v>0</v>
      </c>
      <c r="NU25" s="71">
        <v>1</v>
      </c>
      <c r="NV25" s="71">
        <v>1</v>
      </c>
      <c r="NW25" s="71">
        <v>1</v>
      </c>
      <c r="NX25" s="71">
        <v>1</v>
      </c>
      <c r="NY25" s="71">
        <v>2</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26</v>
      </c>
      <c r="PQ25" s="71">
        <v>0</v>
      </c>
      <c r="PR25" s="71">
        <v>0</v>
      </c>
      <c r="PS25" s="71">
        <v>2</v>
      </c>
      <c r="PT25" s="71">
        <v>0</v>
      </c>
      <c r="PU25" s="71">
        <v>0</v>
      </c>
      <c r="PV25" s="71">
        <v>0</v>
      </c>
      <c r="PW25" s="71">
        <v>1</v>
      </c>
      <c r="PX25" s="71">
        <v>0</v>
      </c>
      <c r="PY25" s="71">
        <v>0</v>
      </c>
      <c r="PZ25" s="71">
        <v>1</v>
      </c>
      <c r="QA25" s="71">
        <v>1</v>
      </c>
      <c r="QB25" s="71">
        <v>2</v>
      </c>
      <c r="QC25" s="71">
        <v>0</v>
      </c>
      <c r="QD25" s="71">
        <v>0</v>
      </c>
      <c r="QE25" s="71">
        <v>0</v>
      </c>
      <c r="QF25" s="71">
        <v>0</v>
      </c>
      <c r="QG25" s="71">
        <v>1</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24</v>
      </c>
      <c r="QY25" s="71">
        <v>0</v>
      </c>
      <c r="QZ25" s="71">
        <v>0</v>
      </c>
      <c r="RA25" s="71">
        <v>0</v>
      </c>
      <c r="RB25" s="71">
        <v>0</v>
      </c>
      <c r="RC25" s="71">
        <v>0</v>
      </c>
      <c r="RD25" s="71">
        <v>1</v>
      </c>
      <c r="RE25" s="71">
        <v>28</v>
      </c>
      <c r="RF25" s="71">
        <v>0</v>
      </c>
      <c r="RG25" s="71">
        <v>1</v>
      </c>
      <c r="RH25" s="71">
        <v>2</v>
      </c>
      <c r="RI25" s="71">
        <v>2</v>
      </c>
      <c r="RJ25" s="71">
        <v>0</v>
      </c>
      <c r="RK25" s="71">
        <v>1</v>
      </c>
      <c r="RL25" s="71">
        <v>1</v>
      </c>
      <c r="RM25" s="71">
        <v>0</v>
      </c>
      <c r="RN25" s="71">
        <v>0</v>
      </c>
      <c r="RO25" s="71">
        <v>0</v>
      </c>
      <c r="RP25" s="71">
        <v>0</v>
      </c>
      <c r="RQ25" s="71">
        <v>0</v>
      </c>
      <c r="RR25" s="71">
        <v>0</v>
      </c>
      <c r="RS25" s="71">
        <v>24</v>
      </c>
      <c r="RT25" s="71">
        <v>0</v>
      </c>
      <c r="RU25" s="71">
        <v>0</v>
      </c>
      <c r="RV25" s="71">
        <v>0</v>
      </c>
      <c r="RW25" s="71">
        <v>0</v>
      </c>
      <c r="RX25" s="71">
        <v>0</v>
      </c>
      <c r="RY25" s="71">
        <v>1</v>
      </c>
      <c r="RZ25" s="71">
        <v>28</v>
      </c>
      <c r="SA25" s="71">
        <v>0</v>
      </c>
      <c r="SB25" s="71">
        <v>1</v>
      </c>
      <c r="SC25" s="71">
        <v>2</v>
      </c>
      <c r="SD25" s="71">
        <v>2</v>
      </c>
      <c r="SE25" s="71">
        <v>0</v>
      </c>
      <c r="SF25" s="71">
        <v>1</v>
      </c>
      <c r="SG25" s="71">
        <v>1</v>
      </c>
      <c r="SH25" s="71">
        <v>0</v>
      </c>
    </row>
    <row r="26" spans="1:502">
      <c r="A26" s="16" t="s">
        <v>1992</v>
      </c>
      <c r="B26" s="70">
        <v>18</v>
      </c>
      <c r="C26" s="70">
        <v>18</v>
      </c>
      <c r="D26" s="70">
        <v>1</v>
      </c>
      <c r="E26" s="70">
        <v>2021</v>
      </c>
      <c r="F26" s="70" t="s">
        <v>160</v>
      </c>
      <c r="G26" s="1073" t="s">
        <v>1974</v>
      </c>
      <c r="H26" s="70" t="s">
        <v>1975</v>
      </c>
      <c r="I26" s="1066"/>
      <c r="J26" s="73">
        <v>0</v>
      </c>
      <c r="K26" s="73">
        <v>0</v>
      </c>
      <c r="L26" s="73">
        <v>0</v>
      </c>
      <c r="M26" s="73">
        <v>0</v>
      </c>
      <c r="N26" s="73">
        <v>0</v>
      </c>
      <c r="O26" s="73">
        <v>0</v>
      </c>
      <c r="P26" s="73">
        <v>0</v>
      </c>
      <c r="Q26" s="73">
        <v>0</v>
      </c>
      <c r="R26" s="73">
        <v>11.643000000000001</v>
      </c>
      <c r="S26" s="73">
        <v>0</v>
      </c>
      <c r="T26" s="73">
        <v>0</v>
      </c>
      <c r="U26" s="73">
        <v>9.1590000000000007</v>
      </c>
      <c r="V26" s="73">
        <v>5.2309999999999999</v>
      </c>
      <c r="W26" s="73">
        <v>4.6470000000000002</v>
      </c>
      <c r="X26" s="73">
        <v>4.8780000000000001</v>
      </c>
      <c r="Y26" s="73">
        <v>37.924999999999997</v>
      </c>
      <c r="Z26" s="73">
        <v>0</v>
      </c>
      <c r="AA26" s="73">
        <v>9.4359999999999999</v>
      </c>
      <c r="AB26" s="73">
        <v>0</v>
      </c>
      <c r="AC26" s="73">
        <v>0</v>
      </c>
      <c r="AD26" s="73">
        <v>5.0220000000000002</v>
      </c>
      <c r="AE26" s="73">
        <v>81.519000000000005</v>
      </c>
      <c r="AF26" s="73">
        <v>0</v>
      </c>
      <c r="AG26" s="73">
        <v>4.0949999999999998</v>
      </c>
      <c r="AH26" s="73">
        <v>99.494</v>
      </c>
      <c r="AI26" s="73">
        <v>5.7110000000000003</v>
      </c>
      <c r="AJ26" s="73">
        <v>15.775</v>
      </c>
      <c r="AK26" s="73">
        <v>3.7389999999999999</v>
      </c>
      <c r="AL26" s="73">
        <v>4.2590000000000003</v>
      </c>
      <c r="AM26" s="73">
        <v>0</v>
      </c>
      <c r="AN26" s="73">
        <v>0</v>
      </c>
      <c r="AO26" s="73">
        <v>0</v>
      </c>
      <c r="AP26" s="73">
        <v>0</v>
      </c>
      <c r="AQ26" s="73">
        <v>0</v>
      </c>
      <c r="AR26" s="73">
        <v>2.5070000000000001</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2.8340000000000001</v>
      </c>
      <c r="BS26" s="73">
        <v>0</v>
      </c>
      <c r="BT26" s="73">
        <v>0</v>
      </c>
      <c r="BU26" s="73">
        <v>0</v>
      </c>
      <c r="BV26" s="73">
        <v>0</v>
      </c>
      <c r="BW26" s="73">
        <v>0</v>
      </c>
      <c r="BX26" s="73">
        <v>0</v>
      </c>
      <c r="BY26" s="73">
        <v>0</v>
      </c>
      <c r="BZ26" s="73">
        <v>5.8490000000000002</v>
      </c>
      <c r="CA26" s="73">
        <v>0</v>
      </c>
      <c r="CB26" s="73">
        <v>380.673</v>
      </c>
      <c r="CC26" s="73">
        <v>0</v>
      </c>
      <c r="CD26" s="73">
        <v>0</v>
      </c>
      <c r="CE26" s="73">
        <v>12.717000000000001</v>
      </c>
      <c r="CF26" s="73">
        <v>0</v>
      </c>
      <c r="CG26" s="73">
        <v>0</v>
      </c>
      <c r="CH26" s="73">
        <v>0</v>
      </c>
      <c r="CI26" s="73">
        <v>3.754</v>
      </c>
      <c r="CJ26" s="73">
        <v>0</v>
      </c>
      <c r="CK26" s="73">
        <v>0</v>
      </c>
      <c r="CL26" s="73">
        <v>63.744</v>
      </c>
      <c r="CM26" s="73">
        <v>3.0790000000000002</v>
      </c>
      <c r="CN26" s="73">
        <v>8.609</v>
      </c>
      <c r="CO26" s="73">
        <v>0</v>
      </c>
      <c r="CP26" s="73">
        <v>0</v>
      </c>
      <c r="CQ26" s="73">
        <v>0</v>
      </c>
      <c r="CR26" s="73">
        <v>0</v>
      </c>
      <c r="CS26" s="73">
        <v>0</v>
      </c>
      <c r="CT26" s="73">
        <v>0</v>
      </c>
      <c r="CU26" s="73">
        <v>0</v>
      </c>
      <c r="CV26" s="73">
        <v>0</v>
      </c>
      <c r="CW26" s="73">
        <v>0</v>
      </c>
      <c r="CX26" s="73">
        <v>0</v>
      </c>
      <c r="CY26" s="73">
        <v>0</v>
      </c>
      <c r="CZ26" s="73">
        <v>0</v>
      </c>
      <c r="DA26" s="73">
        <v>0</v>
      </c>
      <c r="DB26" s="73">
        <v>4.9859999999999998</v>
      </c>
      <c r="DC26" s="73">
        <v>0</v>
      </c>
      <c r="DD26" s="73">
        <v>0</v>
      </c>
      <c r="DE26" s="73">
        <v>0</v>
      </c>
      <c r="DF26" s="73">
        <v>0</v>
      </c>
      <c r="DG26" s="73">
        <v>0</v>
      </c>
      <c r="DH26" s="73">
        <v>0</v>
      </c>
      <c r="DI26" s="73">
        <v>0</v>
      </c>
      <c r="DJ26" s="73">
        <v>2.5070000000000001</v>
      </c>
      <c r="DK26" s="73">
        <v>0</v>
      </c>
      <c r="DL26" s="73">
        <v>0</v>
      </c>
      <c r="DM26" s="73">
        <v>0</v>
      </c>
      <c r="DN26" s="73">
        <v>0</v>
      </c>
      <c r="DO26" s="73">
        <v>0</v>
      </c>
      <c r="DP26" s="73">
        <v>0</v>
      </c>
      <c r="DQ26" s="73">
        <v>0</v>
      </c>
      <c r="DR26" s="73">
        <v>0</v>
      </c>
      <c r="DS26" s="73">
        <v>11.643000000000001</v>
      </c>
      <c r="DT26" s="73">
        <v>0</v>
      </c>
      <c r="DU26" s="73">
        <v>0</v>
      </c>
      <c r="DV26" s="73">
        <v>9.1590000000000007</v>
      </c>
      <c r="DW26" s="73">
        <v>5.2309999999999999</v>
      </c>
      <c r="DX26" s="73">
        <v>4.6470000000000002</v>
      </c>
      <c r="DY26" s="73">
        <v>4.8780000000000001</v>
      </c>
      <c r="DZ26" s="73">
        <v>37.924999999999997</v>
      </c>
      <c r="EA26" s="73">
        <v>0</v>
      </c>
      <c r="EB26" s="73">
        <v>9.4359999999999999</v>
      </c>
      <c r="EC26" s="73">
        <v>0</v>
      </c>
      <c r="ED26" s="73">
        <v>0</v>
      </c>
      <c r="EE26" s="73">
        <v>5.0220000000000002</v>
      </c>
      <c r="EF26" s="73">
        <v>81.519000000000005</v>
      </c>
      <c r="EG26" s="73">
        <v>0</v>
      </c>
      <c r="EH26" s="73">
        <v>4.0949999999999998</v>
      </c>
      <c r="EI26" s="73">
        <v>99.494</v>
      </c>
      <c r="EJ26" s="73">
        <v>5.7110000000000003</v>
      </c>
      <c r="EK26" s="73">
        <v>15.775</v>
      </c>
      <c r="EL26" s="73">
        <v>3.7389999999999999</v>
      </c>
      <c r="EM26" s="73">
        <v>4.2590000000000003</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2.8340000000000001</v>
      </c>
      <c r="FT26" s="73">
        <v>0</v>
      </c>
      <c r="FU26" s="73">
        <v>0</v>
      </c>
      <c r="FV26" s="73">
        <v>0</v>
      </c>
      <c r="FW26" s="73">
        <v>0</v>
      </c>
      <c r="FX26" s="73">
        <v>0</v>
      </c>
      <c r="FY26" s="73">
        <v>0</v>
      </c>
      <c r="FZ26" s="73">
        <v>0</v>
      </c>
      <c r="GA26" s="73">
        <v>5.8490000000000002</v>
      </c>
      <c r="GB26" s="73">
        <v>0</v>
      </c>
      <c r="GC26" s="73">
        <v>380.673</v>
      </c>
      <c r="GD26" s="73">
        <v>0</v>
      </c>
      <c r="GE26" s="73">
        <v>0</v>
      </c>
      <c r="GF26" s="73">
        <v>12.717000000000001</v>
      </c>
      <c r="GG26" s="73">
        <v>0</v>
      </c>
      <c r="GH26" s="73">
        <v>0</v>
      </c>
      <c r="GI26" s="73">
        <v>0</v>
      </c>
      <c r="GJ26" s="73">
        <v>3.754</v>
      </c>
      <c r="GK26" s="73">
        <v>0</v>
      </c>
      <c r="GL26" s="73">
        <v>0</v>
      </c>
      <c r="GM26" s="73">
        <v>63.744</v>
      </c>
      <c r="GN26" s="73">
        <v>3.0790000000000002</v>
      </c>
      <c r="GO26" s="73">
        <v>8.609</v>
      </c>
      <c r="GP26" s="73">
        <v>0</v>
      </c>
      <c r="GQ26" s="73">
        <v>0</v>
      </c>
      <c r="GR26" s="73">
        <v>0</v>
      </c>
      <c r="GS26" s="73">
        <v>0</v>
      </c>
      <c r="GT26" s="73">
        <v>0</v>
      </c>
      <c r="GU26" s="73">
        <v>0</v>
      </c>
      <c r="GV26" s="73">
        <v>0</v>
      </c>
      <c r="GW26" s="73">
        <v>0</v>
      </c>
      <c r="GX26" s="73">
        <v>0</v>
      </c>
      <c r="GY26" s="73">
        <v>0</v>
      </c>
      <c r="GZ26" s="73">
        <v>0</v>
      </c>
      <c r="HA26" s="73">
        <v>0</v>
      </c>
      <c r="HB26" s="73">
        <v>0</v>
      </c>
      <c r="HC26" s="73">
        <v>4.9859999999999998</v>
      </c>
      <c r="HD26" s="73">
        <v>0</v>
      </c>
      <c r="HE26" s="73">
        <v>0</v>
      </c>
      <c r="HF26" s="73">
        <v>2.5070000000000001</v>
      </c>
      <c r="HG26" s="73">
        <v>0</v>
      </c>
      <c r="HH26" s="73">
        <v>0</v>
      </c>
      <c r="HI26" s="73">
        <v>0</v>
      </c>
      <c r="HJ26" s="73">
        <v>0</v>
      </c>
      <c r="HK26" s="73">
        <v>302.53300000000002</v>
      </c>
      <c r="HL26" s="73">
        <v>0</v>
      </c>
      <c r="HM26" s="73">
        <v>0</v>
      </c>
      <c r="HN26" s="73">
        <v>0</v>
      </c>
      <c r="HO26" s="73">
        <v>2.8340000000000001</v>
      </c>
      <c r="HP26" s="73">
        <v>0</v>
      </c>
      <c r="HQ26" s="73">
        <v>5.8490000000000002</v>
      </c>
      <c r="HR26" s="73">
        <v>393.39</v>
      </c>
      <c r="HS26" s="73">
        <v>0</v>
      </c>
      <c r="HT26" s="73">
        <v>3.754</v>
      </c>
      <c r="HU26" s="73">
        <v>66.822999999999993</v>
      </c>
      <c r="HV26" s="73">
        <v>8.609</v>
      </c>
      <c r="HW26" s="73">
        <v>0</v>
      </c>
      <c r="HX26" s="73">
        <v>0</v>
      </c>
      <c r="HY26" s="73">
        <v>4.9859999999999998</v>
      </c>
      <c r="HZ26" s="73">
        <v>0</v>
      </c>
      <c r="IA26" s="73">
        <v>2.5070000000000001</v>
      </c>
      <c r="IB26" s="73">
        <v>0</v>
      </c>
      <c r="IC26" s="73">
        <v>0</v>
      </c>
      <c r="ID26" s="73">
        <v>0</v>
      </c>
      <c r="IE26" s="73">
        <v>0</v>
      </c>
      <c r="IF26" s="73">
        <v>302.53300000000002</v>
      </c>
      <c r="IG26" s="73">
        <v>2.5070000000000001</v>
      </c>
      <c r="IH26" s="73">
        <v>0</v>
      </c>
      <c r="II26" s="73">
        <v>0</v>
      </c>
      <c r="IJ26" s="73">
        <v>2.8340000000000001</v>
      </c>
      <c r="IK26" s="73">
        <v>0</v>
      </c>
      <c r="IL26" s="73">
        <v>5.8490000000000002</v>
      </c>
      <c r="IM26" s="73">
        <v>393.39</v>
      </c>
      <c r="IN26" s="73">
        <v>0</v>
      </c>
      <c r="IO26" s="73">
        <v>3.754</v>
      </c>
      <c r="IP26" s="73">
        <v>66.822999999999993</v>
      </c>
      <c r="IQ26" s="73">
        <v>8.609</v>
      </c>
      <c r="IR26" s="73">
        <v>0</v>
      </c>
      <c r="IS26" s="73">
        <v>0</v>
      </c>
      <c r="IT26" s="73">
        <v>4.9859999999999998</v>
      </c>
      <c r="IU26" s="73">
        <v>0</v>
      </c>
      <c r="IV26" s="74">
        <v>0</v>
      </c>
      <c r="IW26" s="71">
        <v>0</v>
      </c>
      <c r="IX26" s="71">
        <v>0</v>
      </c>
      <c r="IY26" s="71">
        <v>0</v>
      </c>
      <c r="IZ26" s="71">
        <v>0</v>
      </c>
      <c r="JA26" s="71">
        <v>0</v>
      </c>
      <c r="JB26" s="71">
        <v>0</v>
      </c>
      <c r="JC26" s="71">
        <v>0</v>
      </c>
      <c r="JD26" s="71">
        <v>0</v>
      </c>
      <c r="JE26" s="71">
        <v>3</v>
      </c>
      <c r="JF26" s="71">
        <v>0</v>
      </c>
      <c r="JG26" s="71">
        <v>0</v>
      </c>
      <c r="JH26" s="71">
        <v>1</v>
      </c>
      <c r="JI26" s="71">
        <v>1</v>
      </c>
      <c r="JJ26" s="71">
        <v>1</v>
      </c>
      <c r="JK26" s="71">
        <v>1</v>
      </c>
      <c r="JL26" s="71">
        <v>5</v>
      </c>
      <c r="JM26" s="71">
        <v>0</v>
      </c>
      <c r="JN26" s="71">
        <v>3</v>
      </c>
      <c r="JO26" s="71">
        <v>0</v>
      </c>
      <c r="JP26" s="71">
        <v>0</v>
      </c>
      <c r="JQ26" s="71">
        <v>1</v>
      </c>
      <c r="JR26" s="71">
        <v>1</v>
      </c>
      <c r="JS26" s="71">
        <v>0</v>
      </c>
      <c r="JT26" s="71">
        <v>1</v>
      </c>
      <c r="JU26" s="71">
        <v>1</v>
      </c>
      <c r="JV26" s="71">
        <v>1</v>
      </c>
      <c r="JW26" s="71">
        <v>1</v>
      </c>
      <c r="JX26" s="71">
        <v>1</v>
      </c>
      <c r="JY26" s="71">
        <v>1</v>
      </c>
      <c r="JZ26" s="71">
        <v>0</v>
      </c>
      <c r="KA26" s="71">
        <v>0</v>
      </c>
      <c r="KB26" s="71">
        <v>0</v>
      </c>
      <c r="KC26" s="71">
        <v>0</v>
      </c>
      <c r="KD26" s="71">
        <v>0</v>
      </c>
      <c r="KE26" s="71">
        <v>1</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1</v>
      </c>
      <c r="LF26" s="71">
        <v>0</v>
      </c>
      <c r="LG26" s="71">
        <v>0</v>
      </c>
      <c r="LH26" s="71">
        <v>0</v>
      </c>
      <c r="LI26" s="71">
        <v>0</v>
      </c>
      <c r="LJ26" s="71">
        <v>0</v>
      </c>
      <c r="LK26" s="71">
        <v>0</v>
      </c>
      <c r="LL26" s="71">
        <v>0</v>
      </c>
      <c r="LM26" s="71">
        <v>2</v>
      </c>
      <c r="LN26" s="71">
        <v>0</v>
      </c>
      <c r="LO26" s="71">
        <v>24</v>
      </c>
      <c r="LP26" s="71">
        <v>0</v>
      </c>
      <c r="LQ26" s="71">
        <v>0</v>
      </c>
      <c r="LR26" s="71">
        <v>2</v>
      </c>
      <c r="LS26" s="71">
        <v>0</v>
      </c>
      <c r="LT26" s="71">
        <v>0</v>
      </c>
      <c r="LU26" s="71">
        <v>0</v>
      </c>
      <c r="LV26" s="71">
        <v>1</v>
      </c>
      <c r="LW26" s="71">
        <v>0</v>
      </c>
      <c r="LX26" s="71">
        <v>0</v>
      </c>
      <c r="LY26" s="71">
        <v>1</v>
      </c>
      <c r="LZ26" s="71">
        <v>1</v>
      </c>
      <c r="MA26" s="71">
        <v>2</v>
      </c>
      <c r="MB26" s="71">
        <v>0</v>
      </c>
      <c r="MC26" s="71">
        <v>0</v>
      </c>
      <c r="MD26" s="71">
        <v>0</v>
      </c>
      <c r="ME26" s="71">
        <v>0</v>
      </c>
      <c r="MF26" s="71">
        <v>0</v>
      </c>
      <c r="MG26" s="71">
        <v>0</v>
      </c>
      <c r="MH26" s="71">
        <v>0</v>
      </c>
      <c r="MI26" s="71">
        <v>0</v>
      </c>
      <c r="MJ26" s="71">
        <v>0</v>
      </c>
      <c r="MK26" s="71">
        <v>0</v>
      </c>
      <c r="ML26" s="71">
        <v>0</v>
      </c>
      <c r="MM26" s="71">
        <v>0</v>
      </c>
      <c r="MN26" s="71">
        <v>0</v>
      </c>
      <c r="MO26" s="71">
        <v>2</v>
      </c>
      <c r="MP26" s="71">
        <v>0</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3</v>
      </c>
      <c r="NG26" s="71">
        <v>0</v>
      </c>
      <c r="NH26" s="71">
        <v>0</v>
      </c>
      <c r="NI26" s="71">
        <v>1</v>
      </c>
      <c r="NJ26" s="71">
        <v>1</v>
      </c>
      <c r="NK26" s="71">
        <v>1</v>
      </c>
      <c r="NL26" s="71">
        <v>1</v>
      </c>
      <c r="NM26" s="71">
        <v>5</v>
      </c>
      <c r="NN26" s="71">
        <v>0</v>
      </c>
      <c r="NO26" s="71">
        <v>3</v>
      </c>
      <c r="NP26" s="71">
        <v>0</v>
      </c>
      <c r="NQ26" s="71">
        <v>0</v>
      </c>
      <c r="NR26" s="71">
        <v>1</v>
      </c>
      <c r="NS26" s="71">
        <v>1</v>
      </c>
      <c r="NT26" s="71">
        <v>0</v>
      </c>
      <c r="NU26" s="71">
        <v>1</v>
      </c>
      <c r="NV26" s="71">
        <v>1</v>
      </c>
      <c r="NW26" s="71">
        <v>1</v>
      </c>
      <c r="NX26" s="71">
        <v>1</v>
      </c>
      <c r="NY26" s="71">
        <v>1</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1</v>
      </c>
      <c r="PG26" s="71">
        <v>0</v>
      </c>
      <c r="PH26" s="71">
        <v>0</v>
      </c>
      <c r="PI26" s="71">
        <v>0</v>
      </c>
      <c r="PJ26" s="71">
        <v>0</v>
      </c>
      <c r="PK26" s="71">
        <v>0</v>
      </c>
      <c r="PL26" s="71">
        <v>0</v>
      </c>
      <c r="PM26" s="71">
        <v>0</v>
      </c>
      <c r="PN26" s="71">
        <v>2</v>
      </c>
      <c r="PO26" s="71">
        <v>0</v>
      </c>
      <c r="PP26" s="71">
        <v>24</v>
      </c>
      <c r="PQ26" s="71">
        <v>0</v>
      </c>
      <c r="PR26" s="71">
        <v>0</v>
      </c>
      <c r="PS26" s="71">
        <v>2</v>
      </c>
      <c r="PT26" s="71">
        <v>0</v>
      </c>
      <c r="PU26" s="71">
        <v>0</v>
      </c>
      <c r="PV26" s="71">
        <v>0</v>
      </c>
      <c r="PW26" s="71">
        <v>1</v>
      </c>
      <c r="PX26" s="71">
        <v>0</v>
      </c>
      <c r="PY26" s="71">
        <v>0</v>
      </c>
      <c r="PZ26" s="71">
        <v>1</v>
      </c>
      <c r="QA26" s="71">
        <v>1</v>
      </c>
      <c r="QB26" s="71">
        <v>2</v>
      </c>
      <c r="QC26" s="71">
        <v>0</v>
      </c>
      <c r="QD26" s="71">
        <v>0</v>
      </c>
      <c r="QE26" s="71">
        <v>0</v>
      </c>
      <c r="QF26" s="71">
        <v>0</v>
      </c>
      <c r="QG26" s="71">
        <v>0</v>
      </c>
      <c r="QH26" s="71">
        <v>0</v>
      </c>
      <c r="QI26" s="71">
        <v>0</v>
      </c>
      <c r="QJ26" s="71">
        <v>0</v>
      </c>
      <c r="QK26" s="71">
        <v>0</v>
      </c>
      <c r="QL26" s="71">
        <v>0</v>
      </c>
      <c r="QM26" s="71">
        <v>0</v>
      </c>
      <c r="QN26" s="71">
        <v>0</v>
      </c>
      <c r="QO26" s="71">
        <v>0</v>
      </c>
      <c r="QP26" s="71">
        <v>2</v>
      </c>
      <c r="QQ26" s="71">
        <v>0</v>
      </c>
      <c r="QR26" s="71">
        <v>0</v>
      </c>
      <c r="QS26" s="71">
        <v>1</v>
      </c>
      <c r="QT26" s="71">
        <v>0</v>
      </c>
      <c r="QU26" s="71">
        <v>0</v>
      </c>
      <c r="QV26" s="71">
        <v>0</v>
      </c>
      <c r="QW26" s="71">
        <v>0</v>
      </c>
      <c r="QX26" s="71">
        <v>23</v>
      </c>
      <c r="QY26" s="71">
        <v>0</v>
      </c>
      <c r="QZ26" s="71">
        <v>0</v>
      </c>
      <c r="RA26" s="71">
        <v>0</v>
      </c>
      <c r="RB26" s="71">
        <v>1</v>
      </c>
      <c r="RC26" s="71">
        <v>0</v>
      </c>
      <c r="RD26" s="71">
        <v>2</v>
      </c>
      <c r="RE26" s="71">
        <v>26</v>
      </c>
      <c r="RF26" s="71">
        <v>0</v>
      </c>
      <c r="RG26" s="71">
        <v>1</v>
      </c>
      <c r="RH26" s="71">
        <v>2</v>
      </c>
      <c r="RI26" s="71">
        <v>2</v>
      </c>
      <c r="RJ26" s="71">
        <v>0</v>
      </c>
      <c r="RK26" s="71">
        <v>0</v>
      </c>
      <c r="RL26" s="71">
        <v>2</v>
      </c>
      <c r="RM26" s="71">
        <v>0</v>
      </c>
      <c r="RN26" s="71">
        <v>1</v>
      </c>
      <c r="RO26" s="71">
        <v>0</v>
      </c>
      <c r="RP26" s="71">
        <v>0</v>
      </c>
      <c r="RQ26" s="71">
        <v>0</v>
      </c>
      <c r="RR26" s="71">
        <v>0</v>
      </c>
      <c r="RS26" s="71">
        <v>23</v>
      </c>
      <c r="RT26" s="71">
        <v>1</v>
      </c>
      <c r="RU26" s="71">
        <v>0</v>
      </c>
      <c r="RV26" s="71">
        <v>0</v>
      </c>
      <c r="RW26" s="71">
        <v>1</v>
      </c>
      <c r="RX26" s="71">
        <v>0</v>
      </c>
      <c r="RY26" s="71">
        <v>2</v>
      </c>
      <c r="RZ26" s="71">
        <v>26</v>
      </c>
      <c r="SA26" s="71">
        <v>0</v>
      </c>
      <c r="SB26" s="71">
        <v>1</v>
      </c>
      <c r="SC26" s="71">
        <v>2</v>
      </c>
      <c r="SD26" s="71">
        <v>2</v>
      </c>
      <c r="SE26" s="71">
        <v>0</v>
      </c>
      <c r="SF26" s="71">
        <v>0</v>
      </c>
      <c r="SG26" s="71">
        <v>2</v>
      </c>
      <c r="SH26" s="71">
        <v>0</v>
      </c>
    </row>
    <row r="27" spans="1:502">
      <c r="A27" s="16" t="s">
        <v>1993</v>
      </c>
      <c r="B27" s="70">
        <v>19</v>
      </c>
      <c r="C27" s="70">
        <v>19</v>
      </c>
      <c r="D27" s="70">
        <v>1</v>
      </c>
      <c r="E27" s="70">
        <v>2022</v>
      </c>
      <c r="F27" s="70" t="s">
        <v>161</v>
      </c>
      <c r="G27" s="1073" t="s">
        <v>1974</v>
      </c>
      <c r="H27" s="70" t="s">
        <v>1975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1994</v>
      </c>
      <c r="B28" s="70">
        <v>20</v>
      </c>
      <c r="C28" s="70">
        <v>20</v>
      </c>
      <c r="D28" s="70">
        <v>1</v>
      </c>
      <c r="E28" s="70">
        <v>2023</v>
      </c>
      <c r="F28" s="70" t="s">
        <v>1539</v>
      </c>
      <c r="G28" s="1073" t="s">
        <v>1974</v>
      </c>
      <c r="H28" s="70" t="s">
        <v>1975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1995</v>
      </c>
      <c r="B29" s="70">
        <v>21</v>
      </c>
      <c r="C29" s="70">
        <v>21</v>
      </c>
      <c r="D29" s="70">
        <v>1</v>
      </c>
      <c r="E29" s="70">
        <v>2024</v>
      </c>
      <c r="F29" s="70" t="s">
        <v>1554</v>
      </c>
      <c r="G29" s="1073" t="s">
        <v>1974</v>
      </c>
      <c r="H29" s="70" t="s">
        <v>1975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1556</v>
      </c>
      <c r="G30" s="1073" t="s">
        <v>1974</v>
      </c>
      <c r="H30" s="70" t="s">
        <v>1975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1557</v>
      </c>
      <c r="G31" s="1073" t="s">
        <v>1974</v>
      </c>
      <c r="H31" s="70" t="s">
        <v>1975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1558</v>
      </c>
      <c r="G32" s="1073" t="s">
        <v>1974</v>
      </c>
      <c r="H32" s="70" t="s">
        <v>1975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1559</v>
      </c>
      <c r="G33" s="1073" t="s">
        <v>1974</v>
      </c>
      <c r="H33" s="70" t="s">
        <v>1975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1560</v>
      </c>
      <c r="G34" s="1073" t="s">
        <v>1974</v>
      </c>
      <c r="H34" s="70" t="s">
        <v>1975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1561</v>
      </c>
      <c r="G35" s="1073" t="s">
        <v>1974</v>
      </c>
      <c r="H35" s="70" t="s">
        <v>1975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2434</v>
      </c>
      <c r="B10" s="70">
        <v>2</v>
      </c>
      <c r="C10" s="70">
        <v>18</v>
      </c>
      <c r="D10" s="70">
        <v>2</v>
      </c>
      <c r="E10" s="70">
        <v>2024</v>
      </c>
      <c r="F10" s="70" t="s">
        <v>1554</v>
      </c>
      <c r="G10" s="1073" t="s">
        <v>2431</v>
      </c>
      <c r="H10" s="70" t="s">
        <v>2432</v>
      </c>
      <c r="I10" s="1066"/>
      <c r="J10" s="73">
        <v>246182</v>
      </c>
      <c r="K10" s="71">
        <v>335670018</v>
      </c>
      <c r="L10" s="71">
        <v>407920</v>
      </c>
      <c r="M10" s="71">
        <v>552662143</v>
      </c>
      <c r="N10" s="71">
        <v>0</v>
      </c>
      <c r="O10" s="71">
        <v>0</v>
      </c>
      <c r="P10" s="71">
        <v>0</v>
      </c>
      <c r="Q10" s="71">
        <v>0</v>
      </c>
      <c r="R10" s="71">
        <v>0</v>
      </c>
      <c r="S10" s="71">
        <v>0</v>
      </c>
      <c r="T10" s="71">
        <v>0</v>
      </c>
      <c r="U10" s="71">
        <v>0</v>
      </c>
      <c r="V10" s="71">
        <v>0</v>
      </c>
      <c r="W10" s="71">
        <v>0</v>
      </c>
      <c r="X10" s="71">
        <v>0</v>
      </c>
      <c r="Y10" s="71">
        <v>0</v>
      </c>
      <c r="Z10" s="71">
        <v>888332161.00000012</v>
      </c>
      <c r="AA10" s="71">
        <v>553760863</v>
      </c>
      <c r="AB10" s="71">
        <v>3153485839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2378</v>
      </c>
      <c r="B11" s="70">
        <v>3</v>
      </c>
      <c r="C11" s="70">
        <v>18</v>
      </c>
      <c r="D11" s="70">
        <v>3</v>
      </c>
      <c r="E11" s="70">
        <v>2024</v>
      </c>
      <c r="F11" s="70" t="s">
        <v>1554</v>
      </c>
      <c r="G11" s="1073" t="s">
        <v>2375</v>
      </c>
      <c r="H11" s="70" t="s">
        <v>2376</v>
      </c>
      <c r="I11" s="1066"/>
      <c r="J11" s="73">
        <v>487683</v>
      </c>
      <c r="K11" s="71">
        <v>668513877</v>
      </c>
      <c r="L11" s="71">
        <v>1378109</v>
      </c>
      <c r="M11" s="71">
        <v>1877197467</v>
      </c>
      <c r="N11" s="71">
        <v>67100</v>
      </c>
      <c r="O11" s="71">
        <v>139737576</v>
      </c>
      <c r="P11" s="71">
        <v>0</v>
      </c>
      <c r="Q11" s="71">
        <v>0</v>
      </c>
      <c r="R11" s="71">
        <v>0</v>
      </c>
      <c r="S11" s="71">
        <v>0</v>
      </c>
      <c r="T11" s="71">
        <v>0</v>
      </c>
      <c r="U11" s="71">
        <v>0</v>
      </c>
      <c r="V11" s="71">
        <v>0</v>
      </c>
      <c r="W11" s="71">
        <v>0</v>
      </c>
      <c r="X11" s="71">
        <v>0</v>
      </c>
      <c r="Y11" s="71">
        <v>0</v>
      </c>
      <c r="Z11" s="71">
        <v>2685448920</v>
      </c>
      <c r="AA11" s="71">
        <v>1138879131</v>
      </c>
      <c r="AB11" s="71">
        <v>5154946737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2390</v>
      </c>
      <c r="B12" s="70">
        <v>4</v>
      </c>
      <c r="C12" s="70">
        <v>18</v>
      </c>
      <c r="D12" s="70">
        <v>4</v>
      </c>
      <c r="E12" s="70">
        <v>2024</v>
      </c>
      <c r="F12" s="70" t="s">
        <v>1554</v>
      </c>
      <c r="G12" s="1073" t="s">
        <v>2387</v>
      </c>
      <c r="H12" s="70" t="s">
        <v>2388</v>
      </c>
      <c r="I12" s="1066"/>
      <c r="J12" s="73">
        <v>167796</v>
      </c>
      <c r="K12" s="71">
        <v>230589548</v>
      </c>
      <c r="L12" s="71">
        <v>297451</v>
      </c>
      <c r="M12" s="71">
        <v>406379442</v>
      </c>
      <c r="N12" s="71">
        <v>0</v>
      </c>
      <c r="O12" s="71">
        <v>0</v>
      </c>
      <c r="P12" s="71">
        <v>0</v>
      </c>
      <c r="Q12" s="71">
        <v>0</v>
      </c>
      <c r="R12" s="71">
        <v>0</v>
      </c>
      <c r="S12" s="71">
        <v>0</v>
      </c>
      <c r="T12" s="71">
        <v>0</v>
      </c>
      <c r="U12" s="71">
        <v>0</v>
      </c>
      <c r="V12" s="71">
        <v>0</v>
      </c>
      <c r="W12" s="71">
        <v>0</v>
      </c>
      <c r="X12" s="71">
        <v>0</v>
      </c>
      <c r="Y12" s="71">
        <v>0</v>
      </c>
      <c r="Z12" s="71">
        <v>636968990</v>
      </c>
      <c r="AA12" s="71">
        <v>379868797</v>
      </c>
      <c r="AB12" s="71">
        <v>1790305143.0000002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2358</v>
      </c>
      <c r="B13" s="70">
        <v>5</v>
      </c>
      <c r="C13" s="70">
        <v>18</v>
      </c>
      <c r="D13" s="70">
        <v>5</v>
      </c>
      <c r="E13" s="70">
        <v>2024</v>
      </c>
      <c r="F13" s="70" t="s">
        <v>1554</v>
      </c>
      <c r="G13" s="1073" t="s">
        <v>2355</v>
      </c>
      <c r="H13" s="70" t="s">
        <v>2356</v>
      </c>
      <c r="I13" s="1066"/>
      <c r="J13" s="73">
        <v>330758</v>
      </c>
      <c r="K13" s="71">
        <v>455920574.00000006</v>
      </c>
      <c r="L13" s="71">
        <v>717728</v>
      </c>
      <c r="M13" s="71">
        <v>983666529</v>
      </c>
      <c r="N13" s="71">
        <v>0</v>
      </c>
      <c r="O13" s="71">
        <v>0</v>
      </c>
      <c r="P13" s="71">
        <v>0</v>
      </c>
      <c r="Q13" s="71">
        <v>0</v>
      </c>
      <c r="R13" s="71">
        <v>0</v>
      </c>
      <c r="S13" s="71">
        <v>0</v>
      </c>
      <c r="T13" s="71">
        <v>0</v>
      </c>
      <c r="U13" s="71">
        <v>0</v>
      </c>
      <c r="V13" s="71">
        <v>0</v>
      </c>
      <c r="W13" s="71">
        <v>0</v>
      </c>
      <c r="X13" s="71">
        <v>0</v>
      </c>
      <c r="Y13" s="71">
        <v>0</v>
      </c>
      <c r="Z13" s="71">
        <v>1439587103</v>
      </c>
      <c r="AA13" s="71">
        <v>783437917</v>
      </c>
      <c r="AB13" s="71">
        <v>3744769604.9999995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237458</v>
      </c>
      <c r="K14" s="71">
        <v>328736007</v>
      </c>
      <c r="L14" s="71">
        <v>1297731</v>
      </c>
      <c r="M14" s="71">
        <v>1786114210</v>
      </c>
      <c r="N14" s="71">
        <v>0</v>
      </c>
      <c r="O14" s="71">
        <v>0</v>
      </c>
      <c r="P14" s="71">
        <v>0</v>
      </c>
      <c r="Q14" s="71">
        <v>0</v>
      </c>
      <c r="R14" s="71">
        <v>0</v>
      </c>
      <c r="S14" s="71">
        <v>0</v>
      </c>
      <c r="T14" s="71">
        <v>0</v>
      </c>
      <c r="U14" s="71">
        <v>0</v>
      </c>
      <c r="V14" s="71">
        <v>0</v>
      </c>
      <c r="W14" s="71">
        <v>0</v>
      </c>
      <c r="X14" s="71">
        <v>0</v>
      </c>
      <c r="Y14" s="71">
        <v>0</v>
      </c>
      <c r="Z14" s="71">
        <v>2114850217.0000002</v>
      </c>
      <c r="AA14" s="71">
        <v>578595118</v>
      </c>
      <c r="AB14" s="71">
        <v>2764914764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299590</v>
      </c>
      <c r="K15" s="71">
        <v>410840545.99999994</v>
      </c>
      <c r="L15" s="71">
        <v>352214</v>
      </c>
      <c r="M15" s="71">
        <v>479098461</v>
      </c>
      <c r="N15" s="71">
        <v>0</v>
      </c>
      <c r="O15" s="71">
        <v>0</v>
      </c>
      <c r="P15" s="71">
        <v>0</v>
      </c>
      <c r="Q15" s="71">
        <v>0</v>
      </c>
      <c r="R15" s="71">
        <v>0</v>
      </c>
      <c r="S15" s="71">
        <v>0</v>
      </c>
      <c r="T15" s="71">
        <v>0</v>
      </c>
      <c r="U15" s="71">
        <v>0</v>
      </c>
      <c r="V15" s="71">
        <v>0</v>
      </c>
      <c r="W15" s="71">
        <v>0</v>
      </c>
      <c r="X15" s="71">
        <v>0</v>
      </c>
      <c r="Y15" s="71">
        <v>0</v>
      </c>
      <c r="Z15" s="71">
        <v>889939007</v>
      </c>
      <c r="AA15" s="71">
        <v>607136401</v>
      </c>
      <c r="AB15" s="71">
        <v>3116868922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86706</v>
      </c>
      <c r="K16" s="71">
        <v>118111796</v>
      </c>
      <c r="L16" s="71">
        <v>63785</v>
      </c>
      <c r="M16" s="71">
        <v>86370753</v>
      </c>
      <c r="N16" s="71">
        <v>1500</v>
      </c>
      <c r="O16" s="71">
        <v>3117282.0000000005</v>
      </c>
      <c r="P16" s="71">
        <v>0</v>
      </c>
      <c r="Q16" s="71">
        <v>0</v>
      </c>
      <c r="R16" s="71">
        <v>0</v>
      </c>
      <c r="S16" s="71">
        <v>0</v>
      </c>
      <c r="T16" s="71">
        <v>0</v>
      </c>
      <c r="U16" s="71">
        <v>0</v>
      </c>
      <c r="V16" s="71">
        <v>0</v>
      </c>
      <c r="W16" s="71">
        <v>0</v>
      </c>
      <c r="X16" s="71">
        <v>0</v>
      </c>
      <c r="Y16" s="71">
        <v>0</v>
      </c>
      <c r="Z16" s="71">
        <v>207599831</v>
      </c>
      <c r="AA16" s="71">
        <v>201144200.00000003</v>
      </c>
      <c r="AB16" s="71">
        <v>1041020658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368415</v>
      </c>
      <c r="K17" s="71">
        <v>508960077</v>
      </c>
      <c r="L17" s="71">
        <v>1448057</v>
      </c>
      <c r="M17" s="71">
        <v>1988810759.0000002</v>
      </c>
      <c r="N17" s="71">
        <v>0</v>
      </c>
      <c r="O17" s="71">
        <v>0</v>
      </c>
      <c r="P17" s="71">
        <v>0</v>
      </c>
      <c r="Q17" s="71">
        <v>0</v>
      </c>
      <c r="R17" s="71">
        <v>0</v>
      </c>
      <c r="S17" s="71">
        <v>0</v>
      </c>
      <c r="T17" s="71">
        <v>0</v>
      </c>
      <c r="U17" s="71">
        <v>0</v>
      </c>
      <c r="V17" s="71">
        <v>0</v>
      </c>
      <c r="W17" s="71">
        <v>0</v>
      </c>
      <c r="X17" s="71">
        <v>0</v>
      </c>
      <c r="Y17" s="71">
        <v>0</v>
      </c>
      <c r="Z17" s="71">
        <v>2497770836</v>
      </c>
      <c r="AA17" s="71">
        <v>883348600.00000012</v>
      </c>
      <c r="AB17" s="71">
        <v>4069693167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474038</v>
      </c>
      <c r="K18" s="71">
        <v>645049009</v>
      </c>
      <c r="L18" s="71">
        <v>1254656</v>
      </c>
      <c r="M18" s="71">
        <v>1696385848</v>
      </c>
      <c r="N18" s="71">
        <v>49300</v>
      </c>
      <c r="O18" s="71">
        <v>95497736</v>
      </c>
      <c r="P18" s="71">
        <v>0</v>
      </c>
      <c r="Q18" s="71">
        <v>0</v>
      </c>
      <c r="R18" s="71">
        <v>0</v>
      </c>
      <c r="S18" s="71">
        <v>0</v>
      </c>
      <c r="T18" s="71">
        <v>0</v>
      </c>
      <c r="U18" s="71">
        <v>0</v>
      </c>
      <c r="V18" s="71">
        <v>0</v>
      </c>
      <c r="W18" s="71">
        <v>0</v>
      </c>
      <c r="X18" s="71">
        <v>0</v>
      </c>
      <c r="Y18" s="71">
        <v>0</v>
      </c>
      <c r="Z18" s="71">
        <v>2436932592.9999995</v>
      </c>
      <c r="AA18" s="71">
        <v>1132902933</v>
      </c>
      <c r="AB18" s="71">
        <v>5029320240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2430</v>
      </c>
      <c r="B19" s="70">
        <v>11</v>
      </c>
      <c r="C19" s="70">
        <v>18</v>
      </c>
      <c r="D19" s="70">
        <v>11</v>
      </c>
      <c r="E19" s="70">
        <v>2024</v>
      </c>
      <c r="F19" s="70" t="s">
        <v>1554</v>
      </c>
      <c r="G19" s="1073" t="s">
        <v>2427</v>
      </c>
      <c r="H19" s="70" t="s">
        <v>2428</v>
      </c>
      <c r="I19" s="1066"/>
      <c r="J19" s="73">
        <v>404991</v>
      </c>
      <c r="K19" s="71">
        <v>552978131.00000012</v>
      </c>
      <c r="L19" s="71">
        <v>455037</v>
      </c>
      <c r="M19" s="71">
        <v>617905415.00000012</v>
      </c>
      <c r="N19" s="71">
        <v>3000</v>
      </c>
      <c r="O19" s="71">
        <v>7317352</v>
      </c>
      <c r="P19" s="71">
        <v>0</v>
      </c>
      <c r="Q19" s="71">
        <v>0</v>
      </c>
      <c r="R19" s="71">
        <v>0</v>
      </c>
      <c r="S19" s="71">
        <v>0</v>
      </c>
      <c r="T19" s="71">
        <v>0</v>
      </c>
      <c r="U19" s="71">
        <v>0</v>
      </c>
      <c r="V19" s="71">
        <v>0</v>
      </c>
      <c r="W19" s="71">
        <v>0</v>
      </c>
      <c r="X19" s="71">
        <v>0</v>
      </c>
      <c r="Y19" s="71">
        <v>0</v>
      </c>
      <c r="Z19" s="71">
        <v>1178200898</v>
      </c>
      <c r="AA19" s="71">
        <v>819209796</v>
      </c>
      <c r="AB19" s="71">
        <v>3493531650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2450</v>
      </c>
      <c r="B20" s="70">
        <v>12</v>
      </c>
      <c r="C20" s="70">
        <v>18</v>
      </c>
      <c r="D20" s="70">
        <v>12</v>
      </c>
      <c r="E20" s="70">
        <v>2024</v>
      </c>
      <c r="F20" s="70" t="s">
        <v>1554</v>
      </c>
      <c r="G20" s="1073" t="s">
        <v>2447</v>
      </c>
      <c r="H20" s="70" t="s">
        <v>2448</v>
      </c>
      <c r="I20" s="1066"/>
      <c r="J20" s="73">
        <v>296082</v>
      </c>
      <c r="K20" s="71">
        <v>408198328</v>
      </c>
      <c r="L20" s="71">
        <v>996768</v>
      </c>
      <c r="M20" s="71">
        <v>1366641740</v>
      </c>
      <c r="N20" s="71">
        <v>1900</v>
      </c>
      <c r="O20" s="71">
        <v>4023264</v>
      </c>
      <c r="P20" s="71">
        <v>0</v>
      </c>
      <c r="Q20" s="71">
        <v>0</v>
      </c>
      <c r="R20" s="71">
        <v>0</v>
      </c>
      <c r="S20" s="71">
        <v>0</v>
      </c>
      <c r="T20" s="71">
        <v>0</v>
      </c>
      <c r="U20" s="71">
        <v>0</v>
      </c>
      <c r="V20" s="71">
        <v>0</v>
      </c>
      <c r="W20" s="71">
        <v>0</v>
      </c>
      <c r="X20" s="71">
        <v>0</v>
      </c>
      <c r="Y20" s="71">
        <v>0</v>
      </c>
      <c r="Z20" s="71">
        <v>1778863332</v>
      </c>
      <c r="AA20" s="71">
        <v>707884426</v>
      </c>
      <c r="AB20" s="71">
        <v>3761533270.9999995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656545</v>
      </c>
      <c r="K21" s="71">
        <v>889803376.00000012</v>
      </c>
      <c r="L21" s="71">
        <v>581580</v>
      </c>
      <c r="M21" s="71">
        <v>785200378</v>
      </c>
      <c r="N21" s="71">
        <v>1700</v>
      </c>
      <c r="O21" s="71">
        <v>4244757</v>
      </c>
      <c r="P21" s="71">
        <v>0</v>
      </c>
      <c r="Q21" s="71">
        <v>0</v>
      </c>
      <c r="R21" s="71">
        <v>0</v>
      </c>
      <c r="S21" s="71">
        <v>0</v>
      </c>
      <c r="T21" s="71">
        <v>0</v>
      </c>
      <c r="U21" s="71">
        <v>0</v>
      </c>
      <c r="V21" s="71">
        <v>0</v>
      </c>
      <c r="W21" s="71">
        <v>0</v>
      </c>
      <c r="X21" s="71">
        <v>0</v>
      </c>
      <c r="Y21" s="71">
        <v>0</v>
      </c>
      <c r="Z21" s="71">
        <v>1679248511</v>
      </c>
      <c r="AA21" s="71">
        <v>1571727107</v>
      </c>
      <c r="AB21" s="71">
        <v>5768600237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71780</v>
      </c>
      <c r="K22" s="71">
        <v>99126184</v>
      </c>
      <c r="L22" s="71">
        <v>146544</v>
      </c>
      <c r="M22" s="71">
        <v>201353897</v>
      </c>
      <c r="N22" s="71">
        <v>0</v>
      </c>
      <c r="O22" s="71">
        <v>0</v>
      </c>
      <c r="P22" s="71">
        <v>0</v>
      </c>
      <c r="Q22" s="71">
        <v>0</v>
      </c>
      <c r="R22" s="71">
        <v>0</v>
      </c>
      <c r="S22" s="71">
        <v>0</v>
      </c>
      <c r="T22" s="71">
        <v>0</v>
      </c>
      <c r="U22" s="71">
        <v>0</v>
      </c>
      <c r="V22" s="71">
        <v>0</v>
      </c>
      <c r="W22" s="71">
        <v>0</v>
      </c>
      <c r="X22" s="71">
        <v>0</v>
      </c>
      <c r="Y22" s="71">
        <v>0</v>
      </c>
      <c r="Z22" s="71">
        <v>300480081</v>
      </c>
      <c r="AA22" s="71">
        <v>203531232</v>
      </c>
      <c r="AB22" s="71">
        <v>1088826306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2446</v>
      </c>
      <c r="B23" s="70">
        <v>15</v>
      </c>
      <c r="C23" s="70">
        <v>18</v>
      </c>
      <c r="D23" s="70">
        <v>15</v>
      </c>
      <c r="E23" s="70">
        <v>2024</v>
      </c>
      <c r="F23" s="70" t="s">
        <v>1554</v>
      </c>
      <c r="G23" s="1073" t="s">
        <v>2443</v>
      </c>
      <c r="H23" s="70" t="s">
        <v>2444</v>
      </c>
      <c r="I23" s="1066"/>
      <c r="J23" s="73">
        <v>236731</v>
      </c>
      <c r="K23" s="71">
        <v>319299237</v>
      </c>
      <c r="L23" s="71">
        <v>230130</v>
      </c>
      <c r="M23" s="71">
        <v>308592645</v>
      </c>
      <c r="N23" s="71">
        <v>451900</v>
      </c>
      <c r="O23" s="71">
        <v>1404908841</v>
      </c>
      <c r="P23" s="71">
        <v>3825</v>
      </c>
      <c r="Q23" s="71">
        <v>25741468</v>
      </c>
      <c r="R23" s="71">
        <v>0</v>
      </c>
      <c r="S23" s="71">
        <v>0</v>
      </c>
      <c r="T23" s="71">
        <v>0</v>
      </c>
      <c r="U23" s="71">
        <v>0</v>
      </c>
      <c r="V23" s="71">
        <v>0</v>
      </c>
      <c r="W23" s="71">
        <v>0</v>
      </c>
      <c r="X23" s="71">
        <v>0</v>
      </c>
      <c r="Y23" s="71">
        <v>0</v>
      </c>
      <c r="Z23" s="71">
        <v>2058542191</v>
      </c>
      <c r="AA23" s="71">
        <v>539905784</v>
      </c>
      <c r="AB23" s="71">
        <v>2504415165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2478</v>
      </c>
      <c r="B24" s="70">
        <v>16</v>
      </c>
      <c r="C24" s="70">
        <v>18</v>
      </c>
      <c r="D24" s="70">
        <v>16</v>
      </c>
      <c r="E24" s="70">
        <v>2024</v>
      </c>
      <c r="F24" s="70" t="s">
        <v>1554</v>
      </c>
      <c r="G24" s="1073" t="s">
        <v>2479</v>
      </c>
      <c r="H24" s="70" t="s">
        <v>2480</v>
      </c>
      <c r="I24" s="1066"/>
      <c r="J24" s="73">
        <v>684953</v>
      </c>
      <c r="K24" s="71">
        <v>954804378</v>
      </c>
      <c r="L24" s="71">
        <v>728186</v>
      </c>
      <c r="M24" s="71">
        <v>1006797242</v>
      </c>
      <c r="N24" s="71">
        <v>0</v>
      </c>
      <c r="O24" s="71">
        <v>0</v>
      </c>
      <c r="P24" s="71">
        <v>0</v>
      </c>
      <c r="Q24" s="71">
        <v>0</v>
      </c>
      <c r="R24" s="71">
        <v>0</v>
      </c>
      <c r="S24" s="71">
        <v>0</v>
      </c>
      <c r="T24" s="71">
        <v>0</v>
      </c>
      <c r="U24" s="71">
        <v>0</v>
      </c>
      <c r="V24" s="71">
        <v>0</v>
      </c>
      <c r="W24" s="71">
        <v>0</v>
      </c>
      <c r="X24" s="71">
        <v>0</v>
      </c>
      <c r="Y24" s="71">
        <v>0</v>
      </c>
      <c r="Z24" s="71">
        <v>1961601619.9999998</v>
      </c>
      <c r="AA24" s="71">
        <v>1433609304</v>
      </c>
      <c r="AB24" s="71">
        <v>7132675475.000001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2338</v>
      </c>
      <c r="B25" s="70">
        <v>17</v>
      </c>
      <c r="C25" s="70">
        <v>18</v>
      </c>
      <c r="D25" s="70">
        <v>17</v>
      </c>
      <c r="E25" s="70">
        <v>2024</v>
      </c>
      <c r="F25" s="70" t="s">
        <v>1554</v>
      </c>
      <c r="G25" s="1073" t="s">
        <v>2335</v>
      </c>
      <c r="H25" s="70" t="s">
        <v>2336</v>
      </c>
      <c r="I25" s="1066"/>
      <c r="J25" s="73">
        <v>78348</v>
      </c>
      <c r="K25" s="71">
        <v>109326766</v>
      </c>
      <c r="L25" s="71">
        <v>43616</v>
      </c>
      <c r="M25" s="71">
        <v>60553835</v>
      </c>
      <c r="N25" s="71">
        <v>0</v>
      </c>
      <c r="O25" s="71">
        <v>0</v>
      </c>
      <c r="P25" s="71">
        <v>0</v>
      </c>
      <c r="Q25" s="71">
        <v>0</v>
      </c>
      <c r="R25" s="71">
        <v>0</v>
      </c>
      <c r="S25" s="71">
        <v>0</v>
      </c>
      <c r="T25" s="71">
        <v>0</v>
      </c>
      <c r="U25" s="71">
        <v>0</v>
      </c>
      <c r="V25" s="71">
        <v>0</v>
      </c>
      <c r="W25" s="71">
        <v>0</v>
      </c>
      <c r="X25" s="71">
        <v>0</v>
      </c>
      <c r="Y25" s="71">
        <v>0</v>
      </c>
      <c r="Z25" s="71">
        <v>169880601.00000003</v>
      </c>
      <c r="AA25" s="71">
        <v>149141991</v>
      </c>
      <c r="AB25" s="71">
        <v>818532240</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2346</v>
      </c>
      <c r="B26" s="70">
        <v>18</v>
      </c>
      <c r="C26" s="70">
        <v>18</v>
      </c>
      <c r="D26" s="70">
        <v>18</v>
      </c>
      <c r="E26" s="70">
        <v>2024</v>
      </c>
      <c r="F26" s="70" t="s">
        <v>1554</v>
      </c>
      <c r="G26" s="1073" t="s">
        <v>2343</v>
      </c>
      <c r="H26" s="70" t="s">
        <v>2344</v>
      </c>
      <c r="I26" s="1066"/>
      <c r="J26" s="73">
        <v>168812</v>
      </c>
      <c r="K26" s="71">
        <v>235243777</v>
      </c>
      <c r="L26" s="71">
        <v>130124</v>
      </c>
      <c r="M26" s="71">
        <v>180116358.00000003</v>
      </c>
      <c r="N26" s="71">
        <v>0</v>
      </c>
      <c r="O26" s="71">
        <v>0</v>
      </c>
      <c r="P26" s="71">
        <v>0</v>
      </c>
      <c r="Q26" s="71">
        <v>0</v>
      </c>
      <c r="R26" s="71">
        <v>0</v>
      </c>
      <c r="S26" s="71">
        <v>0</v>
      </c>
      <c r="T26" s="71">
        <v>0</v>
      </c>
      <c r="U26" s="71">
        <v>0</v>
      </c>
      <c r="V26" s="71">
        <v>0</v>
      </c>
      <c r="W26" s="71">
        <v>0</v>
      </c>
      <c r="X26" s="71">
        <v>0</v>
      </c>
      <c r="Y26" s="71">
        <v>0</v>
      </c>
      <c r="Z26" s="71">
        <v>415360135</v>
      </c>
      <c r="AA26" s="71">
        <v>415043853.99999994</v>
      </c>
      <c r="AB26" s="71">
        <v>2065663086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320911</v>
      </c>
      <c r="K27" s="71">
        <v>442428213.99999994</v>
      </c>
      <c r="L27" s="71">
        <v>1258348</v>
      </c>
      <c r="M27" s="71">
        <v>1724747944</v>
      </c>
      <c r="N27" s="71">
        <v>82700</v>
      </c>
      <c r="O27" s="71">
        <v>160236281</v>
      </c>
      <c r="P27" s="71">
        <v>0</v>
      </c>
      <c r="Q27" s="71">
        <v>0</v>
      </c>
      <c r="R27" s="71">
        <v>0</v>
      </c>
      <c r="S27" s="71">
        <v>0</v>
      </c>
      <c r="T27" s="71">
        <v>0</v>
      </c>
      <c r="U27" s="71">
        <v>0</v>
      </c>
      <c r="V27" s="71">
        <v>0</v>
      </c>
      <c r="W27" s="71">
        <v>0</v>
      </c>
      <c r="X27" s="71">
        <v>0</v>
      </c>
      <c r="Y27" s="71">
        <v>0</v>
      </c>
      <c r="Z27" s="71">
        <v>2327412439</v>
      </c>
      <c r="AA27" s="71">
        <v>690219420</v>
      </c>
      <c r="AB27" s="71">
        <v>3288160601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2386</v>
      </c>
      <c r="B28" s="70">
        <v>20</v>
      </c>
      <c r="C28" s="70">
        <v>18</v>
      </c>
      <c r="D28" s="70">
        <v>20</v>
      </c>
      <c r="E28" s="70">
        <v>2024</v>
      </c>
      <c r="F28" s="70" t="s">
        <v>1554</v>
      </c>
      <c r="G28" s="1073" t="s">
        <v>2383</v>
      </c>
      <c r="H28" s="70" t="s">
        <v>2384</v>
      </c>
      <c r="I28" s="1066"/>
      <c r="J28" s="73">
        <v>297119</v>
      </c>
      <c r="K28" s="71">
        <v>413570808</v>
      </c>
      <c r="L28" s="71">
        <v>348121</v>
      </c>
      <c r="M28" s="71">
        <v>481759841</v>
      </c>
      <c r="N28" s="71">
        <v>0</v>
      </c>
      <c r="O28" s="71">
        <v>0</v>
      </c>
      <c r="P28" s="71">
        <v>0</v>
      </c>
      <c r="Q28" s="71">
        <v>0</v>
      </c>
      <c r="R28" s="71">
        <v>49</v>
      </c>
      <c r="S28" s="71">
        <v>405520</v>
      </c>
      <c r="T28" s="71">
        <v>0</v>
      </c>
      <c r="U28" s="71">
        <v>0</v>
      </c>
      <c r="V28" s="71">
        <v>0</v>
      </c>
      <c r="W28" s="71">
        <v>0</v>
      </c>
      <c r="X28" s="71">
        <v>0</v>
      </c>
      <c r="Y28" s="71">
        <v>0</v>
      </c>
      <c r="Z28" s="71">
        <v>895736169.00881994</v>
      </c>
      <c r="AA28" s="71">
        <v>664065496</v>
      </c>
      <c r="AB28" s="71">
        <v>3188845987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426364</v>
      </c>
      <c r="K29" s="71">
        <v>592360163</v>
      </c>
      <c r="L29" s="71">
        <v>542702</v>
      </c>
      <c r="M29" s="71">
        <v>749729677.99999988</v>
      </c>
      <c r="N29" s="71">
        <v>0</v>
      </c>
      <c r="O29" s="71">
        <v>0</v>
      </c>
      <c r="P29" s="71">
        <v>0</v>
      </c>
      <c r="Q29" s="71">
        <v>0</v>
      </c>
      <c r="R29" s="71">
        <v>0</v>
      </c>
      <c r="S29" s="71">
        <v>0</v>
      </c>
      <c r="T29" s="71">
        <v>0</v>
      </c>
      <c r="U29" s="71">
        <v>0</v>
      </c>
      <c r="V29" s="71">
        <v>0</v>
      </c>
      <c r="W29" s="71">
        <v>0</v>
      </c>
      <c r="X29" s="71">
        <v>0</v>
      </c>
      <c r="Y29" s="71">
        <v>0</v>
      </c>
      <c r="Z29" s="71">
        <v>1342089841</v>
      </c>
      <c r="AA29" s="71">
        <v>983333631</v>
      </c>
      <c r="AB29" s="71">
        <v>4349008967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2322</v>
      </c>
      <c r="B30" s="70">
        <v>22</v>
      </c>
      <c r="C30" s="70">
        <v>18</v>
      </c>
      <c r="D30" s="70">
        <v>22</v>
      </c>
      <c r="E30" s="70">
        <v>2024</v>
      </c>
      <c r="F30" s="70" t="s">
        <v>1554</v>
      </c>
      <c r="G30" s="1073" t="s">
        <v>2319</v>
      </c>
      <c r="H30" s="70" t="s">
        <v>2320</v>
      </c>
      <c r="I30" s="1066"/>
      <c r="J30" s="73">
        <v>145048</v>
      </c>
      <c r="K30" s="71">
        <v>200867912.00000003</v>
      </c>
      <c r="L30" s="71">
        <v>380837</v>
      </c>
      <c r="M30" s="71">
        <v>523248256.99999994</v>
      </c>
      <c r="N30" s="71">
        <v>41900</v>
      </c>
      <c r="O30" s="71">
        <v>72516598</v>
      </c>
      <c r="P30" s="71">
        <v>0</v>
      </c>
      <c r="Q30" s="71">
        <v>0</v>
      </c>
      <c r="R30" s="71">
        <v>3669</v>
      </c>
      <c r="S30" s="71">
        <v>30556798.999999996</v>
      </c>
      <c r="T30" s="71">
        <v>0</v>
      </c>
      <c r="U30" s="71">
        <v>0</v>
      </c>
      <c r="V30" s="71">
        <v>0</v>
      </c>
      <c r="W30" s="71">
        <v>0</v>
      </c>
      <c r="X30" s="71">
        <v>0</v>
      </c>
      <c r="Y30" s="71">
        <v>0</v>
      </c>
      <c r="Z30" s="71">
        <v>827189565.85561991</v>
      </c>
      <c r="AA30" s="71">
        <v>119304940</v>
      </c>
      <c r="AB30" s="71">
        <v>1058146519.0000001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169164</v>
      </c>
      <c r="K31" s="71">
        <v>225605951</v>
      </c>
      <c r="L31" s="71">
        <v>225151</v>
      </c>
      <c r="M31" s="71">
        <v>298287719</v>
      </c>
      <c r="N31" s="71">
        <v>228900</v>
      </c>
      <c r="O31" s="71">
        <v>472785521</v>
      </c>
      <c r="P31" s="71">
        <v>340</v>
      </c>
      <c r="Q31" s="71">
        <v>1783037</v>
      </c>
      <c r="R31" s="71">
        <v>0</v>
      </c>
      <c r="S31" s="71">
        <v>0</v>
      </c>
      <c r="T31" s="71">
        <v>0</v>
      </c>
      <c r="U31" s="71">
        <v>0</v>
      </c>
      <c r="V31" s="71">
        <v>0</v>
      </c>
      <c r="W31" s="71">
        <v>0</v>
      </c>
      <c r="X31" s="71">
        <v>0</v>
      </c>
      <c r="Y31" s="71">
        <v>0</v>
      </c>
      <c r="Z31" s="71">
        <v>998462228</v>
      </c>
      <c r="AA31" s="71">
        <v>97705648</v>
      </c>
      <c r="AB31" s="71">
        <v>998634887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2334</v>
      </c>
      <c r="B32" s="70">
        <v>24</v>
      </c>
      <c r="C32" s="70">
        <v>18</v>
      </c>
      <c r="D32" s="70">
        <v>24</v>
      </c>
      <c r="E32" s="70">
        <v>2024</v>
      </c>
      <c r="F32" s="70" t="s">
        <v>1554</v>
      </c>
      <c r="G32" s="1073" t="s">
        <v>2331</v>
      </c>
      <c r="H32" s="70" t="s">
        <v>2332</v>
      </c>
      <c r="I32" s="1066"/>
      <c r="J32" s="73">
        <v>148464</v>
      </c>
      <c r="K32" s="71">
        <v>198414812</v>
      </c>
      <c r="L32" s="71">
        <v>148689</v>
      </c>
      <c r="M32" s="71">
        <v>197662878</v>
      </c>
      <c r="N32" s="71">
        <v>708100</v>
      </c>
      <c r="O32" s="71">
        <v>1940698029.0000002</v>
      </c>
      <c r="P32" s="71">
        <v>2908</v>
      </c>
      <c r="Q32" s="71">
        <v>19570960</v>
      </c>
      <c r="R32" s="71">
        <v>0</v>
      </c>
      <c r="S32" s="71">
        <v>0</v>
      </c>
      <c r="T32" s="71">
        <v>0</v>
      </c>
      <c r="U32" s="71">
        <v>0</v>
      </c>
      <c r="V32" s="71">
        <v>0</v>
      </c>
      <c r="W32" s="71">
        <v>0</v>
      </c>
      <c r="X32" s="71">
        <v>0</v>
      </c>
      <c r="Y32" s="71">
        <v>0</v>
      </c>
      <c r="Z32" s="71">
        <v>2356346679</v>
      </c>
      <c r="AA32" s="71">
        <v>351054227</v>
      </c>
      <c r="AB32" s="71">
        <v>1696321047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2302</v>
      </c>
      <c r="B33" s="70">
        <v>25</v>
      </c>
      <c r="C33" s="70">
        <v>18</v>
      </c>
      <c r="D33" s="70">
        <v>25</v>
      </c>
      <c r="E33" s="70">
        <v>2024</v>
      </c>
      <c r="F33" s="70" t="s">
        <v>1554</v>
      </c>
      <c r="G33" s="1073" t="s">
        <v>2299</v>
      </c>
      <c r="H33" s="70" t="s">
        <v>2300</v>
      </c>
      <c r="I33" s="1066"/>
      <c r="J33" s="73">
        <v>673467</v>
      </c>
      <c r="K33" s="71">
        <v>928492596.99999988</v>
      </c>
      <c r="L33" s="71">
        <v>1999071</v>
      </c>
      <c r="M33" s="71">
        <v>2739172640</v>
      </c>
      <c r="N33" s="71">
        <v>0</v>
      </c>
      <c r="O33" s="71">
        <v>0</v>
      </c>
      <c r="P33" s="71">
        <v>0</v>
      </c>
      <c r="Q33" s="71">
        <v>0</v>
      </c>
      <c r="R33" s="71">
        <v>81</v>
      </c>
      <c r="S33" s="71">
        <v>678490</v>
      </c>
      <c r="T33" s="71">
        <v>0</v>
      </c>
      <c r="U33" s="71">
        <v>0</v>
      </c>
      <c r="V33" s="71">
        <v>7</v>
      </c>
      <c r="W33" s="71">
        <v>0</v>
      </c>
      <c r="X33" s="71">
        <v>0</v>
      </c>
      <c r="Y33" s="71">
        <v>43660</v>
      </c>
      <c r="Z33" s="71">
        <v>3668387387.23103</v>
      </c>
      <c r="AA33" s="71">
        <v>1586964588</v>
      </c>
      <c r="AB33" s="71">
        <v>7004232665.000001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1995</v>
      </c>
      <c r="B34" s="70">
        <v>26</v>
      </c>
      <c r="C34" s="70">
        <v>18</v>
      </c>
      <c r="D34" s="70">
        <v>26</v>
      </c>
      <c r="E34" s="70">
        <v>2024</v>
      </c>
      <c r="F34" s="70" t="s">
        <v>1554</v>
      </c>
      <c r="G34" s="1073" t="s">
        <v>1974</v>
      </c>
      <c r="H34" s="70" t="s">
        <v>1975</v>
      </c>
      <c r="I34" s="1066"/>
      <c r="J34" s="73">
        <v>1054386</v>
      </c>
      <c r="K34" s="71">
        <v>1452674118</v>
      </c>
      <c r="L34" s="71">
        <v>2301344</v>
      </c>
      <c r="M34" s="71">
        <v>3151539327</v>
      </c>
      <c r="N34" s="71">
        <v>16700</v>
      </c>
      <c r="O34" s="71">
        <v>34394667.999999993</v>
      </c>
      <c r="P34" s="71">
        <v>0</v>
      </c>
      <c r="Q34" s="71">
        <v>0</v>
      </c>
      <c r="R34" s="71">
        <v>0</v>
      </c>
      <c r="S34" s="71">
        <v>0</v>
      </c>
      <c r="T34" s="71">
        <v>0</v>
      </c>
      <c r="U34" s="71">
        <v>0</v>
      </c>
      <c r="V34" s="71">
        <v>0</v>
      </c>
      <c r="W34" s="71">
        <v>0</v>
      </c>
      <c r="X34" s="71">
        <v>0</v>
      </c>
      <c r="Y34" s="71">
        <v>0</v>
      </c>
      <c r="Z34" s="71">
        <v>4638608112.999999</v>
      </c>
      <c r="AA34" s="71">
        <v>2549213425</v>
      </c>
      <c r="AB34" s="71">
        <v>10721827716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2406</v>
      </c>
      <c r="B35" s="70">
        <v>27</v>
      </c>
      <c r="C35" s="70">
        <v>18</v>
      </c>
      <c r="D35" s="70">
        <v>27</v>
      </c>
      <c r="E35" s="70">
        <v>2024</v>
      </c>
      <c r="F35" s="70" t="s">
        <v>1554</v>
      </c>
      <c r="G35" s="1073" t="s">
        <v>2403</v>
      </c>
      <c r="H35" s="70" t="s">
        <v>2404</v>
      </c>
      <c r="I35" s="1066"/>
      <c r="J35" s="73">
        <v>253639</v>
      </c>
      <c r="K35" s="71">
        <v>351432150.00000006</v>
      </c>
      <c r="L35" s="71">
        <v>366822</v>
      </c>
      <c r="M35" s="71">
        <v>505072151</v>
      </c>
      <c r="N35" s="71">
        <v>0</v>
      </c>
      <c r="O35" s="71">
        <v>0</v>
      </c>
      <c r="P35" s="71">
        <v>0</v>
      </c>
      <c r="Q35" s="71">
        <v>0</v>
      </c>
      <c r="R35" s="71">
        <v>0</v>
      </c>
      <c r="S35" s="71">
        <v>0</v>
      </c>
      <c r="T35" s="71">
        <v>0</v>
      </c>
      <c r="U35" s="71">
        <v>0</v>
      </c>
      <c r="V35" s="71">
        <v>0</v>
      </c>
      <c r="W35" s="71">
        <v>0</v>
      </c>
      <c r="X35" s="71">
        <v>0</v>
      </c>
      <c r="Y35" s="71">
        <v>0</v>
      </c>
      <c r="Z35" s="71">
        <v>856504301.00000012</v>
      </c>
      <c r="AA35" s="71">
        <v>543059131</v>
      </c>
      <c r="AB35" s="71">
        <v>2436753762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2481</v>
      </c>
      <c r="B36" s="70">
        <v>28</v>
      </c>
      <c r="C36" s="70">
        <v>18</v>
      </c>
      <c r="D36" s="70">
        <v>28</v>
      </c>
      <c r="E36" s="70">
        <v>2024</v>
      </c>
      <c r="F36" s="70" t="s">
        <v>1554</v>
      </c>
      <c r="G36" s="1073" t="s">
        <v>2482</v>
      </c>
      <c r="H36" s="70" t="s">
        <v>2483</v>
      </c>
      <c r="I36" s="1066"/>
      <c r="J36" s="73">
        <v>641818</v>
      </c>
      <c r="K36" s="71">
        <v>865192870</v>
      </c>
      <c r="L36" s="71">
        <v>609975</v>
      </c>
      <c r="M36" s="71">
        <v>817266452.00000012</v>
      </c>
      <c r="N36" s="71">
        <v>9100</v>
      </c>
      <c r="O36" s="71">
        <v>19960065.999999996</v>
      </c>
      <c r="P36" s="71">
        <v>0</v>
      </c>
      <c r="Q36" s="71">
        <v>0</v>
      </c>
      <c r="R36" s="71">
        <v>0</v>
      </c>
      <c r="S36" s="71">
        <v>0</v>
      </c>
      <c r="T36" s="71">
        <v>0</v>
      </c>
      <c r="U36" s="71">
        <v>0</v>
      </c>
      <c r="V36" s="71">
        <v>0</v>
      </c>
      <c r="W36" s="71">
        <v>0</v>
      </c>
      <c r="X36" s="71">
        <v>0</v>
      </c>
      <c r="Y36" s="71">
        <v>0</v>
      </c>
      <c r="Z36" s="71">
        <v>1702419388.0000002</v>
      </c>
      <c r="AA36" s="71">
        <v>1532231879</v>
      </c>
      <c r="AB36" s="71">
        <v>7487214723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2350</v>
      </c>
      <c r="B37" s="70">
        <v>29</v>
      </c>
      <c r="C37" s="70">
        <v>18</v>
      </c>
      <c r="D37" s="70">
        <v>29</v>
      </c>
      <c r="E37" s="70">
        <v>2024</v>
      </c>
      <c r="F37" s="70" t="s">
        <v>1554</v>
      </c>
      <c r="G37" s="1073" t="s">
        <v>2347</v>
      </c>
      <c r="H37" s="70" t="s">
        <v>2348</v>
      </c>
      <c r="I37" s="1066"/>
      <c r="J37" s="73">
        <v>188726</v>
      </c>
      <c r="K37" s="71">
        <v>265022391.99999997</v>
      </c>
      <c r="L37" s="71">
        <v>169109</v>
      </c>
      <c r="M37" s="71">
        <v>236285665</v>
      </c>
      <c r="N37" s="71">
        <v>2800</v>
      </c>
      <c r="O37" s="71">
        <v>5190555.0000000009</v>
      </c>
      <c r="P37" s="71">
        <v>0</v>
      </c>
      <c r="Q37" s="71">
        <v>0</v>
      </c>
      <c r="R37" s="71">
        <v>0</v>
      </c>
      <c r="S37" s="71">
        <v>0</v>
      </c>
      <c r="T37" s="71">
        <v>0</v>
      </c>
      <c r="U37" s="71">
        <v>0</v>
      </c>
      <c r="V37" s="71">
        <v>0</v>
      </c>
      <c r="W37" s="71">
        <v>0</v>
      </c>
      <c r="X37" s="71">
        <v>0</v>
      </c>
      <c r="Y37" s="71">
        <v>0</v>
      </c>
      <c r="Z37" s="71">
        <v>506498611.99999994</v>
      </c>
      <c r="AA37" s="71">
        <v>452160247.00000006</v>
      </c>
      <c r="AB37" s="71">
        <v>2038799641</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2362</v>
      </c>
      <c r="B38" s="70">
        <v>30</v>
      </c>
      <c r="C38" s="70">
        <v>18</v>
      </c>
      <c r="D38" s="70">
        <v>30</v>
      </c>
      <c r="E38" s="70">
        <v>2024</v>
      </c>
      <c r="F38" s="70" t="s">
        <v>1554</v>
      </c>
      <c r="G38" s="1073" t="s">
        <v>2359</v>
      </c>
      <c r="H38" s="70" t="s">
        <v>2360</v>
      </c>
      <c r="I38" s="1066"/>
      <c r="J38" s="73">
        <v>79151</v>
      </c>
      <c r="K38" s="71">
        <v>109228749</v>
      </c>
      <c r="L38" s="71">
        <v>59285</v>
      </c>
      <c r="M38" s="71">
        <v>81181394</v>
      </c>
      <c r="N38" s="71">
        <v>0</v>
      </c>
      <c r="O38" s="71">
        <v>0</v>
      </c>
      <c r="P38" s="71">
        <v>0</v>
      </c>
      <c r="Q38" s="71">
        <v>0</v>
      </c>
      <c r="R38" s="71">
        <v>0</v>
      </c>
      <c r="S38" s="71">
        <v>0</v>
      </c>
      <c r="T38" s="71">
        <v>0</v>
      </c>
      <c r="U38" s="71">
        <v>0</v>
      </c>
      <c r="V38" s="71">
        <v>24</v>
      </c>
      <c r="W38" s="71">
        <v>0</v>
      </c>
      <c r="X38" s="71">
        <v>0</v>
      </c>
      <c r="Y38" s="71">
        <v>144225</v>
      </c>
      <c r="Z38" s="71">
        <v>190554368.00000003</v>
      </c>
      <c r="AA38" s="71">
        <v>161838541</v>
      </c>
      <c r="AB38" s="71">
        <v>1161577578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2298</v>
      </c>
      <c r="B39" s="70">
        <v>31</v>
      </c>
      <c r="C39" s="70">
        <v>18</v>
      </c>
      <c r="D39" s="70">
        <v>31</v>
      </c>
      <c r="E39" s="70">
        <v>2024</v>
      </c>
      <c r="F39" s="70" t="s">
        <v>1554</v>
      </c>
      <c r="G39" s="1073" t="s">
        <v>2295</v>
      </c>
      <c r="H39" s="70" t="s">
        <v>2296</v>
      </c>
      <c r="I39" s="1066"/>
      <c r="J39" s="73">
        <v>355344</v>
      </c>
      <c r="K39" s="71">
        <v>491345494.00000006</v>
      </c>
      <c r="L39" s="71">
        <v>133206</v>
      </c>
      <c r="M39" s="71">
        <v>182650715</v>
      </c>
      <c r="N39" s="71">
        <v>0</v>
      </c>
      <c r="O39" s="71">
        <v>0</v>
      </c>
      <c r="P39" s="71">
        <v>0</v>
      </c>
      <c r="Q39" s="71">
        <v>0</v>
      </c>
      <c r="R39" s="71">
        <v>0</v>
      </c>
      <c r="S39" s="71">
        <v>0</v>
      </c>
      <c r="T39" s="71">
        <v>0</v>
      </c>
      <c r="U39" s="71">
        <v>0</v>
      </c>
      <c r="V39" s="71">
        <v>21</v>
      </c>
      <c r="W39" s="71">
        <v>0</v>
      </c>
      <c r="X39" s="71">
        <v>0</v>
      </c>
      <c r="Y39" s="71">
        <v>130489</v>
      </c>
      <c r="Z39" s="71">
        <v>674126698.00000012</v>
      </c>
      <c r="AA39" s="71">
        <v>757726616</v>
      </c>
      <c r="AB39" s="71">
        <v>3638384518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2402</v>
      </c>
      <c r="B40" s="70">
        <v>32</v>
      </c>
      <c r="C40" s="70">
        <v>18</v>
      </c>
      <c r="D40" s="70">
        <v>32</v>
      </c>
      <c r="E40" s="70">
        <v>2024</v>
      </c>
      <c r="F40" s="70" t="s">
        <v>1554</v>
      </c>
      <c r="G40" s="1073" t="s">
        <v>2399</v>
      </c>
      <c r="H40" s="70" t="s">
        <v>2400</v>
      </c>
      <c r="I40" s="1066"/>
      <c r="J40" s="73">
        <v>302876</v>
      </c>
      <c r="K40" s="71">
        <v>422164401</v>
      </c>
      <c r="L40" s="71">
        <v>759009</v>
      </c>
      <c r="M40" s="71">
        <v>1050005631.9999999</v>
      </c>
      <c r="N40" s="71">
        <v>0</v>
      </c>
      <c r="O40" s="71">
        <v>0</v>
      </c>
      <c r="P40" s="71">
        <v>0</v>
      </c>
      <c r="Q40" s="71">
        <v>0</v>
      </c>
      <c r="R40" s="71">
        <v>0</v>
      </c>
      <c r="S40" s="71">
        <v>0</v>
      </c>
      <c r="T40" s="71">
        <v>0</v>
      </c>
      <c r="U40" s="71">
        <v>0</v>
      </c>
      <c r="V40" s="71">
        <v>0</v>
      </c>
      <c r="W40" s="71">
        <v>0</v>
      </c>
      <c r="X40" s="71">
        <v>0</v>
      </c>
      <c r="Y40" s="71">
        <v>0</v>
      </c>
      <c r="Z40" s="71">
        <v>1472170032.9999998</v>
      </c>
      <c r="AA40" s="71">
        <v>696665381</v>
      </c>
      <c r="AB40" s="71">
        <v>3679880501</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2318</v>
      </c>
      <c r="B41" s="70">
        <v>33</v>
      </c>
      <c r="C41" s="70">
        <v>18</v>
      </c>
      <c r="D41" s="70">
        <v>33</v>
      </c>
      <c r="E41" s="70">
        <v>2024</v>
      </c>
      <c r="F41" s="70" t="s">
        <v>1554</v>
      </c>
      <c r="G41" s="1073" t="s">
        <v>2315</v>
      </c>
      <c r="H41" s="70" t="s">
        <v>2316</v>
      </c>
      <c r="I41" s="1066"/>
      <c r="J41" s="73">
        <v>297760</v>
      </c>
      <c r="K41" s="71">
        <v>403821958</v>
      </c>
      <c r="L41" s="71">
        <v>1382923</v>
      </c>
      <c r="M41" s="71">
        <v>1866027166</v>
      </c>
      <c r="N41" s="71">
        <v>0</v>
      </c>
      <c r="O41" s="71">
        <v>0</v>
      </c>
      <c r="P41" s="71">
        <v>0</v>
      </c>
      <c r="Q41" s="71">
        <v>0</v>
      </c>
      <c r="R41" s="71">
        <v>0</v>
      </c>
      <c r="S41" s="71">
        <v>0</v>
      </c>
      <c r="T41" s="71">
        <v>0</v>
      </c>
      <c r="U41" s="71">
        <v>0</v>
      </c>
      <c r="V41" s="71">
        <v>0</v>
      </c>
      <c r="W41" s="71">
        <v>0</v>
      </c>
      <c r="X41" s="71">
        <v>0</v>
      </c>
      <c r="Y41" s="71">
        <v>0</v>
      </c>
      <c r="Z41" s="71">
        <v>2269849124.0000005</v>
      </c>
      <c r="AA41" s="71">
        <v>685990537</v>
      </c>
      <c r="AB41" s="71">
        <v>3072972749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2410</v>
      </c>
      <c r="B42" s="70">
        <v>34</v>
      </c>
      <c r="C42" s="70">
        <v>18</v>
      </c>
      <c r="D42" s="70">
        <v>34</v>
      </c>
      <c r="E42" s="70">
        <v>2024</v>
      </c>
      <c r="F42" s="70" t="s">
        <v>1554</v>
      </c>
      <c r="G42" s="1073" t="s">
        <v>2407</v>
      </c>
      <c r="H42" s="70" t="s">
        <v>2408</v>
      </c>
      <c r="I42" s="1066"/>
      <c r="J42" s="73">
        <v>382916</v>
      </c>
      <c r="K42" s="71">
        <v>533002043.99999994</v>
      </c>
      <c r="L42" s="71">
        <v>776510</v>
      </c>
      <c r="M42" s="71">
        <v>1073859241</v>
      </c>
      <c r="N42" s="71">
        <v>0</v>
      </c>
      <c r="O42" s="71">
        <v>0</v>
      </c>
      <c r="P42" s="71">
        <v>0</v>
      </c>
      <c r="Q42" s="71">
        <v>0</v>
      </c>
      <c r="R42" s="71">
        <v>0</v>
      </c>
      <c r="S42" s="71">
        <v>0</v>
      </c>
      <c r="T42" s="71">
        <v>0</v>
      </c>
      <c r="U42" s="71">
        <v>0</v>
      </c>
      <c r="V42" s="71">
        <v>4</v>
      </c>
      <c r="W42" s="71">
        <v>0</v>
      </c>
      <c r="X42" s="71">
        <v>0</v>
      </c>
      <c r="Y42" s="71">
        <v>24527.999999999996</v>
      </c>
      <c r="Z42" s="71">
        <v>1606885812.9999998</v>
      </c>
      <c r="AA42" s="71">
        <v>914350587</v>
      </c>
      <c r="AB42" s="71">
        <v>3769059909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2442</v>
      </c>
      <c r="B43" s="70">
        <v>35</v>
      </c>
      <c r="C43" s="70">
        <v>18</v>
      </c>
      <c r="D43" s="70">
        <v>35</v>
      </c>
      <c r="E43" s="70">
        <v>2024</v>
      </c>
      <c r="F43" s="70" t="s">
        <v>1554</v>
      </c>
      <c r="G43" s="1073" t="s">
        <v>2439</v>
      </c>
      <c r="H43" s="70" t="s">
        <v>2440</v>
      </c>
      <c r="I43" s="1066"/>
      <c r="J43" s="73">
        <v>371422</v>
      </c>
      <c r="K43" s="71">
        <v>526401340</v>
      </c>
      <c r="L43" s="71">
        <v>428612</v>
      </c>
      <c r="M43" s="71">
        <v>603395151</v>
      </c>
      <c r="N43" s="71">
        <v>386600</v>
      </c>
      <c r="O43" s="71">
        <v>975070900.99999988</v>
      </c>
      <c r="P43" s="71">
        <v>201</v>
      </c>
      <c r="Q43" s="71">
        <v>1054700</v>
      </c>
      <c r="R43" s="71">
        <v>0</v>
      </c>
      <c r="S43" s="71">
        <v>0</v>
      </c>
      <c r="T43" s="71">
        <v>0</v>
      </c>
      <c r="U43" s="71">
        <v>0</v>
      </c>
      <c r="V43" s="71">
        <v>0</v>
      </c>
      <c r="W43" s="71">
        <v>0</v>
      </c>
      <c r="X43" s="71">
        <v>0</v>
      </c>
      <c r="Y43" s="71">
        <v>0</v>
      </c>
      <c r="Z43" s="71">
        <v>2105922092.0000002</v>
      </c>
      <c r="AA43" s="71">
        <v>712933510</v>
      </c>
      <c r="AB43" s="71">
        <v>3451952399.9999995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2454</v>
      </c>
      <c r="B44" s="70">
        <v>36</v>
      </c>
      <c r="C44" s="70">
        <v>18</v>
      </c>
      <c r="D44" s="70">
        <v>36</v>
      </c>
      <c r="E44" s="70">
        <v>2024</v>
      </c>
      <c r="F44" s="70" t="s">
        <v>1554</v>
      </c>
      <c r="G44" s="1073" t="s">
        <v>2451</v>
      </c>
      <c r="H44" s="70" t="s">
        <v>2452</v>
      </c>
      <c r="I44" s="1066"/>
      <c r="J44" s="73">
        <v>346888</v>
      </c>
      <c r="K44" s="71">
        <v>480492228</v>
      </c>
      <c r="L44" s="71">
        <v>520592</v>
      </c>
      <c r="M44" s="71">
        <v>716195788</v>
      </c>
      <c r="N44" s="71">
        <v>49700</v>
      </c>
      <c r="O44" s="71">
        <v>93301134</v>
      </c>
      <c r="P44" s="71">
        <v>0</v>
      </c>
      <c r="Q44" s="71">
        <v>0</v>
      </c>
      <c r="R44" s="71">
        <v>0</v>
      </c>
      <c r="S44" s="71">
        <v>0</v>
      </c>
      <c r="T44" s="71">
        <v>0</v>
      </c>
      <c r="U44" s="71">
        <v>0</v>
      </c>
      <c r="V44" s="71">
        <v>0</v>
      </c>
      <c r="W44" s="71">
        <v>0</v>
      </c>
      <c r="X44" s="71">
        <v>0</v>
      </c>
      <c r="Y44" s="71">
        <v>0</v>
      </c>
      <c r="Z44" s="71">
        <v>1289989150.0000002</v>
      </c>
      <c r="AA44" s="71">
        <v>556519982</v>
      </c>
      <c r="AB44" s="71">
        <v>2850497660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2310</v>
      </c>
      <c r="B45" s="70">
        <v>37</v>
      </c>
      <c r="C45" s="70">
        <v>18</v>
      </c>
      <c r="D45" s="70">
        <v>37</v>
      </c>
      <c r="E45" s="70">
        <v>2024</v>
      </c>
      <c r="F45" s="70" t="s">
        <v>1554</v>
      </c>
      <c r="G45" s="1073" t="s">
        <v>2307</v>
      </c>
      <c r="H45" s="70" t="s">
        <v>2308</v>
      </c>
      <c r="I45" s="1066"/>
      <c r="J45" s="73">
        <v>748272</v>
      </c>
      <c r="K45" s="71">
        <v>1010159616</v>
      </c>
      <c r="L45" s="71">
        <v>134925</v>
      </c>
      <c r="M45" s="71">
        <v>181105003.99999997</v>
      </c>
      <c r="N45" s="71">
        <v>463100</v>
      </c>
      <c r="O45" s="71">
        <v>1131958623</v>
      </c>
      <c r="P45" s="71">
        <v>95</v>
      </c>
      <c r="Q45" s="71">
        <v>495781</v>
      </c>
      <c r="R45" s="71">
        <v>0</v>
      </c>
      <c r="S45" s="71">
        <v>0</v>
      </c>
      <c r="T45" s="71">
        <v>0</v>
      </c>
      <c r="U45" s="71">
        <v>0</v>
      </c>
      <c r="V45" s="71">
        <v>0</v>
      </c>
      <c r="W45" s="71">
        <v>0</v>
      </c>
      <c r="X45" s="71">
        <v>0</v>
      </c>
      <c r="Y45" s="71">
        <v>0</v>
      </c>
      <c r="Z45" s="71">
        <v>2323719024</v>
      </c>
      <c r="AA45" s="71">
        <v>1558263179</v>
      </c>
      <c r="AB45" s="71">
        <v>7273297794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2314</v>
      </c>
      <c r="B46" s="70">
        <v>38</v>
      </c>
      <c r="C46" s="70">
        <v>18</v>
      </c>
      <c r="D46" s="70">
        <v>38</v>
      </c>
      <c r="E46" s="70">
        <v>2024</v>
      </c>
      <c r="F46" s="70" t="s">
        <v>1554</v>
      </c>
      <c r="G46" s="1073" t="s">
        <v>2311</v>
      </c>
      <c r="H46" s="70" t="s">
        <v>2312</v>
      </c>
      <c r="I46" s="1066"/>
      <c r="J46" s="73">
        <v>649651</v>
      </c>
      <c r="K46" s="71">
        <v>897520643.00000012</v>
      </c>
      <c r="L46" s="71">
        <v>473906</v>
      </c>
      <c r="M46" s="71">
        <v>650867617</v>
      </c>
      <c r="N46" s="71">
        <v>16100.000000000002</v>
      </c>
      <c r="O46" s="71">
        <v>32304328</v>
      </c>
      <c r="P46" s="71">
        <v>0</v>
      </c>
      <c r="Q46" s="71">
        <v>0</v>
      </c>
      <c r="R46" s="71">
        <v>0</v>
      </c>
      <c r="S46" s="71">
        <v>0</v>
      </c>
      <c r="T46" s="71">
        <v>0</v>
      </c>
      <c r="U46" s="71">
        <v>0</v>
      </c>
      <c r="V46" s="71">
        <v>0</v>
      </c>
      <c r="W46" s="71">
        <v>0</v>
      </c>
      <c r="X46" s="71">
        <v>0</v>
      </c>
      <c r="Y46" s="71">
        <v>0</v>
      </c>
      <c r="Z46" s="71">
        <v>1580692588.0000002</v>
      </c>
      <c r="AA46" s="71">
        <v>1359802041</v>
      </c>
      <c r="AB46" s="71">
        <v>6537500048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2370</v>
      </c>
      <c r="B47" s="70">
        <v>39</v>
      </c>
      <c r="C47" s="70">
        <v>18</v>
      </c>
      <c r="D47" s="70">
        <v>39</v>
      </c>
      <c r="E47" s="70">
        <v>2024</v>
      </c>
      <c r="F47" s="70" t="s">
        <v>1554</v>
      </c>
      <c r="G47" s="1073" t="s">
        <v>2367</v>
      </c>
      <c r="H47" s="70" t="s">
        <v>2368</v>
      </c>
      <c r="I47" s="1066"/>
      <c r="J47" s="73">
        <v>392519</v>
      </c>
      <c r="K47" s="71">
        <v>542470528</v>
      </c>
      <c r="L47" s="71">
        <v>2139340</v>
      </c>
      <c r="M47" s="71">
        <v>2937652575</v>
      </c>
      <c r="N47" s="71">
        <v>0</v>
      </c>
      <c r="O47" s="71">
        <v>0</v>
      </c>
      <c r="P47" s="71">
        <v>0</v>
      </c>
      <c r="Q47" s="71">
        <v>0</v>
      </c>
      <c r="R47" s="71">
        <v>0</v>
      </c>
      <c r="S47" s="71">
        <v>0</v>
      </c>
      <c r="T47" s="71">
        <v>0</v>
      </c>
      <c r="U47" s="71">
        <v>0</v>
      </c>
      <c r="V47" s="71">
        <v>23</v>
      </c>
      <c r="W47" s="71">
        <v>0</v>
      </c>
      <c r="X47" s="71">
        <v>0</v>
      </c>
      <c r="Y47" s="71">
        <v>138828</v>
      </c>
      <c r="Z47" s="71">
        <v>3480261931</v>
      </c>
      <c r="AA47" s="71">
        <v>948588080</v>
      </c>
      <c r="AB47" s="71">
        <v>4299129832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1742</v>
      </c>
      <c r="B48" s="70">
        <v>40</v>
      </c>
      <c r="C48" s="70">
        <v>18</v>
      </c>
      <c r="D48" s="70">
        <v>40</v>
      </c>
      <c r="E48" s="70">
        <v>2024</v>
      </c>
      <c r="F48" s="70" t="s">
        <v>1554</v>
      </c>
      <c r="G48" s="1073" t="s">
        <v>1721</v>
      </c>
      <c r="H48" s="70" t="s">
        <v>1722</v>
      </c>
      <c r="I48" s="1066"/>
      <c r="J48" s="73">
        <v>1056852</v>
      </c>
      <c r="K48" s="71">
        <v>1453345689</v>
      </c>
      <c r="L48" s="71">
        <v>1150288</v>
      </c>
      <c r="M48" s="71">
        <v>1571192895</v>
      </c>
      <c r="N48" s="71">
        <v>3600</v>
      </c>
      <c r="O48" s="71">
        <v>5996149.9999999991</v>
      </c>
      <c r="P48" s="71">
        <v>0</v>
      </c>
      <c r="Q48" s="71">
        <v>0</v>
      </c>
      <c r="R48" s="71">
        <v>0</v>
      </c>
      <c r="S48" s="71">
        <v>0</v>
      </c>
      <c r="T48" s="71">
        <v>0</v>
      </c>
      <c r="U48" s="71">
        <v>0</v>
      </c>
      <c r="V48" s="71">
        <v>0</v>
      </c>
      <c r="W48" s="71">
        <v>0</v>
      </c>
      <c r="X48" s="71">
        <v>0</v>
      </c>
      <c r="Y48" s="71">
        <v>0</v>
      </c>
      <c r="Z48" s="71">
        <v>3030534733.9999995</v>
      </c>
      <c r="AA48" s="71">
        <v>2637730630</v>
      </c>
      <c r="AB48" s="71">
        <v>12124238629</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2394</v>
      </c>
      <c r="B49" s="70">
        <v>41</v>
      </c>
      <c r="C49" s="70">
        <v>18</v>
      </c>
      <c r="D49" s="70">
        <v>41</v>
      </c>
      <c r="E49" s="70">
        <v>2024</v>
      </c>
      <c r="F49" s="70" t="s">
        <v>1554</v>
      </c>
      <c r="G49" s="1073" t="s">
        <v>2391</v>
      </c>
      <c r="H49" s="70" t="s">
        <v>2392</v>
      </c>
      <c r="I49" s="1066"/>
      <c r="J49" s="73">
        <v>100536</v>
      </c>
      <c r="K49" s="71">
        <v>138115661</v>
      </c>
      <c r="L49" s="71">
        <v>156550</v>
      </c>
      <c r="M49" s="71">
        <v>213847015.00000003</v>
      </c>
      <c r="N49" s="71">
        <v>0</v>
      </c>
      <c r="O49" s="71">
        <v>0</v>
      </c>
      <c r="P49" s="71">
        <v>0</v>
      </c>
      <c r="Q49" s="71">
        <v>0</v>
      </c>
      <c r="R49" s="71">
        <v>0</v>
      </c>
      <c r="S49" s="71">
        <v>0</v>
      </c>
      <c r="T49" s="71">
        <v>0</v>
      </c>
      <c r="U49" s="71">
        <v>0</v>
      </c>
      <c r="V49" s="71">
        <v>0</v>
      </c>
      <c r="W49" s="71">
        <v>0</v>
      </c>
      <c r="X49" s="71">
        <v>0</v>
      </c>
      <c r="Y49" s="71">
        <v>0</v>
      </c>
      <c r="Z49" s="71">
        <v>351962676</v>
      </c>
      <c r="AA49" s="71">
        <v>150079620</v>
      </c>
      <c r="AB49" s="71">
        <v>1064693716.9999999</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228601</v>
      </c>
      <c r="K50" s="71">
        <v>314980251</v>
      </c>
      <c r="L50" s="71">
        <v>170592</v>
      </c>
      <c r="M50" s="71">
        <v>233131441</v>
      </c>
      <c r="N50" s="71">
        <v>0</v>
      </c>
      <c r="O50" s="71">
        <v>0</v>
      </c>
      <c r="P50" s="71">
        <v>0</v>
      </c>
      <c r="Q50" s="71">
        <v>0</v>
      </c>
      <c r="R50" s="71">
        <v>0</v>
      </c>
      <c r="S50" s="71">
        <v>0</v>
      </c>
      <c r="T50" s="71">
        <v>0</v>
      </c>
      <c r="U50" s="71">
        <v>0</v>
      </c>
      <c r="V50" s="71">
        <v>0</v>
      </c>
      <c r="W50" s="71">
        <v>0</v>
      </c>
      <c r="X50" s="71">
        <v>0</v>
      </c>
      <c r="Y50" s="71">
        <v>0</v>
      </c>
      <c r="Z50" s="71">
        <v>548111691.99999988</v>
      </c>
      <c r="AA50" s="71">
        <v>440430429</v>
      </c>
      <c r="AB50" s="71">
        <v>2423643254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2330</v>
      </c>
      <c r="B51" s="70">
        <v>43</v>
      </c>
      <c r="C51" s="70">
        <v>18</v>
      </c>
      <c r="D51" s="70">
        <v>43</v>
      </c>
      <c r="E51" s="70">
        <v>2024</v>
      </c>
      <c r="F51" s="70" t="s">
        <v>1554</v>
      </c>
      <c r="G51" s="1073" t="s">
        <v>2327</v>
      </c>
      <c r="H51" s="70" t="s">
        <v>2328</v>
      </c>
      <c r="I51" s="1066"/>
      <c r="J51" s="73">
        <v>165663</v>
      </c>
      <c r="K51" s="71">
        <v>230611318</v>
      </c>
      <c r="L51" s="71">
        <v>483747</v>
      </c>
      <c r="M51" s="71">
        <v>669454861.99999988</v>
      </c>
      <c r="N51" s="71">
        <v>0</v>
      </c>
      <c r="O51" s="71">
        <v>0</v>
      </c>
      <c r="P51" s="71">
        <v>0</v>
      </c>
      <c r="Q51" s="71">
        <v>0</v>
      </c>
      <c r="R51" s="71">
        <v>0</v>
      </c>
      <c r="S51" s="71">
        <v>0</v>
      </c>
      <c r="T51" s="71">
        <v>0</v>
      </c>
      <c r="U51" s="71">
        <v>0</v>
      </c>
      <c r="V51" s="71">
        <v>0</v>
      </c>
      <c r="W51" s="71">
        <v>0</v>
      </c>
      <c r="X51" s="71">
        <v>0</v>
      </c>
      <c r="Y51" s="71">
        <v>0</v>
      </c>
      <c r="Z51" s="71">
        <v>900066179.99999988</v>
      </c>
      <c r="AA51" s="71">
        <v>252456579</v>
      </c>
      <c r="AB51" s="71">
        <v>1303076609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2414</v>
      </c>
      <c r="B52" s="70">
        <v>44</v>
      </c>
      <c r="C52" s="70">
        <v>18</v>
      </c>
      <c r="D52" s="70">
        <v>44</v>
      </c>
      <c r="E52" s="70">
        <v>2024</v>
      </c>
      <c r="F52" s="70" t="s">
        <v>1554</v>
      </c>
      <c r="G52" s="1073" t="s">
        <v>2411</v>
      </c>
      <c r="H52" s="70" t="s">
        <v>2412</v>
      </c>
      <c r="I52" s="1066"/>
      <c r="J52" s="73">
        <v>283339</v>
      </c>
      <c r="K52" s="71">
        <v>390000417</v>
      </c>
      <c r="L52" s="71">
        <v>603696</v>
      </c>
      <c r="M52" s="71">
        <v>825654583</v>
      </c>
      <c r="N52" s="71">
        <v>0</v>
      </c>
      <c r="O52" s="71">
        <v>0</v>
      </c>
      <c r="P52" s="71">
        <v>0</v>
      </c>
      <c r="Q52" s="71">
        <v>0</v>
      </c>
      <c r="R52" s="71">
        <v>0</v>
      </c>
      <c r="S52" s="71">
        <v>0</v>
      </c>
      <c r="T52" s="71">
        <v>0</v>
      </c>
      <c r="U52" s="71">
        <v>0</v>
      </c>
      <c r="V52" s="71">
        <v>16</v>
      </c>
      <c r="W52" s="71">
        <v>0</v>
      </c>
      <c r="X52" s="71">
        <v>0</v>
      </c>
      <c r="Y52" s="71">
        <v>95904</v>
      </c>
      <c r="Z52" s="71">
        <v>1215750904</v>
      </c>
      <c r="AA52" s="71">
        <v>680013677</v>
      </c>
      <c r="AB52" s="71">
        <v>3136426284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2306</v>
      </c>
      <c r="B53" s="70">
        <v>45</v>
      </c>
      <c r="C53" s="70">
        <v>18</v>
      </c>
      <c r="D53" s="70">
        <v>45</v>
      </c>
      <c r="E53" s="70">
        <v>2024</v>
      </c>
      <c r="F53" s="70" t="s">
        <v>1554</v>
      </c>
      <c r="G53" s="1073" t="s">
        <v>2303</v>
      </c>
      <c r="H53" s="70" t="s">
        <v>2304</v>
      </c>
      <c r="I53" s="1066"/>
      <c r="J53" s="73">
        <v>319454</v>
      </c>
      <c r="K53" s="71">
        <v>439358783</v>
      </c>
      <c r="L53" s="71">
        <v>297602</v>
      </c>
      <c r="M53" s="71">
        <v>406602223</v>
      </c>
      <c r="N53" s="71">
        <v>0</v>
      </c>
      <c r="O53" s="71">
        <v>0</v>
      </c>
      <c r="P53" s="71">
        <v>0</v>
      </c>
      <c r="Q53" s="71">
        <v>0</v>
      </c>
      <c r="R53" s="71">
        <v>0</v>
      </c>
      <c r="S53" s="71">
        <v>0</v>
      </c>
      <c r="T53" s="71">
        <v>0</v>
      </c>
      <c r="U53" s="71">
        <v>0</v>
      </c>
      <c r="V53" s="71">
        <v>5</v>
      </c>
      <c r="W53" s="71">
        <v>0</v>
      </c>
      <c r="X53" s="71">
        <v>0</v>
      </c>
      <c r="Y53" s="71">
        <v>31150.999999999996</v>
      </c>
      <c r="Z53" s="71">
        <v>845992157</v>
      </c>
      <c r="AA53" s="71">
        <v>675704393</v>
      </c>
      <c r="AB53" s="71">
        <v>3659002215.0000005</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2433</v>
      </c>
      <c r="B190" s="70">
        <v>182</v>
      </c>
      <c r="C190" s="70">
        <v>16</v>
      </c>
      <c r="D190" s="70">
        <v>2</v>
      </c>
      <c r="E190" s="70">
        <v>2022</v>
      </c>
      <c r="F190" s="70" t="s">
        <v>161</v>
      </c>
      <c r="G190" s="1073" t="s">
        <v>2431</v>
      </c>
      <c r="H190" s="70" t="s">
        <v>2432</v>
      </c>
      <c r="I190" s="1066"/>
      <c r="J190" s="73"/>
      <c r="K190" s="71"/>
      <c r="L190" s="71"/>
      <c r="M190" s="71"/>
      <c r="N190" s="71"/>
      <c r="O190" s="71"/>
      <c r="P190" s="71"/>
      <c r="Q190" s="71"/>
      <c r="R190" s="71"/>
      <c r="S190" s="71"/>
      <c r="T190" s="71"/>
      <c r="U190" s="71"/>
      <c r="V190" s="71"/>
      <c r="W190" s="71"/>
      <c r="X190" s="71"/>
      <c r="Y190" s="71"/>
      <c r="Z190" s="71"/>
      <c r="AA190" s="71"/>
      <c r="AB190" s="71"/>
      <c r="AC190" s="72"/>
      <c r="AD190" s="71">
        <v>330327820.00572675</v>
      </c>
      <c r="AE190" s="71">
        <v>1378324.6842425338</v>
      </c>
      <c r="AF190" s="71">
        <v>1478509.0832879005</v>
      </c>
      <c r="AG190" s="71">
        <v>87231058.051813811</v>
      </c>
      <c r="AH190" s="71">
        <v>113872090.92264263</v>
      </c>
      <c r="AI190" s="71">
        <v>0</v>
      </c>
      <c r="AJ190" s="71">
        <v>0</v>
      </c>
      <c r="AK190" s="71">
        <v>6348026.9203482084</v>
      </c>
      <c r="AL190" s="71">
        <v>0</v>
      </c>
      <c r="AM190" s="71">
        <v>0</v>
      </c>
      <c r="AN190" s="71">
        <v>540635829.66806185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2377</v>
      </c>
      <c r="B191" s="70">
        <v>183</v>
      </c>
      <c r="C191" s="70">
        <v>16</v>
      </c>
      <c r="D191" s="70">
        <v>3</v>
      </c>
      <c r="E191" s="70">
        <v>2022</v>
      </c>
      <c r="F191" s="70" t="s">
        <v>161</v>
      </c>
      <c r="G191" s="1073" t="s">
        <v>2375</v>
      </c>
      <c r="H191" s="70" t="s">
        <v>2376</v>
      </c>
      <c r="I191" s="1066"/>
      <c r="J191" s="73"/>
      <c r="K191" s="71"/>
      <c r="L191" s="71"/>
      <c r="M191" s="71"/>
      <c r="N191" s="71"/>
      <c r="O191" s="71"/>
      <c r="P191" s="71"/>
      <c r="Q191" s="71"/>
      <c r="R191" s="71"/>
      <c r="S191" s="71"/>
      <c r="T191" s="71"/>
      <c r="U191" s="71"/>
      <c r="V191" s="71"/>
      <c r="W191" s="71"/>
      <c r="X191" s="71"/>
      <c r="Y191" s="71"/>
      <c r="Z191" s="71"/>
      <c r="AA191" s="71"/>
      <c r="AB191" s="71"/>
      <c r="AC191" s="72"/>
      <c r="AD191" s="71">
        <v>270970903.25337362</v>
      </c>
      <c r="AE191" s="71">
        <v>2801865.9022441558</v>
      </c>
      <c r="AF191" s="71">
        <v>2388959.4135230812</v>
      </c>
      <c r="AG191" s="71">
        <v>128831380.03689925</v>
      </c>
      <c r="AH191" s="71">
        <v>162206582.28847718</v>
      </c>
      <c r="AI191" s="71">
        <v>0</v>
      </c>
      <c r="AJ191" s="71">
        <v>0</v>
      </c>
      <c r="AK191" s="71">
        <v>9273534.9024358187</v>
      </c>
      <c r="AL191" s="71">
        <v>0</v>
      </c>
      <c r="AM191" s="71">
        <v>0</v>
      </c>
      <c r="AN191" s="71">
        <v>576473225.79695308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2389</v>
      </c>
      <c r="B192" s="70">
        <v>184</v>
      </c>
      <c r="C192" s="70">
        <v>16</v>
      </c>
      <c r="D192" s="70">
        <v>4</v>
      </c>
      <c r="E192" s="70">
        <v>2022</v>
      </c>
      <c r="F192" s="70" t="s">
        <v>161</v>
      </c>
      <c r="G192" s="1073" t="s">
        <v>2387</v>
      </c>
      <c r="H192" s="70" t="s">
        <v>2388</v>
      </c>
      <c r="I192" s="1066"/>
      <c r="J192" s="73"/>
      <c r="K192" s="71"/>
      <c r="L192" s="71"/>
      <c r="M192" s="71"/>
      <c r="N192" s="71"/>
      <c r="O192" s="71"/>
      <c r="P192" s="71"/>
      <c r="Q192" s="71"/>
      <c r="R192" s="71"/>
      <c r="S192" s="71"/>
      <c r="T192" s="71"/>
      <c r="U192" s="71"/>
      <c r="V192" s="71"/>
      <c r="W192" s="71"/>
      <c r="X192" s="71"/>
      <c r="Y192" s="71"/>
      <c r="Z192" s="71"/>
      <c r="AA192" s="71"/>
      <c r="AB192" s="71"/>
      <c r="AC192" s="72"/>
      <c r="AD192" s="71">
        <v>58527330.309789225</v>
      </c>
      <c r="AE192" s="71">
        <v>1476553.7058571037</v>
      </c>
      <c r="AF192" s="71">
        <v>412426.21796978277</v>
      </c>
      <c r="AG192" s="71">
        <v>46475510.858240709</v>
      </c>
      <c r="AH192" s="71">
        <v>58834425.336053967</v>
      </c>
      <c r="AI192" s="71">
        <v>0</v>
      </c>
      <c r="AJ192" s="71">
        <v>0</v>
      </c>
      <c r="AK192" s="71">
        <v>3472232.9466073373</v>
      </c>
      <c r="AL192" s="71">
        <v>0</v>
      </c>
      <c r="AM192" s="71">
        <v>0</v>
      </c>
      <c r="AN192" s="71">
        <v>169198479.37451816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2357</v>
      </c>
      <c r="B193" s="70">
        <v>185</v>
      </c>
      <c r="C193" s="70">
        <v>16</v>
      </c>
      <c r="D193" s="70">
        <v>5</v>
      </c>
      <c r="E193" s="70">
        <v>2022</v>
      </c>
      <c r="F193" s="70" t="s">
        <v>161</v>
      </c>
      <c r="G193" s="1073" t="s">
        <v>2355</v>
      </c>
      <c r="H193" s="70" t="s">
        <v>2356</v>
      </c>
      <c r="I193" s="1066"/>
      <c r="J193" s="73"/>
      <c r="K193" s="71"/>
      <c r="L193" s="71"/>
      <c r="M193" s="71"/>
      <c r="N193" s="71"/>
      <c r="O193" s="71"/>
      <c r="P193" s="71"/>
      <c r="Q193" s="71"/>
      <c r="R193" s="71"/>
      <c r="S193" s="71"/>
      <c r="T193" s="71"/>
      <c r="U193" s="71"/>
      <c r="V193" s="71"/>
      <c r="W193" s="71"/>
      <c r="X193" s="71"/>
      <c r="Y193" s="71"/>
      <c r="Z193" s="71"/>
      <c r="AA193" s="71"/>
      <c r="AB193" s="71"/>
      <c r="AC193" s="72"/>
      <c r="AD193" s="71">
        <v>148391880.14177024</v>
      </c>
      <c r="AE193" s="71">
        <v>1797747.014628554</v>
      </c>
      <c r="AF193" s="71">
        <v>4575596.5314383451</v>
      </c>
      <c r="AG193" s="71">
        <v>66988706.368170455</v>
      </c>
      <c r="AH193" s="71">
        <v>83723157.709907368</v>
      </c>
      <c r="AI193" s="71">
        <v>0</v>
      </c>
      <c r="AJ193" s="71">
        <v>0</v>
      </c>
      <c r="AK193" s="71">
        <v>4955518.1774618737</v>
      </c>
      <c r="AL193" s="71">
        <v>0</v>
      </c>
      <c r="AM193" s="71">
        <v>0</v>
      </c>
      <c r="AN193" s="71">
        <v>310432605.94337684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51641296.802129075</v>
      </c>
      <c r="AE194" s="71">
        <v>1822694.0677370161</v>
      </c>
      <c r="AF194" s="71">
        <v>3330536.2507748497</v>
      </c>
      <c r="AG194" s="71">
        <v>68517039.38792944</v>
      </c>
      <c r="AH194" s="71">
        <v>68474715.5894133</v>
      </c>
      <c r="AI194" s="71">
        <v>0</v>
      </c>
      <c r="AJ194" s="71">
        <v>0</v>
      </c>
      <c r="AK194" s="71">
        <v>4015600.6014724798</v>
      </c>
      <c r="AL194" s="71">
        <v>0</v>
      </c>
      <c r="AM194" s="71">
        <v>0</v>
      </c>
      <c r="AN194" s="71">
        <v>197801882.69945613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155863470.01185662</v>
      </c>
      <c r="AE195" s="71">
        <v>2245234.7797615938</v>
      </c>
      <c r="AF195" s="71">
        <v>1727521.1394205997</v>
      </c>
      <c r="AG195" s="71">
        <v>133493763.04654376</v>
      </c>
      <c r="AH195" s="71">
        <v>194044101.37361613</v>
      </c>
      <c r="AI195" s="71">
        <v>0</v>
      </c>
      <c r="AJ195" s="71">
        <v>0</v>
      </c>
      <c r="AK195" s="71">
        <v>10884527.027458992</v>
      </c>
      <c r="AL195" s="71">
        <v>0</v>
      </c>
      <c r="AM195" s="71">
        <v>0</v>
      </c>
      <c r="AN195" s="71">
        <v>498258617.37865764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20809095.662120033</v>
      </c>
      <c r="AE196" s="71">
        <v>795187.31783223106</v>
      </c>
      <c r="AF196" s="71">
        <v>0</v>
      </c>
      <c r="AG196" s="71">
        <v>40910315.094308183</v>
      </c>
      <c r="AH196" s="71">
        <v>39067736.775158465</v>
      </c>
      <c r="AI196" s="71">
        <v>0</v>
      </c>
      <c r="AJ196" s="71">
        <v>0</v>
      </c>
      <c r="AK196" s="71">
        <v>2057256.0544941649</v>
      </c>
      <c r="AL196" s="71">
        <v>0</v>
      </c>
      <c r="AM196" s="71">
        <v>0</v>
      </c>
      <c r="AN196" s="71">
        <v>103639590.90391308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235991177.11505216</v>
      </c>
      <c r="AE197" s="71">
        <v>2109585.1784843309</v>
      </c>
      <c r="AF197" s="71">
        <v>8256305.9861498028</v>
      </c>
      <c r="AG197" s="71">
        <v>96588067.383755982</v>
      </c>
      <c r="AH197" s="71">
        <v>110223722.05287342</v>
      </c>
      <c r="AI197" s="71">
        <v>0</v>
      </c>
      <c r="AJ197" s="71">
        <v>0</v>
      </c>
      <c r="AK197" s="71">
        <v>6356161.9398958562</v>
      </c>
      <c r="AL197" s="71">
        <v>0</v>
      </c>
      <c r="AM197" s="71">
        <v>0</v>
      </c>
      <c r="AN197" s="71">
        <v>459525019.65621156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162248729.2174165</v>
      </c>
      <c r="AE198" s="71">
        <v>3193222.7978831558</v>
      </c>
      <c r="AF198" s="71">
        <v>4349929.3555680867</v>
      </c>
      <c r="AG198" s="71">
        <v>137582215.09096235</v>
      </c>
      <c r="AH198" s="71">
        <v>165271621.49323422</v>
      </c>
      <c r="AI198" s="71">
        <v>0</v>
      </c>
      <c r="AJ198" s="71">
        <v>0</v>
      </c>
      <c r="AK198" s="71">
        <v>9527915.6724178344</v>
      </c>
      <c r="AL198" s="71">
        <v>0</v>
      </c>
      <c r="AM198" s="71">
        <v>0</v>
      </c>
      <c r="AN198" s="71">
        <v>482173633.62748212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2427</v>
      </c>
      <c r="H199" s="70" t="s">
        <v>2428</v>
      </c>
      <c r="I199" s="1066"/>
      <c r="J199" s="73"/>
      <c r="K199" s="71"/>
      <c r="L199" s="71"/>
      <c r="M199" s="71"/>
      <c r="N199" s="71"/>
      <c r="O199" s="71"/>
      <c r="P199" s="71"/>
      <c r="Q199" s="71"/>
      <c r="R199" s="71"/>
      <c r="S199" s="71"/>
      <c r="T199" s="71"/>
      <c r="U199" s="71"/>
      <c r="V199" s="71"/>
      <c r="W199" s="71"/>
      <c r="X199" s="71"/>
      <c r="Y199" s="71"/>
      <c r="Z199" s="71"/>
      <c r="AA199" s="71"/>
      <c r="AB199" s="71"/>
      <c r="AC199" s="72"/>
      <c r="AD199" s="71">
        <v>945032017.68265951</v>
      </c>
      <c r="AE199" s="71">
        <v>6498707.3347543906</v>
      </c>
      <c r="AF199" s="71">
        <v>1859808.7942410961</v>
      </c>
      <c r="AG199" s="71">
        <v>135544437.73128366</v>
      </c>
      <c r="AH199" s="71">
        <v>158133508.48716402</v>
      </c>
      <c r="AI199" s="71">
        <v>0</v>
      </c>
      <c r="AJ199" s="71">
        <v>0</v>
      </c>
      <c r="AK199" s="71">
        <v>8557782.309537176</v>
      </c>
      <c r="AL199" s="71">
        <v>0</v>
      </c>
      <c r="AM199" s="71">
        <v>0</v>
      </c>
      <c r="AN199" s="71">
        <v>1255626262.3396399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2449</v>
      </c>
      <c r="B200" s="70">
        <v>192</v>
      </c>
      <c r="C200" s="70">
        <v>16</v>
      </c>
      <c r="D200" s="70">
        <v>12</v>
      </c>
      <c r="E200" s="70">
        <v>2022</v>
      </c>
      <c r="F200" s="70" t="s">
        <v>161</v>
      </c>
      <c r="G200" s="1073" t="s">
        <v>2447</v>
      </c>
      <c r="H200" s="70" t="s">
        <v>2448</v>
      </c>
      <c r="I200" s="1066"/>
      <c r="J200" s="73"/>
      <c r="K200" s="71"/>
      <c r="L200" s="71"/>
      <c r="M200" s="71"/>
      <c r="N200" s="71"/>
      <c r="O200" s="71"/>
      <c r="P200" s="71"/>
      <c r="Q200" s="71"/>
      <c r="R200" s="71"/>
      <c r="S200" s="71"/>
      <c r="T200" s="71"/>
      <c r="U200" s="71"/>
      <c r="V200" s="71"/>
      <c r="W200" s="71"/>
      <c r="X200" s="71"/>
      <c r="Y200" s="71"/>
      <c r="Z200" s="71"/>
      <c r="AA200" s="71"/>
      <c r="AB200" s="71"/>
      <c r="AC200" s="72"/>
      <c r="AD200" s="71">
        <v>214751646.66998154</v>
      </c>
      <c r="AE200" s="71">
        <v>1451606.6527486416</v>
      </c>
      <c r="AF200" s="71">
        <v>1890935.3012576834</v>
      </c>
      <c r="AG200" s="71">
        <v>66137482.914127477</v>
      </c>
      <c r="AH200" s="71">
        <v>92831287.567115232</v>
      </c>
      <c r="AI200" s="71">
        <v>0</v>
      </c>
      <c r="AJ200" s="71">
        <v>0</v>
      </c>
      <c r="AK200" s="71">
        <v>5246183.7171722911</v>
      </c>
      <c r="AL200" s="71">
        <v>0</v>
      </c>
      <c r="AM200" s="71">
        <v>0</v>
      </c>
      <c r="AN200" s="71">
        <v>382309142.82240283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1797887520.6460977</v>
      </c>
      <c r="AE201" s="71">
        <v>9076049.7590223867</v>
      </c>
      <c r="AF201" s="71">
        <v>5345977.5800988832</v>
      </c>
      <c r="AG201" s="71">
        <v>217997036.84790164</v>
      </c>
      <c r="AH201" s="71">
        <v>222601670.32478309</v>
      </c>
      <c r="AI201" s="71">
        <v>0</v>
      </c>
      <c r="AJ201" s="71">
        <v>0</v>
      </c>
      <c r="AK201" s="71">
        <v>12229646.053297915</v>
      </c>
      <c r="AL201" s="71">
        <v>0</v>
      </c>
      <c r="AM201" s="71">
        <v>0</v>
      </c>
      <c r="AN201" s="71">
        <v>2265137901.2112017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15911363.90244543</v>
      </c>
      <c r="AE202" s="71">
        <v>659537.71655496815</v>
      </c>
      <c r="AF202" s="71">
        <v>1416256.0692547259</v>
      </c>
      <c r="AG202" s="71">
        <v>7673908.4114480978</v>
      </c>
      <c r="AH202" s="71">
        <v>17387317.5588721</v>
      </c>
      <c r="AI202" s="71">
        <v>0</v>
      </c>
      <c r="AJ202" s="71">
        <v>0</v>
      </c>
      <c r="AK202" s="71">
        <v>1051096.1764739207</v>
      </c>
      <c r="AL202" s="71">
        <v>0</v>
      </c>
      <c r="AM202" s="71">
        <v>0</v>
      </c>
      <c r="AN202" s="71">
        <v>44099479.835049249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2445</v>
      </c>
      <c r="B203" s="70">
        <v>195</v>
      </c>
      <c r="C203" s="70">
        <v>16</v>
      </c>
      <c r="D203" s="70">
        <v>15</v>
      </c>
      <c r="E203" s="70">
        <v>2022</v>
      </c>
      <c r="F203" s="70" t="s">
        <v>161</v>
      </c>
      <c r="G203" s="1073" t="s">
        <v>2443</v>
      </c>
      <c r="H203" s="70" t="s">
        <v>2444</v>
      </c>
      <c r="I203" s="1066"/>
      <c r="J203" s="73"/>
      <c r="K203" s="71"/>
      <c r="L203" s="71"/>
      <c r="M203" s="71"/>
      <c r="N203" s="71"/>
      <c r="O203" s="71"/>
      <c r="P203" s="71"/>
      <c r="Q203" s="71"/>
      <c r="R203" s="71"/>
      <c r="S203" s="71"/>
      <c r="T203" s="71"/>
      <c r="U203" s="71"/>
      <c r="V203" s="71"/>
      <c r="W203" s="71"/>
      <c r="X203" s="71"/>
      <c r="Y203" s="71"/>
      <c r="Z203" s="71"/>
      <c r="AA203" s="71"/>
      <c r="AB203" s="71"/>
      <c r="AC203" s="72"/>
      <c r="AD203" s="71">
        <v>264704025.8295604</v>
      </c>
      <c r="AE203" s="71">
        <v>1573223.5366523946</v>
      </c>
      <c r="AF203" s="71">
        <v>2599063.3358850465</v>
      </c>
      <c r="AG203" s="71">
        <v>63745029.115264244</v>
      </c>
      <c r="AH203" s="71">
        <v>98326867.042756394</v>
      </c>
      <c r="AI203" s="71">
        <v>0</v>
      </c>
      <c r="AJ203" s="71">
        <v>0</v>
      </c>
      <c r="AK203" s="71">
        <v>5352068.0985861262</v>
      </c>
      <c r="AL203" s="71">
        <v>0</v>
      </c>
      <c r="AM203" s="71">
        <v>0</v>
      </c>
      <c r="AN203" s="71">
        <v>436300276.95870459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2484</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889369088.50931323</v>
      </c>
      <c r="AE204" s="71">
        <v>5641152.3841510043</v>
      </c>
      <c r="AF204" s="71">
        <v>2318924.7727357596</v>
      </c>
      <c r="AG204" s="71">
        <v>256347232.91755024</v>
      </c>
      <c r="AH204" s="71">
        <v>326951160.312446</v>
      </c>
      <c r="AI204" s="71">
        <v>0</v>
      </c>
      <c r="AJ204" s="71">
        <v>0</v>
      </c>
      <c r="AK204" s="71">
        <v>18201654.292332601</v>
      </c>
      <c r="AL204" s="71">
        <v>0</v>
      </c>
      <c r="AM204" s="71">
        <v>0</v>
      </c>
      <c r="AN204" s="71">
        <v>1498829213.188529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2337</v>
      </c>
      <c r="B205" s="70">
        <v>197</v>
      </c>
      <c r="C205" s="70">
        <v>16</v>
      </c>
      <c r="D205" s="70">
        <v>17</v>
      </c>
      <c r="E205" s="70">
        <v>2022</v>
      </c>
      <c r="F205" s="70" t="s">
        <v>161</v>
      </c>
      <c r="G205" s="1073" t="s">
        <v>2335</v>
      </c>
      <c r="H205" s="70" t="s">
        <v>2336</v>
      </c>
      <c r="I205" s="1066"/>
      <c r="J205" s="73"/>
      <c r="K205" s="71"/>
      <c r="L205" s="71"/>
      <c r="M205" s="71"/>
      <c r="N205" s="71"/>
      <c r="O205" s="71"/>
      <c r="P205" s="71"/>
      <c r="Q205" s="71"/>
      <c r="R205" s="71"/>
      <c r="S205" s="71"/>
      <c r="T205" s="71"/>
      <c r="U205" s="71"/>
      <c r="V205" s="71"/>
      <c r="W205" s="71"/>
      <c r="X205" s="71"/>
      <c r="Y205" s="71"/>
      <c r="Z205" s="71"/>
      <c r="AA205" s="71"/>
      <c r="AB205" s="71"/>
      <c r="AC205" s="72"/>
      <c r="AD205" s="71">
        <v>215749675.13100067</v>
      </c>
      <c r="AE205" s="71">
        <v>831048.70667564543</v>
      </c>
      <c r="AF205" s="71">
        <v>334609.95042831439</v>
      </c>
      <c r="AG205" s="71">
        <v>16760073.91710387</v>
      </c>
      <c r="AH205" s="71">
        <v>17244043.606062084</v>
      </c>
      <c r="AI205" s="71">
        <v>0</v>
      </c>
      <c r="AJ205" s="71">
        <v>0</v>
      </c>
      <c r="AK205" s="71">
        <v>1047480.6122305214</v>
      </c>
      <c r="AL205" s="71">
        <v>0</v>
      </c>
      <c r="AM205" s="71">
        <v>0</v>
      </c>
      <c r="AN205" s="71">
        <v>251966931.92350107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2345</v>
      </c>
      <c r="B206" s="70">
        <v>198</v>
      </c>
      <c r="C206" s="70">
        <v>16</v>
      </c>
      <c r="D206" s="70">
        <v>18</v>
      </c>
      <c r="E206" s="70">
        <v>2022</v>
      </c>
      <c r="F206" s="70" t="s">
        <v>161</v>
      </c>
      <c r="G206" s="1073" t="s">
        <v>2343</v>
      </c>
      <c r="H206" s="70" t="s">
        <v>2344</v>
      </c>
      <c r="I206" s="1066"/>
      <c r="J206" s="73"/>
      <c r="K206" s="71"/>
      <c r="L206" s="71"/>
      <c r="M206" s="71"/>
      <c r="N206" s="71"/>
      <c r="O206" s="71"/>
      <c r="P206" s="71"/>
      <c r="Q206" s="71"/>
      <c r="R206" s="71"/>
      <c r="S206" s="71"/>
      <c r="T206" s="71"/>
      <c r="U206" s="71"/>
      <c r="V206" s="71"/>
      <c r="W206" s="71"/>
      <c r="X206" s="71"/>
      <c r="Y206" s="71"/>
      <c r="Z206" s="71"/>
      <c r="AA206" s="71"/>
      <c r="AB206" s="71"/>
      <c r="AC206" s="72"/>
      <c r="AD206" s="71">
        <v>107875122.61565511</v>
      </c>
      <c r="AE206" s="71">
        <v>1170952.3052784423</v>
      </c>
      <c r="AF206" s="71">
        <v>1019393.1047932367</v>
      </c>
      <c r="AG206" s="71">
        <v>51015369.279803284</v>
      </c>
      <c r="AH206" s="71">
        <v>51655376.914895177</v>
      </c>
      <c r="AI206" s="71">
        <v>0</v>
      </c>
      <c r="AJ206" s="71">
        <v>0</v>
      </c>
      <c r="AK206" s="71">
        <v>3200419.9918803591</v>
      </c>
      <c r="AL206" s="71">
        <v>0</v>
      </c>
      <c r="AM206" s="71">
        <v>0</v>
      </c>
      <c r="AN206" s="71">
        <v>215936634.21230561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107811153.74123479</v>
      </c>
      <c r="AE207" s="71">
        <v>1520211.0487969124</v>
      </c>
      <c r="AF207" s="71">
        <v>1813119.0337162151</v>
      </c>
      <c r="AG207" s="71">
        <v>56496732.430837639</v>
      </c>
      <c r="AH207" s="71">
        <v>79199794.342619866</v>
      </c>
      <c r="AI207" s="71">
        <v>0</v>
      </c>
      <c r="AJ207" s="71">
        <v>0</v>
      </c>
      <c r="AK207" s="71">
        <v>5041258.7009481983</v>
      </c>
      <c r="AL207" s="71">
        <v>0</v>
      </c>
      <c r="AM207" s="71">
        <v>0</v>
      </c>
      <c r="AN207" s="71">
        <v>251882269.29815364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2385</v>
      </c>
      <c r="B208" s="70">
        <v>200</v>
      </c>
      <c r="C208" s="70">
        <v>16</v>
      </c>
      <c r="D208" s="70">
        <v>20</v>
      </c>
      <c r="E208" s="70">
        <v>2022</v>
      </c>
      <c r="F208" s="70" t="s">
        <v>161</v>
      </c>
      <c r="G208" s="1073" t="s">
        <v>2383</v>
      </c>
      <c r="H208" s="70" t="s">
        <v>2384</v>
      </c>
      <c r="I208" s="1066"/>
      <c r="J208" s="73"/>
      <c r="K208" s="71"/>
      <c r="L208" s="71"/>
      <c r="M208" s="71"/>
      <c r="N208" s="71"/>
      <c r="O208" s="71"/>
      <c r="P208" s="71"/>
      <c r="Q208" s="71"/>
      <c r="R208" s="71"/>
      <c r="S208" s="71"/>
      <c r="T208" s="71"/>
      <c r="U208" s="71"/>
      <c r="V208" s="71"/>
      <c r="W208" s="71"/>
      <c r="X208" s="71"/>
      <c r="Y208" s="71"/>
      <c r="Z208" s="71"/>
      <c r="AA208" s="71"/>
      <c r="AB208" s="71"/>
      <c r="AC208" s="72"/>
      <c r="AD208" s="71">
        <v>176016624.54634443</v>
      </c>
      <c r="AE208" s="71">
        <v>2543040.2262438606</v>
      </c>
      <c r="AF208" s="71">
        <v>1945406.6885367115</v>
      </c>
      <c r="AG208" s="71">
        <v>85515713.818666577</v>
      </c>
      <c r="AH208" s="71">
        <v>90646359.78676258</v>
      </c>
      <c r="AI208" s="71">
        <v>0</v>
      </c>
      <c r="AJ208" s="71">
        <v>0</v>
      </c>
      <c r="AK208" s="71">
        <v>5477450.7014554348</v>
      </c>
      <c r="AL208" s="71">
        <v>0</v>
      </c>
      <c r="AM208" s="71">
        <v>0</v>
      </c>
      <c r="AN208" s="71">
        <v>362144595.7680096</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466748779.09281451</v>
      </c>
      <c r="AE209" s="71">
        <v>3109026.4936420959</v>
      </c>
      <c r="AF209" s="71">
        <v>2194418.7446694104</v>
      </c>
      <c r="AG209" s="71">
        <v>111542515.79228382</v>
      </c>
      <c r="AH209" s="71">
        <v>130952392.86835042</v>
      </c>
      <c r="AI209" s="71">
        <v>0</v>
      </c>
      <c r="AJ209" s="71">
        <v>0</v>
      </c>
      <c r="AK209" s="71">
        <v>7949334.498290848</v>
      </c>
      <c r="AL209" s="71">
        <v>0</v>
      </c>
      <c r="AM209" s="71">
        <v>0</v>
      </c>
      <c r="AN209" s="71">
        <v>722496467.49005115</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2321</v>
      </c>
      <c r="B210" s="70">
        <v>202</v>
      </c>
      <c r="C210" s="70">
        <v>16</v>
      </c>
      <c r="D210" s="70">
        <v>22</v>
      </c>
      <c r="E210" s="70">
        <v>2022</v>
      </c>
      <c r="F210" s="70" t="s">
        <v>161</v>
      </c>
      <c r="G210" s="1073" t="s">
        <v>2319</v>
      </c>
      <c r="H210" s="70" t="s">
        <v>2320</v>
      </c>
      <c r="I210" s="1066"/>
      <c r="J210" s="73"/>
      <c r="K210" s="71"/>
      <c r="L210" s="71"/>
      <c r="M210" s="71"/>
      <c r="N210" s="71"/>
      <c r="O210" s="71"/>
      <c r="P210" s="71"/>
      <c r="Q210" s="71"/>
      <c r="R210" s="71"/>
      <c r="S210" s="71"/>
      <c r="T210" s="71"/>
      <c r="U210" s="71"/>
      <c r="V210" s="71"/>
      <c r="W210" s="71"/>
      <c r="X210" s="71"/>
      <c r="Y210" s="71"/>
      <c r="Z210" s="71"/>
      <c r="AA210" s="71"/>
      <c r="AB210" s="71"/>
      <c r="AC210" s="72"/>
      <c r="AD210" s="71">
        <v>28698795.289416328</v>
      </c>
      <c r="AE210" s="71">
        <v>823252.75257925096</v>
      </c>
      <c r="AF210" s="71">
        <v>474679.23200295761</v>
      </c>
      <c r="AG210" s="71">
        <v>20655066.08560358</v>
      </c>
      <c r="AH210" s="71">
        <v>40515827.083916798</v>
      </c>
      <c r="AI210" s="71">
        <v>0</v>
      </c>
      <c r="AJ210" s="71">
        <v>0</v>
      </c>
      <c r="AK210" s="71">
        <v>2373230.5439083772</v>
      </c>
      <c r="AL210" s="71">
        <v>0</v>
      </c>
      <c r="AM210" s="71">
        <v>0</v>
      </c>
      <c r="AN210" s="71">
        <v>93540850.987427279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14618711.221115507</v>
      </c>
      <c r="AE211" s="71">
        <v>1130413.3439771913</v>
      </c>
      <c r="AF211" s="71">
        <v>1159462.3863678798</v>
      </c>
      <c r="AG211" s="71">
        <v>28851316.162032597</v>
      </c>
      <c r="AH211" s="71">
        <v>36591144.1622997</v>
      </c>
      <c r="AI211" s="71">
        <v>0</v>
      </c>
      <c r="AJ211" s="71">
        <v>0</v>
      </c>
      <c r="AK211" s="71">
        <v>1994241.9348234928</v>
      </c>
      <c r="AL211" s="71">
        <v>0</v>
      </c>
      <c r="AM211" s="71">
        <v>0</v>
      </c>
      <c r="AN211" s="71">
        <v>84345289.210616365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2333</v>
      </c>
      <c r="B212" s="70">
        <v>204</v>
      </c>
      <c r="C212" s="70">
        <v>16</v>
      </c>
      <c r="D212" s="70">
        <v>24</v>
      </c>
      <c r="E212" s="70">
        <v>2022</v>
      </c>
      <c r="F212" s="70" t="s">
        <v>161</v>
      </c>
      <c r="G212" s="1073" t="s">
        <v>2331</v>
      </c>
      <c r="H212" s="70" t="s">
        <v>2332</v>
      </c>
      <c r="I212" s="1066"/>
      <c r="J212" s="73"/>
      <c r="K212" s="71"/>
      <c r="L212" s="71"/>
      <c r="M212" s="71"/>
      <c r="N212" s="71"/>
      <c r="O212" s="71"/>
      <c r="P212" s="71"/>
      <c r="Q212" s="71"/>
      <c r="R212" s="71"/>
      <c r="S212" s="71"/>
      <c r="T212" s="71"/>
      <c r="U212" s="71"/>
      <c r="V212" s="71"/>
      <c r="W212" s="71"/>
      <c r="X212" s="71"/>
      <c r="Y212" s="71"/>
      <c r="Z212" s="71"/>
      <c r="AA212" s="71"/>
      <c r="AB212" s="71"/>
      <c r="AC212" s="72"/>
      <c r="AD212" s="71">
        <v>133862430.34055601</v>
      </c>
      <c r="AE212" s="71">
        <v>860673.33224194427</v>
      </c>
      <c r="AF212" s="71">
        <v>1081646.1188264114</v>
      </c>
      <c r="AG212" s="71">
        <v>50892844.691721335</v>
      </c>
      <c r="AH212" s="71">
        <v>64908217.549821228</v>
      </c>
      <c r="AI212" s="71">
        <v>0</v>
      </c>
      <c r="AJ212" s="71">
        <v>0</v>
      </c>
      <c r="AK212" s="71">
        <v>3469133.8915415667</v>
      </c>
      <c r="AL212" s="71">
        <v>0</v>
      </c>
      <c r="AM212" s="71">
        <v>0</v>
      </c>
      <c r="AN212" s="71">
        <v>255074945.92470849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2301</v>
      </c>
      <c r="B213" s="70">
        <v>205</v>
      </c>
      <c r="C213" s="70">
        <v>16</v>
      </c>
      <c r="D213" s="70">
        <v>25</v>
      </c>
      <c r="E213" s="70">
        <v>2022</v>
      </c>
      <c r="F213" s="70" t="s">
        <v>161</v>
      </c>
      <c r="G213" s="1073" t="s">
        <v>2299</v>
      </c>
      <c r="H213" s="70" t="s">
        <v>2300</v>
      </c>
      <c r="I213" s="1066"/>
      <c r="J213" s="73"/>
      <c r="K213" s="71"/>
      <c r="L213" s="71"/>
      <c r="M213" s="71"/>
      <c r="N213" s="71"/>
      <c r="O213" s="71"/>
      <c r="P213" s="71"/>
      <c r="Q213" s="71"/>
      <c r="R213" s="71"/>
      <c r="S213" s="71"/>
      <c r="T213" s="71"/>
      <c r="U213" s="71"/>
      <c r="V213" s="71"/>
      <c r="W213" s="71"/>
      <c r="X213" s="71"/>
      <c r="Y213" s="71"/>
      <c r="Z213" s="71"/>
      <c r="AA213" s="71"/>
      <c r="AB213" s="71"/>
      <c r="AC213" s="72"/>
      <c r="AD213" s="71">
        <v>598264287.44302011</v>
      </c>
      <c r="AE213" s="71">
        <v>4743058.4722463666</v>
      </c>
      <c r="AF213" s="71">
        <v>4451090.5033719959</v>
      </c>
      <c r="AG213" s="71">
        <v>182271446.4282189</v>
      </c>
      <c r="AH213" s="71">
        <v>219659437.36529174</v>
      </c>
      <c r="AI213" s="71">
        <v>0</v>
      </c>
      <c r="AJ213" s="71">
        <v>0</v>
      </c>
      <c r="AK213" s="71">
        <v>13120107.875529382</v>
      </c>
      <c r="AL213" s="71">
        <v>0</v>
      </c>
      <c r="AM213" s="71">
        <v>0</v>
      </c>
      <c r="AN213" s="71">
        <v>1022509428.0876784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1993</v>
      </c>
      <c r="B214" s="70">
        <v>206</v>
      </c>
      <c r="C214" s="70">
        <v>16</v>
      </c>
      <c r="D214" s="70">
        <v>26</v>
      </c>
      <c r="E214" s="70">
        <v>2022</v>
      </c>
      <c r="F214" s="70" t="s">
        <v>161</v>
      </c>
      <c r="G214" s="1073" t="s">
        <v>1974</v>
      </c>
      <c r="H214" s="70" t="s">
        <v>1975</v>
      </c>
      <c r="I214" s="1066"/>
      <c r="J214" s="73"/>
      <c r="K214" s="71"/>
      <c r="L214" s="71"/>
      <c r="M214" s="71"/>
      <c r="N214" s="71"/>
      <c r="O214" s="71"/>
      <c r="P214" s="71"/>
      <c r="Q214" s="71"/>
      <c r="R214" s="71"/>
      <c r="S214" s="71"/>
      <c r="T214" s="71"/>
      <c r="U214" s="71"/>
      <c r="V214" s="71"/>
      <c r="W214" s="71"/>
      <c r="X214" s="71"/>
      <c r="Y214" s="71"/>
      <c r="Z214" s="71"/>
      <c r="AA214" s="71"/>
      <c r="AB214" s="71"/>
      <c r="AC214" s="72"/>
      <c r="AD214" s="71">
        <v>410098698.6103875</v>
      </c>
      <c r="AE214" s="71">
        <v>9559398.9129988402</v>
      </c>
      <c r="AF214" s="71">
        <v>4925769.7353749527</v>
      </c>
      <c r="AG214" s="71">
        <v>784911857.24052787</v>
      </c>
      <c r="AH214" s="71">
        <v>586834759.92914855</v>
      </c>
      <c r="AI214" s="71">
        <v>0</v>
      </c>
      <c r="AJ214" s="71">
        <v>0</v>
      </c>
      <c r="AK214" s="71">
        <v>32566161.904063355</v>
      </c>
      <c r="AL214" s="71">
        <v>0</v>
      </c>
      <c r="AM214" s="71">
        <v>0</v>
      </c>
      <c r="AN214" s="71">
        <v>1828896646.3325012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2405</v>
      </c>
      <c r="B215" s="70">
        <v>207</v>
      </c>
      <c r="C215" s="70">
        <v>16</v>
      </c>
      <c r="D215" s="70">
        <v>27</v>
      </c>
      <c r="E215" s="70">
        <v>2022</v>
      </c>
      <c r="F215" s="70" t="s">
        <v>161</v>
      </c>
      <c r="G215" s="1073" t="s">
        <v>2403</v>
      </c>
      <c r="H215" s="70" t="s">
        <v>2404</v>
      </c>
      <c r="I215" s="1066"/>
      <c r="J215" s="73"/>
      <c r="K215" s="71"/>
      <c r="L215" s="71"/>
      <c r="M215" s="71"/>
      <c r="N215" s="71"/>
      <c r="O215" s="71"/>
      <c r="P215" s="71"/>
      <c r="Q215" s="71"/>
      <c r="R215" s="71"/>
      <c r="S215" s="71"/>
      <c r="T215" s="71"/>
      <c r="U215" s="71"/>
      <c r="V215" s="71"/>
      <c r="W215" s="71"/>
      <c r="X215" s="71"/>
      <c r="Y215" s="71"/>
      <c r="Z215" s="71"/>
      <c r="AA215" s="71"/>
      <c r="AB215" s="71"/>
      <c r="AC215" s="72"/>
      <c r="AD215" s="71">
        <v>375469330.78454751</v>
      </c>
      <c r="AE215" s="71">
        <v>2017592.9201468765</v>
      </c>
      <c r="AF215" s="71">
        <v>1081646.1188264114</v>
      </c>
      <c r="AG215" s="71">
        <v>88933504.959899768</v>
      </c>
      <c r="AH215" s="71">
        <v>112746367.00770682</v>
      </c>
      <c r="AI215" s="71">
        <v>0</v>
      </c>
      <c r="AJ215" s="71">
        <v>0</v>
      </c>
      <c r="AK215" s="71">
        <v>6844263.1127547529</v>
      </c>
      <c r="AL215" s="71">
        <v>0</v>
      </c>
      <c r="AM215" s="71">
        <v>0</v>
      </c>
      <c r="AN215" s="71">
        <v>587092704.90388215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2485</v>
      </c>
      <c r="B216" s="70">
        <v>208</v>
      </c>
      <c r="C216" s="70">
        <v>16</v>
      </c>
      <c r="D216" s="70">
        <v>28</v>
      </c>
      <c r="E216" s="70">
        <v>2022</v>
      </c>
      <c r="F216" s="70" t="s">
        <v>161</v>
      </c>
      <c r="G216" s="1073" t="s">
        <v>2482</v>
      </c>
      <c r="H216" s="70" t="s">
        <v>2483</v>
      </c>
      <c r="I216" s="1066"/>
      <c r="J216" s="73"/>
      <c r="K216" s="71"/>
      <c r="L216" s="71"/>
      <c r="M216" s="71"/>
      <c r="N216" s="71"/>
      <c r="O216" s="71"/>
      <c r="P216" s="71"/>
      <c r="Q216" s="71"/>
      <c r="R216" s="71"/>
      <c r="S216" s="71"/>
      <c r="T216" s="71"/>
      <c r="U216" s="71"/>
      <c r="V216" s="71"/>
      <c r="W216" s="71"/>
      <c r="X216" s="71"/>
      <c r="Y216" s="71"/>
      <c r="Z216" s="71"/>
      <c r="AA216" s="71"/>
      <c r="AB216" s="71"/>
      <c r="AC216" s="72"/>
      <c r="AD216" s="71">
        <v>861511290.7178638</v>
      </c>
      <c r="AE216" s="71">
        <v>6233644.8954769801</v>
      </c>
      <c r="AF216" s="71">
        <v>3291628.1170041156</v>
      </c>
      <c r="AG216" s="71">
        <v>418782593.40155542</v>
      </c>
      <c r="AH216" s="71">
        <v>357366173.72325701</v>
      </c>
      <c r="AI216" s="71">
        <v>0</v>
      </c>
      <c r="AJ216" s="71">
        <v>0</v>
      </c>
      <c r="AK216" s="71">
        <v>18260923.720465466</v>
      </c>
      <c r="AL216" s="71">
        <v>0</v>
      </c>
      <c r="AM216" s="71">
        <v>0</v>
      </c>
      <c r="AN216" s="71">
        <v>1665446254.5756228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2349</v>
      </c>
      <c r="B217" s="70">
        <v>209</v>
      </c>
      <c r="C217" s="70">
        <v>16</v>
      </c>
      <c r="D217" s="70">
        <v>29</v>
      </c>
      <c r="E217" s="70">
        <v>2022</v>
      </c>
      <c r="F217" s="70" t="s">
        <v>161</v>
      </c>
      <c r="G217" s="1073" t="s">
        <v>2347</v>
      </c>
      <c r="H217" s="70" t="s">
        <v>2348</v>
      </c>
      <c r="I217" s="1066"/>
      <c r="J217" s="73"/>
      <c r="K217" s="71"/>
      <c r="L217" s="71"/>
      <c r="M217" s="71"/>
      <c r="N217" s="71"/>
      <c r="O217" s="71"/>
      <c r="P217" s="71"/>
      <c r="Q217" s="71"/>
      <c r="R217" s="71"/>
      <c r="S217" s="71"/>
      <c r="T217" s="71"/>
      <c r="U217" s="71"/>
      <c r="V217" s="71"/>
      <c r="W217" s="71"/>
      <c r="X217" s="71"/>
      <c r="Y217" s="71"/>
      <c r="Z217" s="71"/>
      <c r="AA217" s="71"/>
      <c r="AB217" s="71"/>
      <c r="AC217" s="72"/>
      <c r="AD217" s="71">
        <v>24612705.38637045</v>
      </c>
      <c r="AE217" s="71">
        <v>2128295.4683156773</v>
      </c>
      <c r="AF217" s="71">
        <v>661438.2741024819</v>
      </c>
      <c r="AG217" s="71">
        <v>99973615.212336019</v>
      </c>
      <c r="AH217" s="71">
        <v>86005307.101095408</v>
      </c>
      <c r="AI217" s="71">
        <v>0</v>
      </c>
      <c r="AJ217" s="71">
        <v>0</v>
      </c>
      <c r="AK217" s="71">
        <v>4961587.1602990087</v>
      </c>
      <c r="AL217" s="71">
        <v>0</v>
      </c>
      <c r="AM217" s="71">
        <v>0</v>
      </c>
      <c r="AN217" s="71">
        <v>218342948.60251904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2361</v>
      </c>
      <c r="B218" s="70">
        <v>210</v>
      </c>
      <c r="C218" s="70">
        <v>16</v>
      </c>
      <c r="D218" s="70">
        <v>30</v>
      </c>
      <c r="E218" s="70">
        <v>2022</v>
      </c>
      <c r="F218" s="70" t="s">
        <v>161</v>
      </c>
      <c r="G218" s="1073" t="s">
        <v>2359</v>
      </c>
      <c r="H218" s="70" t="s">
        <v>2360</v>
      </c>
      <c r="I218" s="1066"/>
      <c r="J218" s="73"/>
      <c r="K218" s="71"/>
      <c r="L218" s="71"/>
      <c r="M218" s="71"/>
      <c r="N218" s="71"/>
      <c r="O218" s="71"/>
      <c r="P218" s="71"/>
      <c r="Q218" s="71"/>
      <c r="R218" s="71"/>
      <c r="S218" s="71"/>
      <c r="T218" s="71"/>
      <c r="U218" s="71"/>
      <c r="V218" s="71"/>
      <c r="W218" s="71"/>
      <c r="X218" s="71"/>
      <c r="Y218" s="71"/>
      <c r="Z218" s="71"/>
      <c r="AA218" s="71"/>
      <c r="AB218" s="71"/>
      <c r="AC218" s="72"/>
      <c r="AD218" s="71">
        <v>4446845.75926896</v>
      </c>
      <c r="AE218" s="71">
        <v>357054.69761486456</v>
      </c>
      <c r="AF218" s="71">
        <v>311265.0701658738</v>
      </c>
      <c r="AG218" s="71">
        <v>13264898.825503141</v>
      </c>
      <c r="AH218" s="71">
        <v>36345531.671768248</v>
      </c>
      <c r="AI218" s="71">
        <v>0</v>
      </c>
      <c r="AJ218" s="71">
        <v>0</v>
      </c>
      <c r="AK218" s="71">
        <v>1989722.4795192436</v>
      </c>
      <c r="AL218" s="71">
        <v>0</v>
      </c>
      <c r="AM218" s="71">
        <v>0</v>
      </c>
      <c r="AN218" s="71">
        <v>56715318.503840327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2297</v>
      </c>
      <c r="B219" s="70">
        <v>211</v>
      </c>
      <c r="C219" s="70">
        <v>16</v>
      </c>
      <c r="D219" s="70">
        <v>31</v>
      </c>
      <c r="E219" s="70">
        <v>2022</v>
      </c>
      <c r="F219" s="70" t="s">
        <v>161</v>
      </c>
      <c r="G219" s="1073" t="s">
        <v>2295</v>
      </c>
      <c r="H219" s="70" t="s">
        <v>2296</v>
      </c>
      <c r="I219" s="1066"/>
      <c r="J219" s="73"/>
      <c r="K219" s="71"/>
      <c r="L219" s="71"/>
      <c r="M219" s="71"/>
      <c r="N219" s="71"/>
      <c r="O219" s="71"/>
      <c r="P219" s="71"/>
      <c r="Q219" s="71"/>
      <c r="R219" s="71"/>
      <c r="S219" s="71"/>
      <c r="T219" s="71"/>
      <c r="U219" s="71"/>
      <c r="V219" s="71"/>
      <c r="W219" s="71"/>
      <c r="X219" s="71"/>
      <c r="Y219" s="71"/>
      <c r="Z219" s="71"/>
      <c r="AA219" s="71"/>
      <c r="AB219" s="71"/>
      <c r="AC219" s="72"/>
      <c r="AD219" s="71">
        <v>306232159.40330797</v>
      </c>
      <c r="AE219" s="71">
        <v>1810220.5411827851</v>
      </c>
      <c r="AF219" s="71">
        <v>1112772.625842999</v>
      </c>
      <c r="AG219" s="71">
        <v>157785874.79942188</v>
      </c>
      <c r="AH219" s="71">
        <v>258133610.62166587</v>
      </c>
      <c r="AI219" s="71">
        <v>0</v>
      </c>
      <c r="AJ219" s="71">
        <v>0</v>
      </c>
      <c r="AK219" s="71">
        <v>13688913.607392728</v>
      </c>
      <c r="AL219" s="71">
        <v>0</v>
      </c>
      <c r="AM219" s="71">
        <v>0</v>
      </c>
      <c r="AN219" s="71">
        <v>738763551.59881425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2401</v>
      </c>
      <c r="B220" s="70">
        <v>212</v>
      </c>
      <c r="C220" s="70">
        <v>16</v>
      </c>
      <c r="D220" s="70">
        <v>32</v>
      </c>
      <c r="E220" s="70">
        <v>2022</v>
      </c>
      <c r="F220" s="70" t="s">
        <v>161</v>
      </c>
      <c r="G220" s="1073" t="s">
        <v>2399</v>
      </c>
      <c r="H220" s="70" t="s">
        <v>2400</v>
      </c>
      <c r="I220" s="1066"/>
      <c r="J220" s="73"/>
      <c r="K220" s="71"/>
      <c r="L220" s="71"/>
      <c r="M220" s="71"/>
      <c r="N220" s="71"/>
      <c r="O220" s="71"/>
      <c r="P220" s="71"/>
      <c r="Q220" s="71"/>
      <c r="R220" s="71"/>
      <c r="S220" s="71"/>
      <c r="T220" s="71"/>
      <c r="U220" s="71"/>
      <c r="V220" s="71"/>
      <c r="W220" s="71"/>
      <c r="X220" s="71"/>
      <c r="Y220" s="71"/>
      <c r="Z220" s="71"/>
      <c r="AA220" s="71"/>
      <c r="AB220" s="71"/>
      <c r="AC220" s="72"/>
      <c r="AD220" s="71">
        <v>52735979.888651587</v>
      </c>
      <c r="AE220" s="71">
        <v>2614763.0039306893</v>
      </c>
      <c r="AF220" s="71">
        <v>661438.2741024819</v>
      </c>
      <c r="AG220" s="71">
        <v>90068469.565290421</v>
      </c>
      <c r="AH220" s="71">
        <v>119290916.4949927</v>
      </c>
      <c r="AI220" s="71">
        <v>0</v>
      </c>
      <c r="AJ220" s="71">
        <v>0</v>
      </c>
      <c r="AK220" s="71">
        <v>6952084.4035846945</v>
      </c>
      <c r="AL220" s="71">
        <v>0</v>
      </c>
      <c r="AM220" s="71">
        <v>0</v>
      </c>
      <c r="AN220" s="71">
        <v>272323651.63055259</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2317</v>
      </c>
      <c r="B221" s="70">
        <v>213</v>
      </c>
      <c r="C221" s="70">
        <v>16</v>
      </c>
      <c r="D221" s="70">
        <v>33</v>
      </c>
      <c r="E221" s="70">
        <v>2022</v>
      </c>
      <c r="F221" s="70" t="s">
        <v>161</v>
      </c>
      <c r="G221" s="1073" t="s">
        <v>2315</v>
      </c>
      <c r="H221" s="70" t="s">
        <v>2316</v>
      </c>
      <c r="I221" s="1066"/>
      <c r="J221" s="73"/>
      <c r="K221" s="71"/>
      <c r="L221" s="71"/>
      <c r="M221" s="71"/>
      <c r="N221" s="71"/>
      <c r="O221" s="71"/>
      <c r="P221" s="71"/>
      <c r="Q221" s="71"/>
      <c r="R221" s="71"/>
      <c r="S221" s="71"/>
      <c r="T221" s="71"/>
      <c r="U221" s="71"/>
      <c r="V221" s="71"/>
      <c r="W221" s="71"/>
      <c r="X221" s="71"/>
      <c r="Y221" s="71"/>
      <c r="Z221" s="71"/>
      <c r="AA221" s="71"/>
      <c r="AB221" s="71"/>
      <c r="AC221" s="72"/>
      <c r="AD221" s="71">
        <v>48416601.31923759</v>
      </c>
      <c r="AE221" s="71">
        <v>1995764.2486769722</v>
      </c>
      <c r="AF221" s="71">
        <v>2614626.5893933401</v>
      </c>
      <c r="AG221" s="71">
        <v>47700756.739060156</v>
      </c>
      <c r="AH221" s="71">
        <v>66520049.518933862</v>
      </c>
      <c r="AI221" s="71">
        <v>0</v>
      </c>
      <c r="AJ221" s="71">
        <v>0</v>
      </c>
      <c r="AK221" s="71">
        <v>4196895.3228200702</v>
      </c>
      <c r="AL221" s="71">
        <v>0</v>
      </c>
      <c r="AM221" s="71">
        <v>0</v>
      </c>
      <c r="AN221" s="71">
        <v>171444693.73812199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2409</v>
      </c>
      <c r="B222" s="70">
        <v>214</v>
      </c>
      <c r="C222" s="70">
        <v>16</v>
      </c>
      <c r="D222" s="70">
        <v>34</v>
      </c>
      <c r="E222" s="70">
        <v>2022</v>
      </c>
      <c r="F222" s="70" t="s">
        <v>161</v>
      </c>
      <c r="G222" s="1073" t="s">
        <v>2407</v>
      </c>
      <c r="H222" s="70" t="s">
        <v>2408</v>
      </c>
      <c r="I222" s="1066"/>
      <c r="J222" s="73"/>
      <c r="K222" s="71"/>
      <c r="L222" s="71"/>
      <c r="M222" s="71"/>
      <c r="N222" s="71"/>
      <c r="O222" s="71"/>
      <c r="P222" s="71"/>
      <c r="Q222" s="71"/>
      <c r="R222" s="71"/>
      <c r="S222" s="71"/>
      <c r="T222" s="71"/>
      <c r="U222" s="71"/>
      <c r="V222" s="71"/>
      <c r="W222" s="71"/>
      <c r="X222" s="71"/>
      <c r="Y222" s="71"/>
      <c r="Z222" s="71"/>
      <c r="AA222" s="71"/>
      <c r="AB222" s="71"/>
      <c r="AC222" s="72"/>
      <c r="AD222" s="71">
        <v>457094962.87736988</v>
      </c>
      <c r="AE222" s="71">
        <v>2868911.1074731476</v>
      </c>
      <c r="AF222" s="71">
        <v>3797433.8560236609</v>
      </c>
      <c r="AG222" s="71">
        <v>96033482.406121925</v>
      </c>
      <c r="AH222" s="71">
        <v>108483966.91160899</v>
      </c>
      <c r="AI222" s="71">
        <v>0</v>
      </c>
      <c r="AJ222" s="71">
        <v>0</v>
      </c>
      <c r="AK222" s="71">
        <v>6797131.6502961563</v>
      </c>
      <c r="AL222" s="71">
        <v>0</v>
      </c>
      <c r="AM222" s="71">
        <v>0</v>
      </c>
      <c r="AN222" s="71">
        <v>675075888.80889392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2441</v>
      </c>
      <c r="B223" s="70">
        <v>215</v>
      </c>
      <c r="C223" s="70">
        <v>16</v>
      </c>
      <c r="D223" s="70">
        <v>35</v>
      </c>
      <c r="E223" s="70">
        <v>2022</v>
      </c>
      <c r="F223" s="70" t="s">
        <v>161</v>
      </c>
      <c r="G223" s="1073" t="s">
        <v>2439</v>
      </c>
      <c r="H223" s="70" t="s">
        <v>2440</v>
      </c>
      <c r="I223" s="1066"/>
      <c r="J223" s="73"/>
      <c r="K223" s="71"/>
      <c r="L223" s="71"/>
      <c r="M223" s="71"/>
      <c r="N223" s="71"/>
      <c r="O223" s="71"/>
      <c r="P223" s="71"/>
      <c r="Q223" s="71"/>
      <c r="R223" s="71"/>
      <c r="S223" s="71"/>
      <c r="T223" s="71"/>
      <c r="U223" s="71"/>
      <c r="V223" s="71"/>
      <c r="W223" s="71"/>
      <c r="X223" s="71"/>
      <c r="Y223" s="71"/>
      <c r="Z223" s="71"/>
      <c r="AA223" s="71"/>
      <c r="AB223" s="71"/>
      <c r="AC223" s="72"/>
      <c r="AD223" s="71">
        <v>38059389.912295945</v>
      </c>
      <c r="AE223" s="71">
        <v>1850759.5024840359</v>
      </c>
      <c r="AF223" s="71">
        <v>1346221.4284674043</v>
      </c>
      <c r="AG223" s="71">
        <v>68968445.765073448</v>
      </c>
      <c r="AH223" s="71">
        <v>108054145.05317895</v>
      </c>
      <c r="AI223" s="71">
        <v>0</v>
      </c>
      <c r="AJ223" s="71">
        <v>0</v>
      </c>
      <c r="AK223" s="71">
        <v>6226776.3908999264</v>
      </c>
      <c r="AL223" s="71">
        <v>0</v>
      </c>
      <c r="AM223" s="71">
        <v>0</v>
      </c>
      <c r="AN223" s="71">
        <v>224505738.05239972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2453</v>
      </c>
      <c r="B224" s="70">
        <v>216</v>
      </c>
      <c r="C224" s="70">
        <v>16</v>
      </c>
      <c r="D224" s="70">
        <v>36</v>
      </c>
      <c r="E224" s="70">
        <v>2022</v>
      </c>
      <c r="F224" s="70" t="s">
        <v>161</v>
      </c>
      <c r="G224" s="1073" t="s">
        <v>2451</v>
      </c>
      <c r="H224" s="70" t="s">
        <v>2452</v>
      </c>
      <c r="I224" s="1066"/>
      <c r="J224" s="73"/>
      <c r="K224" s="71"/>
      <c r="L224" s="71"/>
      <c r="M224" s="71"/>
      <c r="N224" s="71"/>
      <c r="O224" s="71"/>
      <c r="P224" s="71"/>
      <c r="Q224" s="71"/>
      <c r="R224" s="71"/>
      <c r="S224" s="71"/>
      <c r="T224" s="71"/>
      <c r="U224" s="71"/>
      <c r="V224" s="71"/>
      <c r="W224" s="71"/>
      <c r="X224" s="71"/>
      <c r="Y224" s="71"/>
      <c r="Z224" s="71"/>
      <c r="AA224" s="71"/>
      <c r="AB224" s="71"/>
      <c r="AC224" s="72"/>
      <c r="AD224" s="71">
        <v>115213399.5054104</v>
      </c>
      <c r="AE224" s="71">
        <v>1657419.8408934542</v>
      </c>
      <c r="AF224" s="71">
        <v>4069790.7924188003</v>
      </c>
      <c r="AG224" s="71">
        <v>65305605.447676368</v>
      </c>
      <c r="AH224" s="71">
        <v>89955574.657142878</v>
      </c>
      <c r="AI224" s="71">
        <v>0</v>
      </c>
      <c r="AJ224" s="71">
        <v>0</v>
      </c>
      <c r="AK224" s="71">
        <v>5083741.5808081394</v>
      </c>
      <c r="AL224" s="71">
        <v>0</v>
      </c>
      <c r="AM224" s="71">
        <v>0</v>
      </c>
      <c r="AN224" s="71">
        <v>281285531.82435006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2309</v>
      </c>
      <c r="B225" s="70">
        <v>217</v>
      </c>
      <c r="C225" s="70">
        <v>16</v>
      </c>
      <c r="D225" s="70">
        <v>37</v>
      </c>
      <c r="E225" s="70">
        <v>2022</v>
      </c>
      <c r="F225" s="70" t="s">
        <v>161</v>
      </c>
      <c r="G225" s="1073" t="s">
        <v>2307</v>
      </c>
      <c r="H225" s="70" t="s">
        <v>2308</v>
      </c>
      <c r="I225" s="1066"/>
      <c r="J225" s="73"/>
      <c r="K225" s="71"/>
      <c r="L225" s="71"/>
      <c r="M225" s="71"/>
      <c r="N225" s="71"/>
      <c r="O225" s="71"/>
      <c r="P225" s="71"/>
      <c r="Q225" s="71"/>
      <c r="R225" s="71"/>
      <c r="S225" s="71"/>
      <c r="T225" s="71"/>
      <c r="U225" s="71"/>
      <c r="V225" s="71"/>
      <c r="W225" s="71"/>
      <c r="X225" s="71"/>
      <c r="Y225" s="71"/>
      <c r="Z225" s="71"/>
      <c r="AA225" s="71"/>
      <c r="AB225" s="71"/>
      <c r="AC225" s="72"/>
      <c r="AD225" s="71">
        <v>1194484475.701405</v>
      </c>
      <c r="AE225" s="71">
        <v>7156685.8604900809</v>
      </c>
      <c r="AF225" s="71">
        <v>1564106.9775835159</v>
      </c>
      <c r="AG225" s="71">
        <v>394419546.36084032</v>
      </c>
      <c r="AH225" s="71">
        <v>418707893.23348618</v>
      </c>
      <c r="AI225" s="71">
        <v>0</v>
      </c>
      <c r="AJ225" s="71">
        <v>0</v>
      </c>
      <c r="AK225" s="71">
        <v>21923877.680912118</v>
      </c>
      <c r="AL225" s="71">
        <v>0</v>
      </c>
      <c r="AM225" s="71">
        <v>0</v>
      </c>
      <c r="AN225" s="71">
        <v>2038256585.8147171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2313</v>
      </c>
      <c r="B226" s="70">
        <v>218</v>
      </c>
      <c r="C226" s="70">
        <v>16</v>
      </c>
      <c r="D226" s="70">
        <v>38</v>
      </c>
      <c r="E226" s="70">
        <v>2022</v>
      </c>
      <c r="F226" s="70" t="s">
        <v>161</v>
      </c>
      <c r="G226" s="1073" t="s">
        <v>2311</v>
      </c>
      <c r="H226" s="70" t="s">
        <v>2312</v>
      </c>
      <c r="I226" s="1066"/>
      <c r="J226" s="73"/>
      <c r="K226" s="71"/>
      <c r="L226" s="71"/>
      <c r="M226" s="71"/>
      <c r="N226" s="71"/>
      <c r="O226" s="71"/>
      <c r="P226" s="71"/>
      <c r="Q226" s="71"/>
      <c r="R226" s="71"/>
      <c r="S226" s="71"/>
      <c r="T226" s="71"/>
      <c r="U226" s="71"/>
      <c r="V226" s="71"/>
      <c r="W226" s="71"/>
      <c r="X226" s="71"/>
      <c r="Y226" s="71"/>
      <c r="Z226" s="71"/>
      <c r="AA226" s="71"/>
      <c r="AB226" s="71"/>
      <c r="AC226" s="72"/>
      <c r="AD226" s="71">
        <v>1021139857.0108341</v>
      </c>
      <c r="AE226" s="71">
        <v>5639593.193331725</v>
      </c>
      <c r="AF226" s="71">
        <v>669219.90085662878</v>
      </c>
      <c r="AG226" s="71">
        <v>301694227.83293092</v>
      </c>
      <c r="AH226" s="71">
        <v>363122716.47008783</v>
      </c>
      <c r="AI226" s="71">
        <v>0</v>
      </c>
      <c r="AJ226" s="71">
        <v>0</v>
      </c>
      <c r="AK226" s="71">
        <v>20200028.300577123</v>
      </c>
      <c r="AL226" s="71">
        <v>0</v>
      </c>
      <c r="AM226" s="71">
        <v>0</v>
      </c>
      <c r="AN226" s="71">
        <v>1712465642.7086184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2369</v>
      </c>
      <c r="B227" s="70">
        <v>219</v>
      </c>
      <c r="C227" s="70">
        <v>16</v>
      </c>
      <c r="D227" s="70">
        <v>39</v>
      </c>
      <c r="E227" s="70">
        <v>2022</v>
      </c>
      <c r="F227" s="70" t="s">
        <v>161</v>
      </c>
      <c r="G227" s="1073" t="s">
        <v>2367</v>
      </c>
      <c r="H227" s="70" t="s">
        <v>2368</v>
      </c>
      <c r="I227" s="1066"/>
      <c r="J227" s="73"/>
      <c r="K227" s="71"/>
      <c r="L227" s="71"/>
      <c r="M227" s="71"/>
      <c r="N227" s="71"/>
      <c r="O227" s="71"/>
      <c r="P227" s="71"/>
      <c r="Q227" s="71"/>
      <c r="R227" s="71"/>
      <c r="S227" s="71"/>
      <c r="T227" s="71"/>
      <c r="U227" s="71"/>
      <c r="V227" s="71"/>
      <c r="W227" s="71"/>
      <c r="X227" s="71"/>
      <c r="Y227" s="71"/>
      <c r="Z227" s="71"/>
      <c r="AA227" s="71"/>
      <c r="AB227" s="71"/>
      <c r="AC227" s="72"/>
      <c r="AD227" s="71">
        <v>54575096.339750215</v>
      </c>
      <c r="AE227" s="71">
        <v>2251471.5430387091</v>
      </c>
      <c r="AF227" s="71">
        <v>8100673.4510668665</v>
      </c>
      <c r="AG227" s="71">
        <v>65608692.586615928</v>
      </c>
      <c r="AH227" s="71">
        <v>108320225.25125468</v>
      </c>
      <c r="AI227" s="71">
        <v>0</v>
      </c>
      <c r="AJ227" s="71">
        <v>0</v>
      </c>
      <c r="AK227" s="71">
        <v>6092354.8774221195</v>
      </c>
      <c r="AL227" s="71">
        <v>0</v>
      </c>
      <c r="AM227" s="71">
        <v>0</v>
      </c>
      <c r="AN227" s="71">
        <v>244948514.04914853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1740</v>
      </c>
      <c r="B228" s="70">
        <v>220</v>
      </c>
      <c r="C228" s="70">
        <v>16</v>
      </c>
      <c r="D228" s="70">
        <v>40</v>
      </c>
      <c r="E228" s="70">
        <v>2022</v>
      </c>
      <c r="F228" s="70" t="s">
        <v>161</v>
      </c>
      <c r="G228" s="1073" t="s">
        <v>1721</v>
      </c>
      <c r="H228" s="70" t="s">
        <v>1722</v>
      </c>
      <c r="I228" s="1066"/>
      <c r="J228" s="73"/>
      <c r="K228" s="71"/>
      <c r="L228" s="71"/>
      <c r="M228" s="71"/>
      <c r="N228" s="71"/>
      <c r="O228" s="71"/>
      <c r="P228" s="71"/>
      <c r="Q228" s="71"/>
      <c r="R228" s="71"/>
      <c r="S228" s="71"/>
      <c r="T228" s="71"/>
      <c r="U228" s="71"/>
      <c r="V228" s="71"/>
      <c r="W228" s="71"/>
      <c r="X228" s="71"/>
      <c r="Y228" s="71"/>
      <c r="Z228" s="71"/>
      <c r="AA228" s="71"/>
      <c r="AB228" s="71"/>
      <c r="AC228" s="72"/>
      <c r="AD228" s="71">
        <v>145071462.10213548</v>
      </c>
      <c r="AE228" s="71">
        <v>16171927.17756059</v>
      </c>
      <c r="AF228" s="71">
        <v>3610674.8139241366</v>
      </c>
      <c r="AG228" s="71">
        <v>917128785.10600722</v>
      </c>
      <c r="AH228" s="71">
        <v>665712187.87794578</v>
      </c>
      <c r="AI228" s="71">
        <v>0</v>
      </c>
      <c r="AJ228" s="71">
        <v>0</v>
      </c>
      <c r="AK228" s="71">
        <v>34865660.762865275</v>
      </c>
      <c r="AL228" s="71">
        <v>0</v>
      </c>
      <c r="AM228" s="71">
        <v>0</v>
      </c>
      <c r="AN228" s="71">
        <v>1782560697.8404386</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2393</v>
      </c>
      <c r="B229" s="70">
        <v>221</v>
      </c>
      <c r="C229" s="70">
        <v>16</v>
      </c>
      <c r="D229" s="70">
        <v>41</v>
      </c>
      <c r="E229" s="70">
        <v>2022</v>
      </c>
      <c r="F229" s="70" t="s">
        <v>161</v>
      </c>
      <c r="G229" s="1073" t="s">
        <v>2391</v>
      </c>
      <c r="H229" s="70" t="s">
        <v>2392</v>
      </c>
      <c r="I229" s="1066"/>
      <c r="J229" s="73"/>
      <c r="K229" s="71"/>
      <c r="L229" s="71"/>
      <c r="M229" s="71"/>
      <c r="N229" s="71"/>
      <c r="O229" s="71"/>
      <c r="P229" s="71"/>
      <c r="Q229" s="71"/>
      <c r="R229" s="71"/>
      <c r="S229" s="71"/>
      <c r="T229" s="71"/>
      <c r="U229" s="71"/>
      <c r="V229" s="71"/>
      <c r="W229" s="71"/>
      <c r="X229" s="71"/>
      <c r="Y229" s="71"/>
      <c r="Z229" s="71"/>
      <c r="AA229" s="71"/>
      <c r="AB229" s="71"/>
      <c r="AC229" s="72"/>
      <c r="AD229" s="71">
        <v>59781569.089306399</v>
      </c>
      <c r="AE229" s="71">
        <v>631472.28180794825</v>
      </c>
      <c r="AF229" s="71">
        <v>1470727.4565337538</v>
      </c>
      <c r="AG229" s="71">
        <v>31076104.735099483</v>
      </c>
      <c r="AH229" s="71">
        <v>36550208.747211121</v>
      </c>
      <c r="AI229" s="71">
        <v>0</v>
      </c>
      <c r="AJ229" s="71">
        <v>0</v>
      </c>
      <c r="AK229" s="71">
        <v>1885904.1348159227</v>
      </c>
      <c r="AL229" s="71">
        <v>0</v>
      </c>
      <c r="AM229" s="71">
        <v>0</v>
      </c>
      <c r="AN229" s="71">
        <v>131395986.44477461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227596006.64500993</v>
      </c>
      <c r="AE230" s="71">
        <v>1910008.7536166334</v>
      </c>
      <c r="AF230" s="71">
        <v>264575.30964099272</v>
      </c>
      <c r="AG230" s="71">
        <v>127793145.36946803</v>
      </c>
      <c r="AH230" s="71">
        <v>152320679.54458639</v>
      </c>
      <c r="AI230" s="71">
        <v>0</v>
      </c>
      <c r="AJ230" s="71">
        <v>0</v>
      </c>
      <c r="AK230" s="71">
        <v>9092369.3083826341</v>
      </c>
      <c r="AL230" s="71">
        <v>0</v>
      </c>
      <c r="AM230" s="71">
        <v>0</v>
      </c>
      <c r="AN230" s="71">
        <v>518976784.93070459</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2329</v>
      </c>
      <c r="B231" s="70">
        <v>223</v>
      </c>
      <c r="C231" s="70">
        <v>16</v>
      </c>
      <c r="D231" s="70">
        <v>43</v>
      </c>
      <c r="E231" s="70">
        <v>2022</v>
      </c>
      <c r="F231" s="70" t="s">
        <v>161</v>
      </c>
      <c r="G231" s="1073" t="s">
        <v>2327</v>
      </c>
      <c r="H231" s="70" t="s">
        <v>2328</v>
      </c>
      <c r="I231" s="1066"/>
      <c r="J231" s="73"/>
      <c r="K231" s="71"/>
      <c r="L231" s="71"/>
      <c r="M231" s="71"/>
      <c r="N231" s="71"/>
      <c r="O231" s="71"/>
      <c r="P231" s="71"/>
      <c r="Q231" s="71"/>
      <c r="R231" s="71"/>
      <c r="S231" s="71"/>
      <c r="T231" s="71"/>
      <c r="U231" s="71"/>
      <c r="V231" s="71"/>
      <c r="W231" s="71"/>
      <c r="X231" s="71"/>
      <c r="Y231" s="71"/>
      <c r="Z231" s="71"/>
      <c r="AA231" s="71"/>
      <c r="AB231" s="71"/>
      <c r="AC231" s="72"/>
      <c r="AD231" s="71">
        <v>113694570.83776534</v>
      </c>
      <c r="AE231" s="71">
        <v>1192780.9767483466</v>
      </c>
      <c r="AF231" s="71">
        <v>2381177.7867689347</v>
      </c>
      <c r="AG231" s="71">
        <v>29425247.127258547</v>
      </c>
      <c r="AH231" s="71">
        <v>40469774.741942145</v>
      </c>
      <c r="AI231" s="71">
        <v>0</v>
      </c>
      <c r="AJ231" s="71">
        <v>0</v>
      </c>
      <c r="AK231" s="71">
        <v>2740597.6964966208</v>
      </c>
      <c r="AL231" s="71">
        <v>0</v>
      </c>
      <c r="AM231" s="71">
        <v>0</v>
      </c>
      <c r="AN231" s="71">
        <v>189904149.16697991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2413</v>
      </c>
      <c r="B232" s="70">
        <v>224</v>
      </c>
      <c r="C232" s="70">
        <v>16</v>
      </c>
      <c r="D232" s="70">
        <v>44</v>
      </c>
      <c r="E232" s="70">
        <v>2022</v>
      </c>
      <c r="F232" s="70" t="s">
        <v>161</v>
      </c>
      <c r="G232" s="1073" t="s">
        <v>2411</v>
      </c>
      <c r="H232" s="70" t="s">
        <v>2412</v>
      </c>
      <c r="I232" s="1066"/>
      <c r="J232" s="73"/>
      <c r="K232" s="71"/>
      <c r="L232" s="71"/>
      <c r="M232" s="71"/>
      <c r="N232" s="71"/>
      <c r="O232" s="71"/>
      <c r="P232" s="71"/>
      <c r="Q232" s="71"/>
      <c r="R232" s="71"/>
      <c r="S232" s="71"/>
      <c r="T232" s="71"/>
      <c r="U232" s="71"/>
      <c r="V232" s="71"/>
      <c r="W232" s="71"/>
      <c r="X232" s="71"/>
      <c r="Y232" s="71"/>
      <c r="Z232" s="71"/>
      <c r="AA232" s="71"/>
      <c r="AB232" s="71"/>
      <c r="AC232" s="72"/>
      <c r="AD232" s="71">
        <v>216289903.99420893</v>
      </c>
      <c r="AE232" s="71">
        <v>2017592.9201468765</v>
      </c>
      <c r="AF232" s="71">
        <v>1890935.3012576834</v>
      </c>
      <c r="AG232" s="71">
        <v>89075375.535573602</v>
      </c>
      <c r="AH232" s="71">
        <v>107982508.07677396</v>
      </c>
      <c r="AI232" s="71">
        <v>0</v>
      </c>
      <c r="AJ232" s="71">
        <v>0</v>
      </c>
      <c r="AK232" s="71">
        <v>6501430.1461038617</v>
      </c>
      <c r="AL232" s="71">
        <v>0</v>
      </c>
      <c r="AM232" s="71">
        <v>0</v>
      </c>
      <c r="AN232" s="71">
        <v>423757745.97406489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2305</v>
      </c>
      <c r="B233" s="70">
        <v>225</v>
      </c>
      <c r="C233" s="70">
        <v>16</v>
      </c>
      <c r="D233" s="70">
        <v>45</v>
      </c>
      <c r="E233" s="70">
        <v>2022</v>
      </c>
      <c r="F233" s="70" t="s">
        <v>161</v>
      </c>
      <c r="G233" s="1073" t="s">
        <v>2303</v>
      </c>
      <c r="H233" s="70" t="s">
        <v>2304</v>
      </c>
      <c r="I233" s="1066"/>
      <c r="J233" s="73"/>
      <c r="K233" s="71"/>
      <c r="L233" s="71"/>
      <c r="M233" s="71"/>
      <c r="N233" s="71"/>
      <c r="O233" s="71"/>
      <c r="P233" s="71"/>
      <c r="Q233" s="71"/>
      <c r="R233" s="71"/>
      <c r="S233" s="71"/>
      <c r="T233" s="71"/>
      <c r="U233" s="71"/>
      <c r="V233" s="71"/>
      <c r="W233" s="71"/>
      <c r="X233" s="71"/>
      <c r="Y233" s="71"/>
      <c r="Z233" s="71"/>
      <c r="AA233" s="71"/>
      <c r="AB233" s="71"/>
      <c r="AC233" s="72"/>
      <c r="AD233" s="71">
        <v>308144248.69403398</v>
      </c>
      <c r="AE233" s="71">
        <v>2349700.5646532793</v>
      </c>
      <c r="AF233" s="71">
        <v>2124384.1038820888</v>
      </c>
      <c r="AG233" s="71">
        <v>136447250.48557168</v>
      </c>
      <c r="AH233" s="71">
        <v>179793459.99590608</v>
      </c>
      <c r="AI233" s="71">
        <v>0</v>
      </c>
      <c r="AJ233" s="71">
        <v>0</v>
      </c>
      <c r="AK233" s="71">
        <v>9789527.5708866511</v>
      </c>
      <c r="AL233" s="71">
        <v>0</v>
      </c>
      <c r="AM233" s="71">
        <v>0</v>
      </c>
      <c r="AN233" s="71">
        <v>638648571.41493368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1974</v>
      </c>
      <c r="H6" s="77" t="s">
        <v>1975</v>
      </c>
      <c r="I6" s="77" t="s">
        <v>2456</v>
      </c>
      <c r="J6" s="77" t="s">
        <v>2457</v>
      </c>
      <c r="K6" s="1080">
        <v>4</v>
      </c>
      <c r="L6" s="1081">
        <v>11</v>
      </c>
      <c r="M6" s="1044"/>
      <c r="N6" s="988">
        <v>1</v>
      </c>
      <c r="O6" s="77" t="s">
        <v>1629</v>
      </c>
      <c r="P6" s="77" t="s">
        <v>1630</v>
      </c>
      <c r="Q6" s="77" t="s">
        <v>1501</v>
      </c>
      <c r="R6" s="16"/>
      <c r="S6" s="77">
        <v>1</v>
      </c>
      <c r="T6" s="77" t="s">
        <v>1974</v>
      </c>
      <c r="U6" s="77" t="s">
        <v>1975</v>
      </c>
      <c r="V6" s="77" t="s">
        <v>1501</v>
      </c>
      <c r="W6" s="16"/>
      <c r="X6" s="77">
        <v>1</v>
      </c>
      <c r="Y6" s="692" t="s">
        <v>1629</v>
      </c>
      <c r="Z6" s="77" t="s">
        <v>1630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1652</v>
      </c>
      <c r="P7" s="77" t="s">
        <v>1653</v>
      </c>
      <c r="Q7" s="77" t="s">
        <v>1501</v>
      </c>
      <c r="R7" s="16"/>
      <c r="S7" s="77">
        <v>2</v>
      </c>
      <c r="T7" s="76" t="s">
        <v>795</v>
      </c>
      <c r="U7" s="77" t="s">
        <v>1503</v>
      </c>
      <c r="V7" s="77" t="s">
        <v>1503</v>
      </c>
      <c r="W7" s="16"/>
      <c r="X7" s="77">
        <v>2</v>
      </c>
      <c r="Y7" s="692" t="s">
        <v>1652</v>
      </c>
      <c r="Z7" s="77" t="s">
        <v>1653</v>
      </c>
      <c r="AA7" s="77" t="s">
        <v>1501</v>
      </c>
      <c r="AB7" s="16"/>
      <c r="AC7" s="77">
        <v>2</v>
      </c>
      <c r="AD7" s="77" t="s">
        <v>2431</v>
      </c>
      <c r="AE7" s="77" t="s">
        <v>2432</v>
      </c>
      <c r="AF7" s="77" t="s">
        <v>1501</v>
      </c>
    </row>
    <row r="8" spans="1:32" ht="12">
      <c r="A8" s="16"/>
      <c r="B8" s="16"/>
      <c r="C8" s="16"/>
      <c r="D8" s="16"/>
      <c r="F8" s="16"/>
      <c r="G8" s="16"/>
      <c r="H8" s="16"/>
      <c r="I8" s="16"/>
      <c r="J8" s="16"/>
      <c r="K8" s="1044"/>
      <c r="L8" s="1044"/>
      <c r="M8" s="1044"/>
      <c r="N8" s="988">
        <v>3</v>
      </c>
      <c r="O8" s="77" t="s">
        <v>1675</v>
      </c>
      <c r="P8" s="77" t="s">
        <v>1676</v>
      </c>
      <c r="Q8" s="77" t="s">
        <v>1501</v>
      </c>
      <c r="R8" s="16"/>
      <c r="S8" s="16"/>
      <c r="T8" s="16"/>
      <c r="U8" s="16"/>
      <c r="V8" s="16"/>
      <c r="W8" s="16"/>
      <c r="X8" s="77">
        <v>3</v>
      </c>
      <c r="Y8" s="692" t="s">
        <v>1675</v>
      </c>
      <c r="Z8" s="77" t="s">
        <v>1676</v>
      </c>
      <c r="AA8" s="77" t="s">
        <v>1501</v>
      </c>
      <c r="AB8" s="16"/>
      <c r="AC8" s="77">
        <v>3</v>
      </c>
      <c r="AD8" s="77" t="s">
        <v>2375</v>
      </c>
      <c r="AE8" s="77" t="s">
        <v>2376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1698</v>
      </c>
      <c r="P9" s="77" t="s">
        <v>1699</v>
      </c>
      <c r="Q9" s="77" t="s">
        <v>1501</v>
      </c>
      <c r="R9" s="16"/>
      <c r="S9" s="16"/>
      <c r="T9" s="16"/>
      <c r="U9" s="16"/>
      <c r="V9" s="16"/>
      <c r="W9" s="16"/>
      <c r="X9" s="77">
        <v>4</v>
      </c>
      <c r="Y9" s="692" t="s">
        <v>1698</v>
      </c>
      <c r="Z9" s="77" t="s">
        <v>1699</v>
      </c>
      <c r="AA9" s="77" t="s">
        <v>1501</v>
      </c>
      <c r="AB9" s="16"/>
      <c r="AC9" s="77">
        <v>4</v>
      </c>
      <c r="AD9" s="77" t="s">
        <v>2387</v>
      </c>
      <c r="AE9" s="77" t="s">
        <v>2388</v>
      </c>
      <c r="AF9" s="77" t="s">
        <v>1501</v>
      </c>
    </row>
    <row r="10" spans="1:32" ht="12">
      <c r="A10" s="16"/>
      <c r="B10" s="16"/>
      <c r="C10" s="16"/>
      <c r="D10" s="16"/>
      <c r="F10" s="75" t="s">
        <v>1501</v>
      </c>
      <c r="G10" s="76" t="s">
        <v>1974</v>
      </c>
      <c r="H10" s="77" t="s">
        <v>1975</v>
      </c>
      <c r="I10" s="77" t="s">
        <v>2456</v>
      </c>
      <c r="J10" s="77" t="s">
        <v>2457</v>
      </c>
      <c r="K10" s="1079">
        <v>4</v>
      </c>
      <c r="L10" s="1045">
        <v>11</v>
      </c>
      <c r="M10" s="1044"/>
      <c r="N10" s="988">
        <v>5</v>
      </c>
      <c r="O10" s="77" t="s">
        <v>1721</v>
      </c>
      <c r="P10" s="77" t="s">
        <v>1722</v>
      </c>
      <c r="Q10" s="77" t="s">
        <v>1501</v>
      </c>
      <c r="R10" s="16"/>
      <c r="S10" s="16"/>
      <c r="T10" s="16"/>
      <c r="U10" s="16"/>
      <c r="V10" s="16"/>
      <c r="W10" s="16"/>
      <c r="X10" s="77">
        <v>5</v>
      </c>
      <c r="Y10" s="692" t="s">
        <v>1721</v>
      </c>
      <c r="Z10" s="77" t="s">
        <v>1722</v>
      </c>
      <c r="AA10" s="77" t="s">
        <v>1501</v>
      </c>
      <c r="AB10" s="16"/>
      <c r="AC10" s="77">
        <v>5</v>
      </c>
      <c r="AD10" s="77" t="s">
        <v>2355</v>
      </c>
      <c r="AE10" s="77" t="s">
        <v>2356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1744</v>
      </c>
      <c r="P11" s="77" t="s">
        <v>1745</v>
      </c>
      <c r="Q11" s="77" t="s">
        <v>1501</v>
      </c>
      <c r="R11" s="16"/>
      <c r="S11" s="16"/>
      <c r="T11" s="16"/>
      <c r="U11" s="16"/>
      <c r="V11" s="16"/>
      <c r="W11" s="16"/>
      <c r="X11" s="77">
        <v>6</v>
      </c>
      <c r="Y11" s="692" t="s">
        <v>1744</v>
      </c>
      <c r="Z11" s="77" t="s">
        <v>1745</v>
      </c>
      <c r="AA11" s="77" t="s">
        <v>1501</v>
      </c>
      <c r="AB11" s="16"/>
      <c r="AC11" s="77">
        <v>6</v>
      </c>
      <c r="AD11" s="77" t="s">
        <v>2323</v>
      </c>
      <c r="AE11" s="77" t="s">
        <v>2324</v>
      </c>
      <c r="AF11" s="77" t="s">
        <v>1501</v>
      </c>
    </row>
    <row r="12" spans="1:32" ht="12">
      <c r="A12" s="16"/>
      <c r="B12" s="16"/>
      <c r="C12" s="16"/>
      <c r="D12" s="16"/>
      <c r="F12" s="75" t="s">
        <v>1505</v>
      </c>
      <c r="G12" s="76" t="s">
        <v>1974</v>
      </c>
      <c r="H12" s="77"/>
      <c r="I12" s="77" t="s">
        <v>1974</v>
      </c>
      <c r="J12" s="77"/>
      <c r="K12" s="1079" t="s">
        <v>1544</v>
      </c>
      <c r="L12" s="1045"/>
      <c r="M12" s="1044"/>
      <c r="N12" s="988">
        <v>7</v>
      </c>
      <c r="O12" s="77" t="s">
        <v>1767</v>
      </c>
      <c r="P12" s="77" t="s">
        <v>1768</v>
      </c>
      <c r="Q12" s="77" t="s">
        <v>1501</v>
      </c>
      <c r="R12" s="16"/>
      <c r="S12" s="16"/>
      <c r="T12" s="16"/>
      <c r="U12" s="16"/>
      <c r="V12" s="16"/>
      <c r="W12" s="16"/>
      <c r="X12" s="77">
        <v>7</v>
      </c>
      <c r="Y12" s="692" t="s">
        <v>1767</v>
      </c>
      <c r="Z12" s="77" t="s">
        <v>1768</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1790</v>
      </c>
      <c r="P13" s="77" t="s">
        <v>1791</v>
      </c>
      <c r="Q13" s="77" t="s">
        <v>1501</v>
      </c>
      <c r="R13" s="16"/>
      <c r="S13" s="16"/>
      <c r="T13" s="16"/>
      <c r="U13" s="16"/>
      <c r="V13" s="16"/>
      <c r="W13" s="16"/>
      <c r="X13" s="77">
        <v>8</v>
      </c>
      <c r="Y13" s="692" t="s">
        <v>1790</v>
      </c>
      <c r="Z13" s="77" t="s">
        <v>1791</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1813</v>
      </c>
      <c r="P14" s="77" t="s">
        <v>1814</v>
      </c>
      <c r="Q14" s="77" t="s">
        <v>1501</v>
      </c>
      <c r="R14" s="16"/>
      <c r="S14" s="16"/>
      <c r="T14" s="16"/>
      <c r="U14" s="16"/>
      <c r="V14" s="16"/>
      <c r="W14" s="16"/>
      <c r="X14" s="77">
        <v>9</v>
      </c>
      <c r="Y14" s="692" t="s">
        <v>1813</v>
      </c>
      <c r="Z14" s="77" t="s">
        <v>1814</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1836</v>
      </c>
      <c r="P15" s="77" t="s">
        <v>1837</v>
      </c>
      <c r="Q15" s="77" t="s">
        <v>1501</v>
      </c>
      <c r="R15" s="16"/>
      <c r="S15" s="16"/>
      <c r="T15" s="16"/>
      <c r="U15" s="16"/>
      <c r="V15" s="16"/>
      <c r="W15" s="16"/>
      <c r="X15" s="77">
        <v>10</v>
      </c>
      <c r="Y15" s="692" t="s">
        <v>1836</v>
      </c>
      <c r="Z15" s="77" t="s">
        <v>1837</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1859</v>
      </c>
      <c r="P16" s="77" t="s">
        <v>1860</v>
      </c>
      <c r="Q16" s="77" t="s">
        <v>1501</v>
      </c>
      <c r="R16" s="16"/>
      <c r="S16" s="16"/>
      <c r="T16" s="16"/>
      <c r="U16" s="16"/>
      <c r="V16" s="16"/>
      <c r="W16" s="16"/>
      <c r="X16" s="77">
        <v>11</v>
      </c>
      <c r="Y16" s="692" t="s">
        <v>1859</v>
      </c>
      <c r="Z16" s="77" t="s">
        <v>1860</v>
      </c>
      <c r="AA16" s="77" t="s">
        <v>1501</v>
      </c>
      <c r="AB16" s="16"/>
      <c r="AC16" s="77">
        <v>11</v>
      </c>
      <c r="AD16" s="77" t="s">
        <v>2427</v>
      </c>
      <c r="AE16" s="77" t="s">
        <v>2428</v>
      </c>
      <c r="AF16" s="77" t="s">
        <v>1501</v>
      </c>
    </row>
    <row r="17" spans="1:32" ht="12">
      <c r="A17" s="16"/>
      <c r="B17" s="16"/>
      <c r="C17" s="16"/>
      <c r="D17" s="16"/>
      <c r="E17" s="16"/>
      <c r="F17" s="16"/>
      <c r="G17" s="16"/>
      <c r="H17" s="16"/>
      <c r="I17" s="16"/>
      <c r="J17" s="16"/>
      <c r="K17" s="1044"/>
      <c r="L17" s="1044"/>
      <c r="M17" s="1044"/>
      <c r="N17" s="988">
        <v>12</v>
      </c>
      <c r="O17" s="77" t="s">
        <v>1882</v>
      </c>
      <c r="P17" s="77" t="s">
        <v>1883</v>
      </c>
      <c r="Q17" s="77" t="s">
        <v>1501</v>
      </c>
      <c r="R17" s="16"/>
      <c r="S17" s="16"/>
      <c r="T17" s="16"/>
      <c r="U17" s="16"/>
      <c r="V17" s="16"/>
      <c r="W17" s="16"/>
      <c r="X17" s="77">
        <v>12</v>
      </c>
      <c r="Y17" s="692" t="s">
        <v>1882</v>
      </c>
      <c r="Z17" s="77" t="s">
        <v>1883</v>
      </c>
      <c r="AA17" s="77" t="s">
        <v>1501</v>
      </c>
      <c r="AB17" s="16"/>
      <c r="AC17" s="77">
        <v>12</v>
      </c>
      <c r="AD17" s="77" t="s">
        <v>2447</v>
      </c>
      <c r="AE17" s="77" t="s">
        <v>2448</v>
      </c>
      <c r="AF17" s="77" t="s">
        <v>1501</v>
      </c>
    </row>
    <row r="18" spans="1:32" ht="12">
      <c r="A18" s="16"/>
      <c r="B18" s="16"/>
      <c r="C18" s="16"/>
      <c r="D18" s="16"/>
      <c r="E18" s="16"/>
      <c r="F18" s="16"/>
      <c r="G18" s="16"/>
      <c r="H18" s="16"/>
      <c r="I18" s="16"/>
      <c r="J18" s="16"/>
      <c r="K18" s="1044"/>
      <c r="L18" s="1044"/>
      <c r="M18" s="1044"/>
      <c r="N18" s="988">
        <v>13</v>
      </c>
      <c r="O18" s="77" t="s">
        <v>1905</v>
      </c>
      <c r="P18" s="77" t="s">
        <v>1906</v>
      </c>
      <c r="Q18" s="77" t="s">
        <v>1501</v>
      </c>
      <c r="R18" s="16"/>
      <c r="S18" s="16"/>
      <c r="T18" s="16"/>
      <c r="U18" s="16"/>
      <c r="V18" s="16"/>
      <c r="W18" s="16"/>
      <c r="X18" s="77">
        <v>13</v>
      </c>
      <c r="Y18" s="692" t="s">
        <v>1905</v>
      </c>
      <c r="Z18" s="77" t="s">
        <v>1906</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1928</v>
      </c>
      <c r="P19" s="77" t="s">
        <v>1929</v>
      </c>
      <c r="Q19" s="77" t="s">
        <v>1501</v>
      </c>
      <c r="R19" s="16"/>
      <c r="S19" s="16"/>
      <c r="T19" s="16"/>
      <c r="U19" s="16"/>
      <c r="V19" s="16"/>
      <c r="W19" s="16"/>
      <c r="X19" s="77">
        <v>14</v>
      </c>
      <c r="Y19" s="692" t="s">
        <v>1928</v>
      </c>
      <c r="Z19" s="77" t="s">
        <v>1929</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1951</v>
      </c>
      <c r="P20" s="77" t="s">
        <v>1952</v>
      </c>
      <c r="Q20" s="77" t="s">
        <v>1501</v>
      </c>
      <c r="R20" s="16"/>
      <c r="S20" s="16"/>
      <c r="T20" s="16"/>
      <c r="U20" s="16"/>
      <c r="V20" s="16"/>
      <c r="W20" s="16"/>
      <c r="X20" s="77">
        <v>15</v>
      </c>
      <c r="Y20" s="692" t="s">
        <v>1951</v>
      </c>
      <c r="Z20" s="77" t="s">
        <v>1952</v>
      </c>
      <c r="AA20" s="77" t="s">
        <v>1501</v>
      </c>
      <c r="AB20" s="16"/>
      <c r="AC20" s="77">
        <v>15</v>
      </c>
      <c r="AD20" s="77" t="s">
        <v>2443</v>
      </c>
      <c r="AE20" s="77" t="s">
        <v>2444</v>
      </c>
      <c r="AF20" s="77" t="s">
        <v>1501</v>
      </c>
    </row>
    <row r="21" spans="1:32" ht="12">
      <c r="A21" s="16"/>
      <c r="B21" s="16"/>
      <c r="C21" s="16"/>
      <c r="D21" s="16"/>
      <c r="E21" s="16"/>
      <c r="F21" s="16"/>
      <c r="G21" s="16"/>
      <c r="H21" s="16"/>
      <c r="I21" s="16"/>
      <c r="J21" s="16"/>
      <c r="K21" s="1044"/>
      <c r="L21" s="1044"/>
      <c r="M21" s="1044"/>
      <c r="N21" s="988">
        <v>16</v>
      </c>
      <c r="O21" s="77" t="s">
        <v>1974</v>
      </c>
      <c r="P21" s="77" t="s">
        <v>1975</v>
      </c>
      <c r="Q21" s="77" t="s">
        <v>1501</v>
      </c>
      <c r="R21" s="16"/>
      <c r="S21" s="16"/>
      <c r="T21" s="16"/>
      <c r="U21" s="16"/>
      <c r="V21" s="16"/>
      <c r="W21" s="16"/>
      <c r="X21" s="77">
        <v>16</v>
      </c>
      <c r="Y21" s="692" t="s">
        <v>1974</v>
      </c>
      <c r="Z21" s="77" t="s">
        <v>1975</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1997</v>
      </c>
      <c r="P22" s="77" t="s">
        <v>1998</v>
      </c>
      <c r="Q22" s="77" t="s">
        <v>1501</v>
      </c>
      <c r="R22" s="16"/>
      <c r="S22" s="16"/>
      <c r="T22" s="16"/>
      <c r="U22" s="16"/>
      <c r="V22" s="16"/>
      <c r="W22" s="16"/>
      <c r="X22" s="77">
        <v>17</v>
      </c>
      <c r="Y22" s="692" t="s">
        <v>1997</v>
      </c>
      <c r="Z22" s="77" t="s">
        <v>1998</v>
      </c>
      <c r="AA22" s="77" t="s">
        <v>1501</v>
      </c>
      <c r="AB22" s="16"/>
      <c r="AC22" s="77">
        <v>17</v>
      </c>
      <c r="AD22" s="77" t="s">
        <v>2335</v>
      </c>
      <c r="AE22" s="77" t="s">
        <v>2336</v>
      </c>
      <c r="AF22" s="77" t="s">
        <v>1501</v>
      </c>
    </row>
    <row r="23" spans="1:32" ht="12">
      <c r="A23" s="16"/>
      <c r="B23" s="16"/>
      <c r="C23" s="16"/>
      <c r="D23" s="16"/>
      <c r="E23" s="16"/>
      <c r="F23" s="16"/>
      <c r="G23" s="16"/>
      <c r="H23" s="16"/>
      <c r="I23" s="16"/>
      <c r="J23" s="16"/>
      <c r="K23" s="1044"/>
      <c r="L23" s="1044"/>
      <c r="M23" s="1044"/>
      <c r="N23" s="988">
        <v>18</v>
      </c>
      <c r="O23" s="77" t="s">
        <v>2020</v>
      </c>
      <c r="P23" s="77" t="s">
        <v>2021</v>
      </c>
      <c r="Q23" s="77" t="s">
        <v>1501</v>
      </c>
      <c r="R23" s="16"/>
      <c r="S23" s="16"/>
      <c r="T23" s="16"/>
      <c r="U23" s="16"/>
      <c r="V23" s="16"/>
      <c r="W23" s="16"/>
      <c r="X23" s="77">
        <v>18</v>
      </c>
      <c r="Y23" s="692" t="s">
        <v>2020</v>
      </c>
      <c r="Z23" s="77" t="s">
        <v>2021</v>
      </c>
      <c r="AA23" s="77" t="s">
        <v>1501</v>
      </c>
      <c r="AB23" s="16"/>
      <c r="AC23" s="77">
        <v>18</v>
      </c>
      <c r="AD23" s="77" t="s">
        <v>2343</v>
      </c>
      <c r="AE23" s="77" t="s">
        <v>2344</v>
      </c>
      <c r="AF23" s="77" t="s">
        <v>1501</v>
      </c>
    </row>
    <row r="24" spans="1:32" ht="12">
      <c r="A24" s="16"/>
      <c r="B24" s="16"/>
      <c r="C24" s="16"/>
      <c r="D24" s="16"/>
      <c r="E24" s="16"/>
      <c r="F24" s="16"/>
      <c r="G24" s="16"/>
      <c r="H24" s="16"/>
      <c r="I24" s="16"/>
      <c r="J24" s="16"/>
      <c r="K24" s="1044"/>
      <c r="L24" s="1044"/>
      <c r="M24" s="1044"/>
      <c r="N24" s="988">
        <v>19</v>
      </c>
      <c r="O24" s="77" t="s">
        <v>2043</v>
      </c>
      <c r="P24" s="77" t="s">
        <v>2044</v>
      </c>
      <c r="Q24" s="77" t="s">
        <v>1501</v>
      </c>
      <c r="R24" s="16"/>
      <c r="S24" s="16"/>
      <c r="T24" s="16"/>
      <c r="U24" s="16"/>
      <c r="V24" s="16"/>
      <c r="W24" s="16"/>
      <c r="X24" s="77">
        <v>19</v>
      </c>
      <c r="Y24" s="692" t="s">
        <v>2043</v>
      </c>
      <c r="Z24" s="77" t="s">
        <v>2044</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2066</v>
      </c>
      <c r="P25" s="77" t="s">
        <v>2067</v>
      </c>
      <c r="Q25" s="77" t="s">
        <v>1501</v>
      </c>
      <c r="R25" s="16"/>
      <c r="S25" s="16"/>
      <c r="T25" s="16"/>
      <c r="U25" s="16"/>
      <c r="V25" s="16"/>
      <c r="W25" s="16"/>
      <c r="X25" s="77">
        <v>20</v>
      </c>
      <c r="Y25" s="692" t="s">
        <v>2066</v>
      </c>
      <c r="Z25" s="77" t="s">
        <v>2067</v>
      </c>
      <c r="AA25" s="77" t="s">
        <v>1501</v>
      </c>
      <c r="AB25" s="16"/>
      <c r="AC25" s="77">
        <v>20</v>
      </c>
      <c r="AD25" s="77" t="s">
        <v>2383</v>
      </c>
      <c r="AE25" s="77" t="s">
        <v>2384</v>
      </c>
      <c r="AF25" s="77" t="s">
        <v>1501</v>
      </c>
    </row>
    <row r="26" spans="1:32" ht="12">
      <c r="A26" s="16"/>
      <c r="B26" s="16"/>
      <c r="C26" s="16"/>
      <c r="D26" s="16"/>
      <c r="E26" s="16"/>
      <c r="F26" s="16"/>
      <c r="G26" s="16"/>
      <c r="H26" s="16"/>
      <c r="I26" s="16"/>
      <c r="J26" s="16"/>
      <c r="K26" s="1044"/>
      <c r="L26" s="1044"/>
      <c r="M26" s="1044"/>
      <c r="N26" s="988">
        <v>21</v>
      </c>
      <c r="O26" s="77" t="s">
        <v>2089</v>
      </c>
      <c r="P26" s="77" t="s">
        <v>2090</v>
      </c>
      <c r="Q26" s="77" t="s">
        <v>1501</v>
      </c>
      <c r="R26" s="16"/>
      <c r="S26" s="16"/>
      <c r="T26" s="16"/>
      <c r="U26" s="16"/>
      <c r="V26" s="16"/>
      <c r="W26" s="16"/>
      <c r="X26" s="77">
        <v>21</v>
      </c>
      <c r="Y26" s="692" t="s">
        <v>2089</v>
      </c>
      <c r="Z26" s="77" t="s">
        <v>2090</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2112</v>
      </c>
      <c r="P27" s="77" t="s">
        <v>2113</v>
      </c>
      <c r="Q27" s="77" t="s">
        <v>1501</v>
      </c>
      <c r="R27" s="16"/>
      <c r="S27" s="16"/>
      <c r="T27" s="16"/>
      <c r="U27" s="16"/>
      <c r="V27" s="16"/>
      <c r="W27" s="16"/>
      <c r="X27" s="77">
        <v>22</v>
      </c>
      <c r="Y27" s="692" t="s">
        <v>2112</v>
      </c>
      <c r="Z27" s="77" t="s">
        <v>2113</v>
      </c>
      <c r="AA27" s="77" t="s">
        <v>1501</v>
      </c>
      <c r="AB27" s="16"/>
      <c r="AC27" s="77">
        <v>22</v>
      </c>
      <c r="AD27" s="77" t="s">
        <v>2319</v>
      </c>
      <c r="AE27" s="77" t="s">
        <v>2320</v>
      </c>
      <c r="AF27" s="77" t="s">
        <v>1501</v>
      </c>
    </row>
    <row r="28" spans="1:32" ht="12">
      <c r="A28" s="16"/>
      <c r="B28" s="16"/>
      <c r="C28" s="16"/>
      <c r="D28" s="16"/>
      <c r="E28" s="16"/>
      <c r="F28" s="16"/>
      <c r="G28" s="16"/>
      <c r="H28" s="16"/>
      <c r="I28" s="16"/>
      <c r="J28" s="16"/>
      <c r="K28" s="1044"/>
      <c r="L28" s="1044"/>
      <c r="M28" s="1044"/>
      <c r="N28" s="988">
        <v>23</v>
      </c>
      <c r="O28" s="77" t="s">
        <v>2135</v>
      </c>
      <c r="P28" s="77" t="s">
        <v>2136</v>
      </c>
      <c r="Q28" s="77" t="s">
        <v>1501</v>
      </c>
      <c r="R28" s="16"/>
      <c r="S28" s="16"/>
      <c r="T28" s="16"/>
      <c r="U28" s="16"/>
      <c r="V28" s="16"/>
      <c r="W28" s="16"/>
      <c r="X28" s="77">
        <v>23</v>
      </c>
      <c r="Y28" s="692" t="s">
        <v>2135</v>
      </c>
      <c r="Z28" s="77" t="s">
        <v>2136</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2158</v>
      </c>
      <c r="P29" s="77" t="s">
        <v>2159</v>
      </c>
      <c r="Q29" s="77" t="s">
        <v>1501</v>
      </c>
      <c r="R29" s="16"/>
      <c r="S29" s="16"/>
      <c r="T29" s="16"/>
      <c r="U29" s="16"/>
      <c r="V29" s="16"/>
      <c r="W29" s="16"/>
      <c r="X29" s="77">
        <v>24</v>
      </c>
      <c r="Y29" s="692" t="s">
        <v>2158</v>
      </c>
      <c r="Z29" s="77" t="s">
        <v>2159</v>
      </c>
      <c r="AA29" s="77" t="s">
        <v>1501</v>
      </c>
      <c r="AB29" s="16"/>
      <c r="AC29" s="77">
        <v>24</v>
      </c>
      <c r="AD29" s="77" t="s">
        <v>2331</v>
      </c>
      <c r="AE29" s="77" t="s">
        <v>2332</v>
      </c>
      <c r="AF29" s="77" t="s">
        <v>1501</v>
      </c>
    </row>
    <row r="30" spans="1:32" ht="12">
      <c r="A30" s="16"/>
      <c r="B30" s="16"/>
      <c r="C30" s="16"/>
      <c r="D30" s="16"/>
      <c r="E30" s="16"/>
      <c r="F30" s="16"/>
      <c r="G30" s="16"/>
      <c r="H30" s="16"/>
      <c r="I30" s="16"/>
      <c r="J30" s="16"/>
      <c r="K30" s="1044"/>
      <c r="L30" s="1044"/>
      <c r="M30" s="1044"/>
      <c r="N30" s="988">
        <v>25</v>
      </c>
      <c r="O30" s="77" t="s">
        <v>2181</v>
      </c>
      <c r="P30" s="77" t="s">
        <v>2182</v>
      </c>
      <c r="Q30" s="77" t="s">
        <v>1501</v>
      </c>
      <c r="R30" s="16"/>
      <c r="S30" s="16"/>
      <c r="T30" s="16"/>
      <c r="U30" s="16"/>
      <c r="V30" s="16"/>
      <c r="W30" s="16"/>
      <c r="X30" s="77">
        <v>25</v>
      </c>
      <c r="Y30" s="692" t="s">
        <v>2181</v>
      </c>
      <c r="Z30" s="77" t="s">
        <v>2182</v>
      </c>
      <c r="AA30" s="77" t="s">
        <v>1501</v>
      </c>
      <c r="AB30" s="16"/>
      <c r="AC30" s="77">
        <v>25</v>
      </c>
      <c r="AD30" s="77" t="s">
        <v>2299</v>
      </c>
      <c r="AE30" s="77" t="s">
        <v>2300</v>
      </c>
      <c r="AF30" s="77" t="s">
        <v>1501</v>
      </c>
    </row>
    <row r="31" spans="1:32" ht="12">
      <c r="A31" s="16"/>
      <c r="B31" s="16"/>
      <c r="C31" s="16"/>
      <c r="D31" s="16"/>
      <c r="E31" s="16"/>
      <c r="F31" s="16"/>
      <c r="G31" s="16"/>
      <c r="H31" s="16"/>
      <c r="I31" s="16"/>
      <c r="J31" s="16"/>
      <c r="K31" s="1044"/>
      <c r="L31" s="1044"/>
      <c r="M31" s="1044"/>
      <c r="N31" s="988">
        <v>26</v>
      </c>
      <c r="O31" s="77" t="s">
        <v>2204</v>
      </c>
      <c r="P31" s="77" t="s">
        <v>2205</v>
      </c>
      <c r="Q31" s="77" t="s">
        <v>1501</v>
      </c>
      <c r="R31" s="16"/>
      <c r="S31" s="16"/>
      <c r="T31" s="16"/>
      <c r="U31" s="16"/>
      <c r="V31" s="16"/>
      <c r="W31" s="16"/>
      <c r="X31" s="77">
        <v>26</v>
      </c>
      <c r="Y31" s="692" t="s">
        <v>2204</v>
      </c>
      <c r="Z31" s="77" t="s">
        <v>2205</v>
      </c>
      <c r="AA31" s="77" t="s">
        <v>1501</v>
      </c>
      <c r="AB31" s="16"/>
      <c r="AC31" s="77">
        <v>26</v>
      </c>
      <c r="AD31" s="77" t="s">
        <v>1974</v>
      </c>
      <c r="AE31" s="77" t="s">
        <v>1975</v>
      </c>
      <c r="AF31" s="77" t="s">
        <v>1501</v>
      </c>
    </row>
    <row r="32" spans="1:32" ht="12">
      <c r="A32" s="16"/>
      <c r="B32" s="16"/>
      <c r="C32" s="16"/>
      <c r="D32" s="16"/>
      <c r="E32" s="16"/>
      <c r="F32" s="16"/>
      <c r="G32" s="16"/>
      <c r="H32" s="16"/>
      <c r="I32" s="16"/>
      <c r="J32" s="16"/>
      <c r="K32" s="1044"/>
      <c r="L32" s="1044"/>
      <c r="M32" s="1044"/>
      <c r="N32" s="988">
        <v>27</v>
      </c>
      <c r="O32" s="77" t="s">
        <v>2227</v>
      </c>
      <c r="P32" s="77" t="s">
        <v>2228</v>
      </c>
      <c r="Q32" s="77" t="s">
        <v>1501</v>
      </c>
      <c r="R32" s="16"/>
      <c r="S32" s="16"/>
      <c r="T32" s="16"/>
      <c r="U32" s="16"/>
      <c r="V32" s="16"/>
      <c r="W32" s="16"/>
      <c r="X32" s="77">
        <v>27</v>
      </c>
      <c r="Y32" s="692" t="s">
        <v>2227</v>
      </c>
      <c r="Z32" s="77" t="s">
        <v>2228</v>
      </c>
      <c r="AA32" s="77" t="s">
        <v>1501</v>
      </c>
      <c r="AB32" s="16"/>
      <c r="AC32" s="77">
        <v>27</v>
      </c>
      <c r="AD32" s="77" t="s">
        <v>2403</v>
      </c>
      <c r="AE32" s="77" t="s">
        <v>2404</v>
      </c>
      <c r="AF32" s="77" t="s">
        <v>1501</v>
      </c>
    </row>
    <row r="33" spans="1:32" ht="12">
      <c r="A33" s="16"/>
      <c r="B33" s="16"/>
      <c r="C33" s="16"/>
      <c r="D33" s="16"/>
      <c r="E33" s="16"/>
      <c r="F33" s="16"/>
      <c r="G33" s="16"/>
      <c r="H33" s="16"/>
      <c r="I33" s="16"/>
      <c r="J33" s="16"/>
      <c r="K33" s="1044"/>
      <c r="L33" s="1044"/>
      <c r="M33" s="1044"/>
      <c r="N33" s="988">
        <v>28</v>
      </c>
      <c r="O33" s="77" t="s">
        <v>2250</v>
      </c>
      <c r="P33" s="77" t="s">
        <v>2251</v>
      </c>
      <c r="Q33" s="77" t="s">
        <v>1501</v>
      </c>
      <c r="R33" s="16"/>
      <c r="S33" s="16"/>
      <c r="T33" s="16"/>
      <c r="U33" s="16"/>
      <c r="V33" s="16"/>
      <c r="W33" s="16"/>
      <c r="X33" s="77">
        <v>28</v>
      </c>
      <c r="Y33" s="692" t="s">
        <v>2250</v>
      </c>
      <c r="Z33" s="77" t="s">
        <v>2251</v>
      </c>
      <c r="AA33" s="77" t="s">
        <v>1501</v>
      </c>
      <c r="AB33" s="16"/>
      <c r="AC33" s="77">
        <v>28</v>
      </c>
      <c r="AD33" s="77" t="s">
        <v>2482</v>
      </c>
      <c r="AE33" s="77" t="s">
        <v>2483</v>
      </c>
      <c r="AF33" s="77" t="s">
        <v>1501</v>
      </c>
    </row>
    <row r="34" spans="1:32" ht="12">
      <c r="A34" s="16"/>
      <c r="B34" s="16"/>
      <c r="C34" s="16"/>
      <c r="D34" s="16"/>
      <c r="E34" s="16"/>
      <c r="F34" s="16"/>
      <c r="G34" s="16"/>
      <c r="H34" s="16"/>
      <c r="I34" s="16"/>
      <c r="J34" s="16"/>
      <c r="K34" s="1044"/>
      <c r="L34" s="1044"/>
      <c r="M34" s="1044"/>
      <c r="N34" s="988">
        <v>29</v>
      </c>
      <c r="O34" s="77" t="s">
        <v>2273</v>
      </c>
      <c r="P34" s="77" t="s">
        <v>2274</v>
      </c>
      <c r="Q34" s="77" t="s">
        <v>1501</v>
      </c>
      <c r="R34" s="16"/>
      <c r="S34" s="16"/>
      <c r="T34" s="16"/>
      <c r="U34" s="16"/>
      <c r="V34" s="16"/>
      <c r="W34" s="16"/>
      <c r="X34" s="77">
        <v>29</v>
      </c>
      <c r="Y34" s="692" t="s">
        <v>2273</v>
      </c>
      <c r="Z34" s="77" t="s">
        <v>2274</v>
      </c>
      <c r="AA34" s="77" t="s">
        <v>1501</v>
      </c>
      <c r="AB34" s="16"/>
      <c r="AC34" s="77">
        <v>29</v>
      </c>
      <c r="AD34" s="77" t="s">
        <v>2347</v>
      </c>
      <c r="AE34" s="77" t="s">
        <v>2348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2359</v>
      </c>
      <c r="AE35" s="77" t="s">
        <v>2360</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2295</v>
      </c>
      <c r="AE36" s="77" t="s">
        <v>2296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2399</v>
      </c>
      <c r="AE37" s="77" t="s">
        <v>2400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2315</v>
      </c>
      <c r="AE38" s="77" t="s">
        <v>2316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2407</v>
      </c>
      <c r="AE39" s="77" t="s">
        <v>2408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2439</v>
      </c>
      <c r="AE40" s="77" t="s">
        <v>2440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2451</v>
      </c>
      <c r="AE41" s="77" t="s">
        <v>2452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2307</v>
      </c>
      <c r="AE42" s="77" t="s">
        <v>2308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2311</v>
      </c>
      <c r="AE43" s="77" t="s">
        <v>2312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2367</v>
      </c>
      <c r="AE44" s="77" t="s">
        <v>2368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1721</v>
      </c>
      <c r="AE45" s="77" t="s">
        <v>1722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2391</v>
      </c>
      <c r="AE46" s="77" t="s">
        <v>2392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2327</v>
      </c>
      <c r="AE48" s="77" t="s">
        <v>2328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2411</v>
      </c>
      <c r="AE49" s="77" t="s">
        <v>2412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2303</v>
      </c>
      <c r="AE50" s="77" t="s">
        <v>2304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08</v>
      </c>
      <c r="I4" s="70" t="str">
        <f>HLOOKUP(I3,比較地域マスタ!$E$5:$L$6,2,0)</f>
        <v>茨城県</v>
      </c>
      <c r="J4" s="70" t="str">
        <f>HLOOKUP(J3,比較地域マスタ!$E$5:$L$6,2,0)</f>
        <v>つくば市</v>
      </c>
      <c r="K4" s="70" t="str">
        <f>HLOOKUP(K3,比較地域マスタ!$E$5:$L$6,2,0)</f>
        <v>08220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つくば市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724.01957992349526</v>
      </c>
      <c r="BB5" s="29"/>
      <c r="BC5" s="17"/>
      <c r="BD5" s="1005">
        <f>SUM(BC6:BC8)</f>
        <v>694.03891847252726</v>
      </c>
      <c r="BE5" s="29"/>
      <c r="BF5" s="17"/>
      <c r="BG5" s="1005">
        <f>AK35</f>
        <v>685.74953929657909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683.66631313261792</v>
      </c>
      <c r="BA6" s="17"/>
      <c r="BB6" s="29"/>
      <c r="BC6" s="1005">
        <f>O32</f>
        <v>641.13928621998889</v>
      </c>
      <c r="BD6" s="17"/>
      <c r="BE6" s="29"/>
      <c r="BF6" s="1005">
        <f>AK36</f>
        <v>649.1849611376939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14.317853758773939</v>
      </c>
      <c r="BA7" s="17"/>
      <c r="BB7" s="29"/>
      <c r="BC7" s="1005">
        <f>O33</f>
        <v>14.33777674068191</v>
      </c>
      <c r="BD7" s="17"/>
      <c r="BE7" s="29"/>
      <c r="BF7" s="1005">
        <f t="shared" ref="BF7:BF8" si="0">AK37</f>
        <v>12.716261670310018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26.035413032103381</v>
      </c>
      <c r="BA8" s="17"/>
      <c r="BB8" s="29"/>
      <c r="BC8" s="1005">
        <f>O34</f>
        <v>38.56185551185655</v>
      </c>
      <c r="BD8" s="17"/>
      <c r="BE8" s="29"/>
      <c r="BF8" s="1005">
        <f t="shared" si="0"/>
        <v>23.848316488575215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1793.9729589003027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342.16987818128018</v>
      </c>
      <c r="BA9" s="1005">
        <f>AZ9</f>
        <v>342.16987818128018</v>
      </c>
      <c r="BB9" s="29"/>
      <c r="BC9" s="1005">
        <f>O35</f>
        <v>606.69723769923678</v>
      </c>
      <c r="BD9" s="1005">
        <f>BC9</f>
        <v>606.69723769923678</v>
      </c>
      <c r="BE9" s="29"/>
      <c r="BF9" s="1005">
        <f>AK39</f>
        <v>484.38636299321485</v>
      </c>
      <c r="BG9" s="1005">
        <f>AK39</f>
        <v>484.38636299321485</v>
      </c>
      <c r="BH9" s="29"/>
    </row>
    <row r="10" spans="1:62" ht="17.100000000000001" customHeight="1" thickBot="1">
      <c r="B10" s="323"/>
      <c r="C10" s="324"/>
      <c r="D10" s="326"/>
      <c r="E10" s="326"/>
      <c r="F10" s="326"/>
      <c r="G10" s="325"/>
      <c r="H10" s="325"/>
      <c r="I10" s="326"/>
      <c r="J10" s="327"/>
      <c r="K10" s="334"/>
      <c r="L10" s="246" t="s">
        <v>114</v>
      </c>
      <c r="M10" s="246"/>
      <c r="N10" s="563"/>
      <c r="O10" s="906">
        <f>SUM(O11:O13)</f>
        <v>724.01957992349526</v>
      </c>
      <c r="P10" s="453">
        <f t="shared" ref="P10:P22" si="1">O10/$O$9</f>
        <v>0.4035844444206762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275.70654388531028</v>
      </c>
      <c r="BA10" s="1005">
        <f>AZ10</f>
        <v>275.70654388531028</v>
      </c>
      <c r="BB10" s="29"/>
      <c r="BC10" s="1005">
        <f>O36</f>
        <v>373.10187358123233</v>
      </c>
      <c r="BD10" s="1005">
        <f>BC10</f>
        <v>373.10187358123233</v>
      </c>
      <c r="BE10" s="29"/>
      <c r="BF10" s="1005">
        <f>AK40</f>
        <v>385.67018603983382</v>
      </c>
      <c r="BG10" s="1005">
        <f>AK40</f>
        <v>385.67018603983382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683.66631313261792</v>
      </c>
      <c r="P11" s="454">
        <f t="shared" si="1"/>
        <v>0.38109064562026745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422.07227847021699</v>
      </c>
      <c r="BB11" s="29"/>
      <c r="BC11" s="1005"/>
      <c r="BD11" s="1005">
        <f>SUM(BC12:BC14)</f>
        <v>422.24734593175305</v>
      </c>
      <c r="BE11" s="29"/>
      <c r="BF11" s="17"/>
      <c r="BG11" s="1005">
        <f>AK41</f>
        <v>405.08748968299653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14.317853758773939</v>
      </c>
      <c r="P12" s="454">
        <f t="shared" si="1"/>
        <v>7.9810867202539763E-3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410.77545819688061</v>
      </c>
      <c r="BA12" s="17"/>
      <c r="BB12" s="29"/>
      <c r="BC12" s="1005">
        <f>O38</f>
        <v>405.31714445554735</v>
      </c>
      <c r="BD12" s="17"/>
      <c r="BE12" s="29"/>
      <c r="BF12" s="1005">
        <f>AK42</f>
        <v>390.24039766302485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26.035413032103381</v>
      </c>
      <c r="P13" s="454">
        <f t="shared" si="1"/>
        <v>1.4512712080154748E-2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11.296820273336399</v>
      </c>
      <c r="BA13" s="17"/>
      <c r="BB13" s="29"/>
      <c r="BC13" s="1005">
        <f>O41</f>
        <v>16.930201476205699</v>
      </c>
      <c r="BD13" s="17"/>
      <c r="BE13" s="29"/>
      <c r="BF13" s="1005">
        <f>AK45</f>
        <v>14.847092019971665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342.16987818128018</v>
      </c>
      <c r="P14" s="453">
        <f t="shared" si="1"/>
        <v>0.19073301884718974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275.70654388531028</v>
      </c>
      <c r="P15" s="453">
        <f t="shared" si="1"/>
        <v>0.15368489392076295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30.004678439999999</v>
      </c>
      <c r="BA15" s="1005">
        <f>AZ15</f>
        <v>30.004678439999999</v>
      </c>
      <c r="BB15" s="29"/>
      <c r="BC15" s="1005">
        <f>O43</f>
        <v>34.200476605440002</v>
      </c>
      <c r="BD15" s="1005">
        <f>BC15</f>
        <v>34.200476605440002</v>
      </c>
      <c r="BE15" s="29"/>
      <c r="BF15" s="1005">
        <f>AK47</f>
        <v>45.290458921919978</v>
      </c>
      <c r="BG15" s="1005">
        <f>AK47</f>
        <v>45.290458921919978</v>
      </c>
      <c r="BH15" s="29"/>
    </row>
    <row r="16" spans="1:62" ht="17.100000000000001" customHeight="1" thickBot="1">
      <c r="B16" s="323"/>
      <c r="C16" s="324"/>
      <c r="D16" s="326"/>
      <c r="E16" s="326"/>
      <c r="F16" s="326"/>
      <c r="G16" s="325"/>
      <c r="H16" s="325"/>
      <c r="I16" s="326"/>
      <c r="J16" s="327"/>
      <c r="K16" s="335"/>
      <c r="L16" s="246" t="s">
        <v>128</v>
      </c>
      <c r="M16" s="344"/>
      <c r="N16" s="345"/>
      <c r="O16" s="906">
        <f>SUM(O18:O21)</f>
        <v>422.07227847021699</v>
      </c>
      <c r="P16" s="453">
        <f t="shared" si="1"/>
        <v>0.23527237485728067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410.77545819688061</v>
      </c>
      <c r="P17" s="454">
        <f t="shared" si="1"/>
        <v>0.22897527867347794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246.95668709564981</v>
      </c>
      <c r="P18" s="454">
        <f t="shared" si="1"/>
        <v>0.13765909116435798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163.81877110123079</v>
      </c>
      <c r="P19" s="454">
        <f t="shared" si="1"/>
        <v>9.1316187509119962E-2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11.296820273336399</v>
      </c>
      <c r="P20" s="454">
        <f t="shared" si="1"/>
        <v>6.2970961838027363E-3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30.004678439999999</v>
      </c>
      <c r="P22" s="612">
        <f t="shared" si="1"/>
        <v>1.6725267954090416E-2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645.34761948327082</v>
      </c>
      <c r="AZ22" s="1005">
        <f t="shared" si="3"/>
        <v>612.70806549905501</v>
      </c>
      <c r="BA22" s="1005">
        <f t="shared" si="3"/>
        <v>696.55750835719232</v>
      </c>
      <c r="BB22" s="1005">
        <f t="shared" si="3"/>
        <v>685.33033996680319</v>
      </c>
      <c r="BC22" s="1005">
        <f t="shared" si="3"/>
        <v>694.03891847252726</v>
      </c>
      <c r="BD22" s="1005">
        <f t="shared" si="3"/>
        <v>647.52439090397695</v>
      </c>
      <c r="BE22" s="1005">
        <f t="shared" si="3"/>
        <v>705.58848805567277</v>
      </c>
      <c r="BF22" s="1005">
        <f t="shared" si="3"/>
        <v>717.37176755453481</v>
      </c>
      <c r="BG22" s="1005">
        <f t="shared" si="3"/>
        <v>672.36791716728214</v>
      </c>
      <c r="BH22" s="1005">
        <f t="shared" si="3"/>
        <v>699.43402948553967</v>
      </c>
      <c r="BI22" s="1005">
        <f t="shared" si="3"/>
        <v>677.94703610341651</v>
      </c>
      <c r="BJ22" s="1005">
        <f t="shared" si="3"/>
        <v>606.9126940026166</v>
      </c>
      <c r="BK22" s="1005">
        <f t="shared" si="3"/>
        <v>765.66876508229393</v>
      </c>
      <c r="BL22" s="1005">
        <f t="shared" si="3"/>
        <v>685.74953929657909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488.19555821718541</v>
      </c>
      <c r="AZ23" s="1005">
        <f t="shared" ref="AZ23:BL23" si="4">Y39</f>
        <v>467.05482055962398</v>
      </c>
      <c r="BA23" s="1005">
        <f t="shared" si="4"/>
        <v>568.61301428330955</v>
      </c>
      <c r="BB23" s="1005">
        <f t="shared" si="4"/>
        <v>621.61758294771846</v>
      </c>
      <c r="BC23" s="1005">
        <f t="shared" si="4"/>
        <v>606.69723769923678</v>
      </c>
      <c r="BD23" s="1005">
        <f t="shared" si="4"/>
        <v>629.09485263507167</v>
      </c>
      <c r="BE23" s="1005">
        <f t="shared" si="4"/>
        <v>699.98705110178003</v>
      </c>
      <c r="BF23" s="1005">
        <f t="shared" si="4"/>
        <v>512.02245677692508</v>
      </c>
      <c r="BG23" s="1005">
        <f t="shared" si="4"/>
        <v>465.66734001760796</v>
      </c>
      <c r="BH23" s="1005">
        <f t="shared" si="4"/>
        <v>494.20221651333674</v>
      </c>
      <c r="BI23" s="1005">
        <f t="shared" si="4"/>
        <v>483.08151143430888</v>
      </c>
      <c r="BJ23" s="1005">
        <f t="shared" si="4"/>
        <v>473.77949088366353</v>
      </c>
      <c r="BK23" s="1005">
        <f t="shared" si="4"/>
        <v>503.92467829807913</v>
      </c>
      <c r="BL23" s="1005">
        <f t="shared" si="4"/>
        <v>484.38636299321485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258.65034927854492</v>
      </c>
      <c r="AZ24" s="1005">
        <f t="shared" ref="AZ24:BL24" si="5">Y40</f>
        <v>293.65047047302369</v>
      </c>
      <c r="BA24" s="1005">
        <f t="shared" si="5"/>
        <v>318.12194637971169</v>
      </c>
      <c r="BB24" s="1005">
        <f t="shared" si="5"/>
        <v>369.11334573758558</v>
      </c>
      <c r="BC24" s="1005">
        <f t="shared" si="5"/>
        <v>373.10187358123233</v>
      </c>
      <c r="BD24" s="1005">
        <f t="shared" si="5"/>
        <v>367.21872884657631</v>
      </c>
      <c r="BE24" s="1005">
        <f t="shared" si="5"/>
        <v>354.01966935230178</v>
      </c>
      <c r="BF24" s="1005">
        <f t="shared" si="5"/>
        <v>318.82201225026029</v>
      </c>
      <c r="BG24" s="1005">
        <f t="shared" si="5"/>
        <v>350.83542978039287</v>
      </c>
      <c r="BH24" s="1005">
        <f t="shared" si="5"/>
        <v>340.58620823149772</v>
      </c>
      <c r="BI24" s="1005">
        <f t="shared" si="5"/>
        <v>333.89079542317864</v>
      </c>
      <c r="BJ24" s="1005">
        <f t="shared" si="5"/>
        <v>327.18653428691437</v>
      </c>
      <c r="BK24" s="1005">
        <f t="shared" si="5"/>
        <v>355.68326528854618</v>
      </c>
      <c r="BL24" s="1005">
        <f t="shared" si="5"/>
        <v>385.67018603983382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417.24224754137646</v>
      </c>
      <c r="AZ25" s="1005">
        <f t="shared" ref="AZ25:BL25" si="6">Y41</f>
        <v>423.15884141890939</v>
      </c>
      <c r="BA25" s="1005">
        <f t="shared" si="6"/>
        <v>419.47387910571092</v>
      </c>
      <c r="BB25" s="1005">
        <f t="shared" si="6"/>
        <v>426.33589505054624</v>
      </c>
      <c r="BC25" s="1005">
        <f t="shared" si="6"/>
        <v>422.24734593175305</v>
      </c>
      <c r="BD25" s="1005">
        <f t="shared" si="6"/>
        <v>414.36608043420239</v>
      </c>
      <c r="BE25" s="1005">
        <f t="shared" si="6"/>
        <v>416.19612924809934</v>
      </c>
      <c r="BF25" s="1005">
        <f t="shared" si="6"/>
        <v>419.0363642387602</v>
      </c>
      <c r="BG25" s="1005">
        <f t="shared" si="6"/>
        <v>418.22478806965245</v>
      </c>
      <c r="BH25" s="1005">
        <f t="shared" si="6"/>
        <v>417.50614349339298</v>
      </c>
      <c r="BI25" s="1005">
        <f t="shared" si="6"/>
        <v>414.50760946121562</v>
      </c>
      <c r="BJ25" s="1005">
        <f t="shared" si="6"/>
        <v>383.06393180024241</v>
      </c>
      <c r="BK25" s="1005">
        <f t="shared" si="6"/>
        <v>387.7329672386964</v>
      </c>
      <c r="BL25" s="1005">
        <f t="shared" si="6"/>
        <v>405.08748968299653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31.367198290560001</v>
      </c>
      <c r="AZ26" s="1005">
        <f t="shared" si="7"/>
        <v>25.668092378880011</v>
      </c>
      <c r="BA26" s="1005">
        <f t="shared" si="7"/>
        <v>28.333900052000001</v>
      </c>
      <c r="BB26" s="1005">
        <f t="shared" si="7"/>
        <v>30.422504264099999</v>
      </c>
      <c r="BC26" s="1005">
        <f t="shared" si="7"/>
        <v>34.200476605440002</v>
      </c>
      <c r="BD26" s="1005">
        <f t="shared" si="7"/>
        <v>29.1876289908</v>
      </c>
      <c r="BE26" s="1005">
        <f t="shared" si="7"/>
        <v>35.491038659239997</v>
      </c>
      <c r="BF26" s="1005">
        <f t="shared" si="7"/>
        <v>35.830413069040006</v>
      </c>
      <c r="BG26" s="1005">
        <f t="shared" si="7"/>
        <v>41.068556553919997</v>
      </c>
      <c r="BH26" s="1005">
        <f t="shared" si="7"/>
        <v>47.129498111780002</v>
      </c>
      <c r="BI26" s="1005">
        <f t="shared" si="7"/>
        <v>53.416390589819997</v>
      </c>
      <c r="BJ26" s="1005">
        <f t="shared" si="7"/>
        <v>41.986365239999998</v>
      </c>
      <c r="BK26" s="1005">
        <f t="shared" si="7"/>
        <v>35.520430572160002</v>
      </c>
      <c r="BL26" s="1005">
        <f t="shared" si="7"/>
        <v>45.290458921919978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1840.8029728109375</v>
      </c>
      <c r="AZ27" s="1005">
        <f t="shared" si="8"/>
        <v>1822.2402903294919</v>
      </c>
      <c r="BA27" s="1005">
        <f t="shared" si="8"/>
        <v>2031.1002481779246</v>
      </c>
      <c r="BB27" s="1005">
        <f t="shared" si="8"/>
        <v>2132.8196679667535</v>
      </c>
      <c r="BC27" s="1005">
        <f t="shared" si="8"/>
        <v>2130.2858522901893</v>
      </c>
      <c r="BD27" s="1005">
        <f t="shared" si="8"/>
        <v>2087.3916818106272</v>
      </c>
      <c r="BE27" s="1005">
        <f t="shared" si="8"/>
        <v>2211.2823764170939</v>
      </c>
      <c r="BF27" s="1005">
        <f t="shared" si="8"/>
        <v>2003.0830138895205</v>
      </c>
      <c r="BG27" s="1005">
        <f t="shared" si="8"/>
        <v>1948.1640315888553</v>
      </c>
      <c r="BH27" s="1005">
        <f t="shared" si="8"/>
        <v>1998.8580958355471</v>
      </c>
      <c r="BI27" s="1005">
        <f t="shared" si="8"/>
        <v>1962.8433430119396</v>
      </c>
      <c r="BJ27" s="1005">
        <f t="shared" si="8"/>
        <v>1832.9290162134369</v>
      </c>
      <c r="BK27" s="1005">
        <f t="shared" si="8"/>
        <v>2048.5301064797759</v>
      </c>
      <c r="BL27" s="1005">
        <f t="shared" si="8"/>
        <v>2006.1840369345443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2130.2858522901893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694.03891847252726</v>
      </c>
      <c r="P31" s="453">
        <f t="shared" ref="P31:P43" si="9">O31/$O$30</f>
        <v>0.32579614502269377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641.13928621998889</v>
      </c>
      <c r="P32" s="454">
        <f t="shared" si="9"/>
        <v>0.30096396947420201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14.33777674068191</v>
      </c>
      <c r="P33" s="454">
        <f t="shared" si="9"/>
        <v>6.7304473365712453E-3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38.56185551185655</v>
      </c>
      <c r="P34" s="454">
        <f t="shared" si="9"/>
        <v>1.8101728211920558E-2</v>
      </c>
      <c r="Q34" s="328"/>
      <c r="R34" s="13"/>
      <c r="S34" s="323"/>
      <c r="T34" s="563" t="s">
        <v>112</v>
      </c>
      <c r="U34" s="332"/>
      <c r="V34" s="332"/>
      <c r="W34" s="332"/>
      <c r="X34" s="893">
        <f>X35+X39+X40+X41+X47</f>
        <v>1840.8029728109375</v>
      </c>
      <c r="Y34" s="894">
        <f t="shared" ref="Y34:AK34" si="10">Y35+Y39+Y40+Y41+Y47</f>
        <v>1822.2402903294919</v>
      </c>
      <c r="Z34" s="894">
        <f t="shared" si="10"/>
        <v>2031.1002481779246</v>
      </c>
      <c r="AA34" s="894">
        <f t="shared" si="10"/>
        <v>2132.8196679667535</v>
      </c>
      <c r="AB34" s="894">
        <f t="shared" si="10"/>
        <v>2130.2858522901893</v>
      </c>
      <c r="AC34" s="894">
        <f t="shared" si="10"/>
        <v>2087.3916818106272</v>
      </c>
      <c r="AD34" s="894">
        <f t="shared" si="10"/>
        <v>2211.2823764170939</v>
      </c>
      <c r="AE34" s="894">
        <f t="shared" si="10"/>
        <v>2003.0830138895205</v>
      </c>
      <c r="AF34" s="894">
        <f t="shared" si="10"/>
        <v>1948.1640315888553</v>
      </c>
      <c r="AG34" s="894">
        <f t="shared" si="10"/>
        <v>1998.8580958355471</v>
      </c>
      <c r="AH34" s="894">
        <f t="shared" si="10"/>
        <v>1962.8433430119396</v>
      </c>
      <c r="AI34" s="894">
        <f t="shared" si="10"/>
        <v>1832.9290162134369</v>
      </c>
      <c r="AJ34" s="894">
        <f t="shared" si="10"/>
        <v>2048.5301064797759</v>
      </c>
      <c r="AK34" s="895">
        <f t="shared" si="10"/>
        <v>2006.1840369345443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606.69723769923678</v>
      </c>
      <c r="P35" s="453">
        <f t="shared" si="9"/>
        <v>0.28479616341018255</v>
      </c>
      <c r="Q35" s="328"/>
      <c r="R35" s="13"/>
      <c r="S35" s="323"/>
      <c r="T35" s="334"/>
      <c r="U35" s="246" t="s">
        <v>114</v>
      </c>
      <c r="V35" s="344"/>
      <c r="W35" s="344"/>
      <c r="X35" s="896">
        <f>SUM(X36:X38)</f>
        <v>645.34761948327082</v>
      </c>
      <c r="Y35" s="897">
        <f t="shared" ref="Y35:AK35" si="11">SUM(Y36:Y38)</f>
        <v>612.70806549905501</v>
      </c>
      <c r="Z35" s="897">
        <f t="shared" si="11"/>
        <v>696.55750835719232</v>
      </c>
      <c r="AA35" s="897">
        <f t="shared" si="11"/>
        <v>685.33033996680319</v>
      </c>
      <c r="AB35" s="897">
        <f t="shared" si="11"/>
        <v>694.03891847252726</v>
      </c>
      <c r="AC35" s="897">
        <f t="shared" si="11"/>
        <v>647.52439090397695</v>
      </c>
      <c r="AD35" s="897">
        <f t="shared" si="11"/>
        <v>705.58848805567277</v>
      </c>
      <c r="AE35" s="897">
        <f t="shared" si="11"/>
        <v>717.37176755453481</v>
      </c>
      <c r="AF35" s="897">
        <f t="shared" si="11"/>
        <v>672.36791716728214</v>
      </c>
      <c r="AG35" s="897">
        <f t="shared" si="11"/>
        <v>699.43402948553967</v>
      </c>
      <c r="AH35" s="897">
        <f t="shared" si="11"/>
        <v>677.94703610341651</v>
      </c>
      <c r="AI35" s="897">
        <f t="shared" si="11"/>
        <v>606.9126940026166</v>
      </c>
      <c r="AJ35" s="897">
        <f t="shared" si="11"/>
        <v>765.66876508229393</v>
      </c>
      <c r="AK35" s="898">
        <f t="shared" si="11"/>
        <v>685.74953929657909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373.10187358123233</v>
      </c>
      <c r="P36" s="453">
        <f t="shared" si="9"/>
        <v>0.17514169433183097</v>
      </c>
      <c r="Q36" s="328"/>
      <c r="R36" s="13"/>
      <c r="S36" s="356" t="s">
        <v>184</v>
      </c>
      <c r="T36" s="335"/>
      <c r="U36" s="346"/>
      <c r="V36" s="336" t="s">
        <v>184</v>
      </c>
      <c r="W36" s="357"/>
      <c r="X36" s="899">
        <f>VLOOKUP(年度マスタ!$K$4&amp;"_"&amp;X$33,データシート1!$A:$BT,MATCH("aa_"&amp;$S36,データシート1!$A$1:$BT$1,0),0)</f>
        <v>595.11677556021925</v>
      </c>
      <c r="Y36" s="900">
        <f>VLOOKUP(年度マスタ!$K$4&amp;"_"&amp;Y$33,データシート1!$A:$BT,MATCH("aa_"&amp;$S36,データシート1!$A$1:$BT$1,0),0)</f>
        <v>563.24777029685913</v>
      </c>
      <c r="Z36" s="900">
        <f>VLOOKUP(年度マスタ!$K$4&amp;"_"&amp;Z$33,データシート1!$A:$BT,MATCH("aa_"&amp;$S36,データシート1!$A$1:$BT$1,0),0)</f>
        <v>639.47942008207406</v>
      </c>
      <c r="AA36" s="900">
        <f>VLOOKUP(年度マスタ!$K$4&amp;"_"&amp;AA$33,データシート1!$A:$BT,MATCH("aa_"&amp;$S36,データシート1!$A$1:$BT$1,0),0)</f>
        <v>629.0620286575753</v>
      </c>
      <c r="AB36" s="900">
        <f>VLOOKUP(年度マスタ!$K$4&amp;"_"&amp;AB$33,データシート1!$A:$BT,MATCH("aa_"&amp;$S36,データシート1!$A$1:$BT$1,0),0)</f>
        <v>641.13928621998889</v>
      </c>
      <c r="AC36" s="900">
        <f>VLOOKUP(年度マスタ!$K$4&amp;"_"&amp;AC$33,データシート1!$A:$BT,MATCH("aa_"&amp;$S36,データシート1!$A$1:$BT$1,0),0)</f>
        <v>590.96011648577871</v>
      </c>
      <c r="AD36" s="900">
        <f>VLOOKUP(年度マスタ!$K$4&amp;"_"&amp;AD$33,データシート1!$A:$BT,MATCH("aa_"&amp;$S36,データシート1!$A$1:$BT$1,0),0)</f>
        <v>649.36607638021746</v>
      </c>
      <c r="AE36" s="900">
        <f>VLOOKUP(年度マスタ!$K$4&amp;"_"&amp;AE$33,データシート1!$A:$BT,MATCH("aa_"&amp;$S36,データシート1!$A$1:$BT$1,0),0)</f>
        <v>662.44337063877924</v>
      </c>
      <c r="AF36" s="900">
        <f>VLOOKUP(年度マスタ!$K$4&amp;"_"&amp;AF$33,データシート1!$A:$BT,MATCH("aa_"&amp;$S36,データシート1!$A$1:$BT$1,0),0)</f>
        <v>617.67255416246201</v>
      </c>
      <c r="AG36" s="900">
        <f>VLOOKUP(年度マスタ!$K$4&amp;"_"&amp;AG$33,データシート1!$A:$BT,MATCH("aa_"&amp;$S36,データシート1!$A$1:$BT$1,0),0)</f>
        <v>648.058511044395</v>
      </c>
      <c r="AH36" s="900">
        <f>VLOOKUP(年度マスタ!$K$4&amp;"_"&amp;AH$33,データシート1!$A:$BT,MATCH("aa_"&amp;$S36,データシート1!$A$1:$BT$1,0),0)</f>
        <v>627.29910892087264</v>
      </c>
      <c r="AI36" s="900">
        <f>VLOOKUP(年度マスタ!$K$4&amp;"_"&amp;AI$33,データシート1!$A:$BT,MATCH("aa_"&amp;$S36,データシート1!$A$1:$BT$1,0),0)</f>
        <v>562.3079974793103</v>
      </c>
      <c r="AJ36" s="900">
        <f>VLOOKUP(年度マスタ!$K$4&amp;"_"&amp;AJ$33,データシート1!$A:$BT,MATCH("aa_"&amp;$S36,データシート1!$A$1:$BT$1,0),0)</f>
        <v>725.56934749417201</v>
      </c>
      <c r="AK36" s="901">
        <f>VLOOKUP(年度マスタ!$K$4&amp;"_"&amp;AK$33,データシート1!$A:$BT,MATCH("aa_"&amp;$S36,データシート1!$A$1:$BT$1,0),0)</f>
        <v>649.1849611376939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422.24734593175305</v>
      </c>
      <c r="P37" s="453">
        <f t="shared" si="9"/>
        <v>0.19821158999756347</v>
      </c>
      <c r="Q37" s="328"/>
      <c r="R37" s="13"/>
      <c r="S37" s="356" t="s">
        <v>187</v>
      </c>
      <c r="T37" s="335"/>
      <c r="U37" s="346"/>
      <c r="V37" s="336" t="s">
        <v>194</v>
      </c>
      <c r="W37" s="357"/>
      <c r="X37" s="899">
        <f>VLOOKUP(年度マスタ!$K$4&amp;"_"&amp;X$33,データシート1!$A:$BT,MATCH("aa_"&amp;$S37,データシート1!$A$1:$BT$1,0),0)</f>
        <v>11.03651295751555</v>
      </c>
      <c r="Y37" s="900">
        <f>VLOOKUP(年度マスタ!$K$4&amp;"_"&amp;Y$33,データシート1!$A:$BT,MATCH("aa_"&amp;$S37,データシート1!$A$1:$BT$1,0),0)</f>
        <v>11.818035517163141</v>
      </c>
      <c r="Z37" s="900">
        <f>VLOOKUP(年度マスタ!$K$4&amp;"_"&amp;Z$33,データシート1!$A:$BT,MATCH("aa_"&amp;$S37,データシート1!$A$1:$BT$1,0),0)</f>
        <v>16.971080661638769</v>
      </c>
      <c r="AA37" s="900">
        <f>VLOOKUP(年度マスタ!$K$4&amp;"_"&amp;AA$33,データシート1!$A:$BT,MATCH("aa_"&amp;$S37,データシート1!$A$1:$BT$1,0),0)</f>
        <v>16.081044474545301</v>
      </c>
      <c r="AB37" s="900">
        <f>VLOOKUP(年度マスタ!$K$4&amp;"_"&amp;AB$33,データシート1!$A:$BT,MATCH("aa_"&amp;$S37,データシート1!$A$1:$BT$1,0),0)</f>
        <v>14.33777674068191</v>
      </c>
      <c r="AC37" s="900">
        <f>VLOOKUP(年度マスタ!$K$4&amp;"_"&amp;AC$33,データシート1!$A:$BT,MATCH("aa_"&amp;$S37,データシート1!$A$1:$BT$1,0),0)</f>
        <v>14.67871476293505</v>
      </c>
      <c r="AD37" s="900">
        <f>VLOOKUP(年度マスタ!$K$4&amp;"_"&amp;AD$33,データシート1!$A:$BT,MATCH("aa_"&amp;$S37,データシート1!$A$1:$BT$1,0),0)</f>
        <v>14.0447728531223</v>
      </c>
      <c r="AE37" s="900">
        <f>VLOOKUP(年度マスタ!$K$4&amp;"_"&amp;AE$33,データシート1!$A:$BT,MATCH("aa_"&amp;$S37,データシート1!$A$1:$BT$1,0),0)</f>
        <v>13.047612798207544</v>
      </c>
      <c r="AF37" s="900">
        <f>VLOOKUP(年度マスタ!$K$4&amp;"_"&amp;AF$33,データシート1!$A:$BT,MATCH("aa_"&amp;$S37,データシート1!$A$1:$BT$1,0),0)</f>
        <v>12.990768466650792</v>
      </c>
      <c r="AG37" s="900">
        <f>VLOOKUP(年度マスタ!$K$4&amp;"_"&amp;AG$33,データシート1!$A:$BT,MATCH("aa_"&amp;$S37,データシート1!$A$1:$BT$1,0),0)</f>
        <v>12.257753314005413</v>
      </c>
      <c r="AH37" s="900">
        <f>VLOOKUP(年度マスタ!$K$4&amp;"_"&amp;AH$33,データシート1!$A:$BT,MATCH("aa_"&amp;$S37,データシート1!$A$1:$BT$1,0),0)</f>
        <v>11.193594719035694</v>
      </c>
      <c r="AI37" s="900">
        <f>VLOOKUP(年度マスタ!$K$4&amp;"_"&amp;AI$33,データシート1!$A:$BT,MATCH("aa_"&amp;$S37,データシート1!$A$1:$BT$1,0),0)</f>
        <v>13.309628513221982</v>
      </c>
      <c r="AJ37" s="900">
        <f>VLOOKUP(年度マスタ!$K$4&amp;"_"&amp;AJ$33,データシート1!$A:$BT,MATCH("aa_"&amp;$S37,データシート1!$A$1:$BT$1,0),0)</f>
        <v>14.17368196352693</v>
      </c>
      <c r="AK37" s="901">
        <f>VLOOKUP(年度マスタ!$K$4&amp;"_"&amp;AK$33,データシート1!$A:$BT,MATCH("aa_"&amp;$S37,データシート1!$A$1:$BT$1,0),0)</f>
        <v>12.716261670310018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405.31714445554735</v>
      </c>
      <c r="P38" s="454">
        <f t="shared" si="9"/>
        <v>0.19026420516279838</v>
      </c>
      <c r="Q38" s="328"/>
      <c r="R38" s="13"/>
      <c r="S38" s="356" t="s">
        <v>188</v>
      </c>
      <c r="T38" s="335"/>
      <c r="U38" s="348"/>
      <c r="V38" s="358" t="s">
        <v>197</v>
      </c>
      <c r="W38" s="358"/>
      <c r="X38" s="899">
        <f>VLOOKUP(年度マスタ!$K$4&amp;"_"&amp;X$33,データシート1!$A:$BT,MATCH("aa_"&amp;$S38,データシート1!$A$1:$BT$1,0),0)</f>
        <v>39.194330965535983</v>
      </c>
      <c r="Y38" s="900">
        <f>VLOOKUP(年度マスタ!$K$4&amp;"_"&amp;Y$33,データシート1!$A:$BT,MATCH("aa_"&amp;$S38,データシート1!$A$1:$BT$1,0),0)</f>
        <v>37.642259685032798</v>
      </c>
      <c r="Z38" s="900">
        <f>VLOOKUP(年度マスタ!$K$4&amp;"_"&amp;Z$33,データシート1!$A:$BT,MATCH("aa_"&amp;$S38,データシート1!$A$1:$BT$1,0),0)</f>
        <v>40.107007613479482</v>
      </c>
      <c r="AA38" s="900">
        <f>VLOOKUP(年度マスタ!$K$4&amp;"_"&amp;AA$33,データシート1!$A:$BT,MATCH("aa_"&amp;$S38,データシート1!$A$1:$BT$1,0),0)</f>
        <v>40.187266834682703</v>
      </c>
      <c r="AB38" s="900">
        <f>VLOOKUP(年度マスタ!$K$4&amp;"_"&amp;AB$33,データシート1!$A:$BT,MATCH("aa_"&amp;$S38,データシート1!$A$1:$BT$1,0),0)</f>
        <v>38.56185551185655</v>
      </c>
      <c r="AC38" s="900">
        <f>VLOOKUP(年度マスタ!$K$4&amp;"_"&amp;AC$33,データシート1!$A:$BT,MATCH("aa_"&amp;$S38,データシート1!$A$1:$BT$1,0),0)</f>
        <v>41.885559655263187</v>
      </c>
      <c r="AD38" s="900">
        <f>VLOOKUP(年度マスタ!$K$4&amp;"_"&amp;AD$33,データシート1!$A:$BT,MATCH("aa_"&amp;$S38,データシート1!$A$1:$BT$1,0),0)</f>
        <v>42.17763882233308</v>
      </c>
      <c r="AE38" s="900">
        <f>VLOOKUP(年度マスタ!$K$4&amp;"_"&amp;AE$33,データシート1!$A:$BT,MATCH("aa_"&amp;$S38,データシート1!$A$1:$BT$1,0),0)</f>
        <v>41.880784117548053</v>
      </c>
      <c r="AF38" s="900">
        <f>VLOOKUP(年度マスタ!$K$4&amp;"_"&amp;AF$33,データシート1!$A:$BT,MATCH("aa_"&amp;$S38,データシート1!$A$1:$BT$1,0),0)</f>
        <v>41.704594538169289</v>
      </c>
      <c r="AG38" s="900">
        <f>VLOOKUP(年度マスタ!$K$4&amp;"_"&amp;AG$33,データシート1!$A:$BT,MATCH("aa_"&amp;$S38,データシート1!$A$1:$BT$1,0),0)</f>
        <v>39.117765127139215</v>
      </c>
      <c r="AH38" s="900">
        <f>VLOOKUP(年度マスタ!$K$4&amp;"_"&amp;AH$33,データシート1!$A:$BT,MATCH("aa_"&amp;$S38,データシート1!$A$1:$BT$1,0),0)</f>
        <v>39.454332463508187</v>
      </c>
      <c r="AI38" s="900">
        <f>VLOOKUP(年度マスタ!$K$4&amp;"_"&amp;AI$33,データシート1!$A:$BT,MATCH("aa_"&amp;$S38,データシート1!$A$1:$BT$1,0),0)</f>
        <v>31.295068010084243</v>
      </c>
      <c r="AJ38" s="900">
        <f>VLOOKUP(年度マスタ!$K$4&amp;"_"&amp;AJ$33,データシート1!$A:$BT,MATCH("aa_"&amp;$S38,データシート1!$A$1:$BT$1,0),0)</f>
        <v>25.925735624594914</v>
      </c>
      <c r="AK38" s="901">
        <f>VLOOKUP(年度マスタ!$K$4&amp;"_"&amp;AK$33,データシート1!$A:$BT,MATCH("aa_"&amp;$S38,データシート1!$A$1:$BT$1,0),0)</f>
        <v>23.848316488575215</v>
      </c>
      <c r="AL38" s="330"/>
      <c r="AW38" s="17" t="str">
        <f>年度マスタ!H4</f>
        <v>08</v>
      </c>
      <c r="AX38" s="17" t="s">
        <v>198</v>
      </c>
      <c r="AY38" s="17">
        <f>VLOOKUP($AW38&amp;"_"&amp;$AY$34,データシート1!$A:$BT,MATCH($AY$31&amp;"_"&amp;AY$36,データシート1!$A$1:$BT$1,0),0)</f>
        <v>21286.149864726613</v>
      </c>
      <c r="AZ38" s="17">
        <f>VLOOKUP($AW38&amp;"_"&amp;$AY$34,データシート1!$A:$BT,MATCH($AY$31&amp;"_"&amp;AZ$36,データシート1!$A$1:$BT$1,0),0)</f>
        <v>175.14882286918933</v>
      </c>
      <c r="BA38" s="17">
        <f>VLOOKUP($AW38&amp;"_"&amp;$AY$34,データシート1!$A:$BT,MATCH($AY$31&amp;"_"&amp;BA$36,データシート1!$A$1:$BT$1,0),0)</f>
        <v>495.6531622807197</v>
      </c>
      <c r="BB38" s="17">
        <f>VLOOKUP($AW38&amp;"_"&amp;$AY$34,データシート1!$A:$BT,MATCH($AY$31&amp;"_"&amp;BB$36,データシート1!$A$1:$BT$1,0),0)</f>
        <v>3815.3330588895137</v>
      </c>
      <c r="BC38" s="17">
        <f>VLOOKUP($AW38&amp;"_"&amp;$AY$34,データシート1!$A:$BT,MATCH($AY$31&amp;"_"&amp;BC$36,データシート1!$A$1:$BT$1,0),0)</f>
        <v>4367.8035524686011</v>
      </c>
      <c r="BD38" s="17">
        <f>VLOOKUP($AW38&amp;"_"&amp;$AY$34,データシート1!$A:$BT,MATCH($AY$31&amp;"_"&amp;BD$36,データシート1!$A$1:$BT$1,0),0)</f>
        <v>2950.4887448980662</v>
      </c>
      <c r="BE38" s="17">
        <f>VLOOKUP($AW38&amp;"_"&amp;$AY$34,データシート1!$A:$BT,MATCH($AY$31&amp;"_"&amp;BE$36,データシート1!$A$1:$BT$1,0),0)</f>
        <v>2425.3537581248129</v>
      </c>
      <c r="BF38" s="17">
        <f>VLOOKUP($AW38&amp;"_"&amp;$AY$34,データシート1!$A:$BT,MATCH($AY$31&amp;"_"&amp;BF$36,データシート1!$A$1:$BT$1,0),0)</f>
        <v>169.53384341064128</v>
      </c>
      <c r="BG38" s="17">
        <f>VLOOKUP($AW38&amp;"_"&amp;$AY$34,データシート1!$A:$BT,MATCH($AY$31&amp;"_"&amp;BG$36,データシート1!$A$1:$BT$1,0),0)</f>
        <v>172.69095671006008</v>
      </c>
      <c r="BH38" s="17">
        <f>VLOOKUP($AW38&amp;"_"&amp;$AY$34,データシート1!$A:$BT,MATCH($AY$31&amp;"_"&amp;BH$36,データシート1!$A$1:$BT$1,0),0)</f>
        <v>359.18603073458848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248.58760146908236</v>
      </c>
      <c r="P39" s="454">
        <f t="shared" si="9"/>
        <v>0.11669213368799088</v>
      </c>
      <c r="Q39" s="328"/>
      <c r="R39" s="13"/>
      <c r="S39" s="356" t="s">
        <v>189</v>
      </c>
      <c r="T39" s="335"/>
      <c r="U39" s="343" t="s">
        <v>199</v>
      </c>
      <c r="V39" s="344"/>
      <c r="W39" s="344"/>
      <c r="X39" s="896">
        <f>VLOOKUP(年度マスタ!$K$4&amp;"_"&amp;X$33,データシート1!$A:$BT,MATCH("aa_"&amp;$S39,データシート1!$A$1:$BT$1,0),0)</f>
        <v>488.19555821718541</v>
      </c>
      <c r="Y39" s="897">
        <f>VLOOKUP(年度マスタ!$K$4&amp;"_"&amp;Y$33,データシート1!$A:$BT,MATCH("aa_"&amp;$S39,データシート1!$A$1:$BT$1,0),0)</f>
        <v>467.05482055962398</v>
      </c>
      <c r="Z39" s="897">
        <f>VLOOKUP(年度マスタ!$K$4&amp;"_"&amp;Z$33,データシート1!$A:$BT,MATCH("aa_"&amp;$S39,データシート1!$A$1:$BT$1,0),0)</f>
        <v>568.61301428330955</v>
      </c>
      <c r="AA39" s="897">
        <f>VLOOKUP(年度マスタ!$K$4&amp;"_"&amp;AA$33,データシート1!$A:$BT,MATCH("aa_"&amp;$S39,データシート1!$A$1:$BT$1,0),0)</f>
        <v>621.61758294771846</v>
      </c>
      <c r="AB39" s="897">
        <f>VLOOKUP(年度マスタ!$K$4&amp;"_"&amp;AB$33,データシート1!$A:$BT,MATCH("aa_"&amp;$S39,データシート1!$A$1:$BT$1,0),0)</f>
        <v>606.69723769923678</v>
      </c>
      <c r="AC39" s="897">
        <f>VLOOKUP(年度マスタ!$K$4&amp;"_"&amp;AC$33,データシート1!$A:$BT,MATCH("aa_"&amp;$S39,データシート1!$A$1:$BT$1,0),0)</f>
        <v>629.09485263507167</v>
      </c>
      <c r="AD39" s="897">
        <f>VLOOKUP(年度マスタ!$K$4&amp;"_"&amp;AD$33,データシート1!$A:$BT,MATCH("aa_"&amp;$S39,データシート1!$A$1:$BT$1,0),0)</f>
        <v>699.98705110178003</v>
      </c>
      <c r="AE39" s="897">
        <f>VLOOKUP(年度マスタ!$K$4&amp;"_"&amp;AE$33,データシート1!$A:$BT,MATCH("aa_"&amp;$S39,データシート1!$A$1:$BT$1,0),0)</f>
        <v>512.02245677692508</v>
      </c>
      <c r="AF39" s="897">
        <f>VLOOKUP(年度マスタ!$K$4&amp;"_"&amp;AF$33,データシート1!$A:$BT,MATCH("aa_"&amp;$S39,データシート1!$A$1:$BT$1,0),0)</f>
        <v>465.66734001760796</v>
      </c>
      <c r="AG39" s="897">
        <f>VLOOKUP(年度マスタ!$K$4&amp;"_"&amp;AG$33,データシート1!$A:$BT,MATCH("aa_"&amp;$S39,データシート1!$A$1:$BT$1,0),0)</f>
        <v>494.20221651333674</v>
      </c>
      <c r="AH39" s="897">
        <f>VLOOKUP(年度マスタ!$K$4&amp;"_"&amp;AH$33,データシート1!$A:$BT,MATCH("aa_"&amp;$S39,データシート1!$A$1:$BT$1,0),0)</f>
        <v>483.08151143430888</v>
      </c>
      <c r="AI39" s="897">
        <f>VLOOKUP(年度マスタ!$K$4&amp;"_"&amp;AI$33,データシート1!$A:$BT,MATCH("aa_"&amp;$S39,データシート1!$A$1:$BT$1,0),0)</f>
        <v>473.77949088366353</v>
      </c>
      <c r="AJ39" s="897">
        <f>VLOOKUP(年度マスタ!$K$4&amp;"_"&amp;AJ$33,データシート1!$A:$BT,MATCH("aa_"&amp;$S39,データシート1!$A$1:$BT$1,0),0)</f>
        <v>503.92467829807913</v>
      </c>
      <c r="AK39" s="898">
        <f>VLOOKUP(年度マスタ!$K$4&amp;"_"&amp;AK$33,データシート1!$A:$BT,MATCH("aa_"&amp;$S39,データシート1!$A$1:$BT$1,0),0)</f>
        <v>484.38636299321485</v>
      </c>
      <c r="AL39" s="330"/>
      <c r="AW39" s="17" t="str">
        <f>年度マスタ!K4</f>
        <v>08220</v>
      </c>
      <c r="AX39" s="17" t="s">
        <v>200</v>
      </c>
      <c r="AY39" s="17">
        <f>VLOOKUP($AW39&amp;"_"&amp;$AY$34,データシート1!$A:$BT,MATCH($AY$31&amp;"_"&amp;AY$36,データシート1!$A$1:$BT$1,0),0)</f>
        <v>649.1849611376939</v>
      </c>
      <c r="AZ39" s="17">
        <f>VLOOKUP($AW39&amp;"_"&amp;$AY$34,データシート1!$A:$BT,MATCH($AY$31&amp;"_"&amp;AZ$36,データシート1!$A$1:$BT$1,0),0)</f>
        <v>12.716261670310018</v>
      </c>
      <c r="BA39" s="17">
        <f>VLOOKUP($AW39&amp;"_"&amp;$AY$34,データシート1!$A:$BT,MATCH($AY$31&amp;"_"&amp;BA$36,データシート1!$A$1:$BT$1,0),0)</f>
        <v>23.848316488575215</v>
      </c>
      <c r="BB39" s="17">
        <f>VLOOKUP($AW39&amp;"_"&amp;$AY$34,データシート1!$A:$BT,MATCH($AY$31&amp;"_"&amp;BB$36,データシート1!$A$1:$BT$1,0),0)</f>
        <v>484.38636299321485</v>
      </c>
      <c r="BC39" s="17">
        <f>VLOOKUP($AW39&amp;"_"&amp;$AY$34,データシート1!$A:$BT,MATCH($AY$31&amp;"_"&amp;BC$36,データシート1!$A$1:$BT$1,0),0)</f>
        <v>385.67018603983382</v>
      </c>
      <c r="BD39" s="17">
        <f>VLOOKUP($AW39&amp;"_"&amp;$AY$34,データシート1!$A:$BT,MATCH($AY$31&amp;"_"&amp;BD$36,データシート1!$A$1:$BT$1,0),0)</f>
        <v>235.67597976966175</v>
      </c>
      <c r="BE39" s="17">
        <f>VLOOKUP($AW39&amp;"_"&amp;$AY$34,データシート1!$A:$BT,MATCH($AY$31&amp;"_"&amp;BE$36,データシート1!$A$1:$BT$1,0),0)</f>
        <v>154.56441789336307</v>
      </c>
      <c r="BF39" s="17">
        <f>VLOOKUP($AW39&amp;"_"&amp;$AY$34,データシート1!$A:$BT,MATCH($AY$31&amp;"_"&amp;BF$36,データシート1!$A$1:$BT$1,0),0)</f>
        <v>14.847092019971665</v>
      </c>
      <c r="BG39" s="17">
        <f>VLOOKUP($AW39&amp;"_"&amp;$AY$34,データシート1!$A:$BT,MATCH($AY$31&amp;"_"&amp;BG$36,データシート1!$A$1:$BT$1,0),0)</f>
        <v>0</v>
      </c>
      <c r="BH39" s="17">
        <f>VLOOKUP($AW39&amp;"_"&amp;$AY$34,データシート1!$A:$BT,MATCH($AY$31&amp;"_"&amp;BH$36,データシート1!$A$1:$BT$1,0),0)</f>
        <v>45.290458921919978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156.72954298646502</v>
      </c>
      <c r="P40" s="454">
        <f t="shared" si="9"/>
        <v>7.3572071474807502E-2</v>
      </c>
      <c r="Q40" s="328"/>
      <c r="R40" s="13"/>
      <c r="S40" s="356" t="s">
        <v>165</v>
      </c>
      <c r="T40" s="335"/>
      <c r="U40" s="343" t="s">
        <v>165</v>
      </c>
      <c r="V40" s="344"/>
      <c r="W40" s="344"/>
      <c r="X40" s="896">
        <f>VLOOKUP(年度マスタ!$K$4&amp;"_"&amp;X$33,データシート1!$A:$BT,MATCH("aa_"&amp;$S40,データシート1!$A$1:$BT$1,0),0)</f>
        <v>258.65034927854492</v>
      </c>
      <c r="Y40" s="897">
        <f>VLOOKUP(年度マスタ!$K$4&amp;"_"&amp;Y$33,データシート1!$A:$BT,MATCH("aa_"&amp;$S40,データシート1!$A$1:$BT$1,0),0)</f>
        <v>293.65047047302369</v>
      </c>
      <c r="Z40" s="897">
        <f>VLOOKUP(年度マスタ!$K$4&amp;"_"&amp;Z$33,データシート1!$A:$BT,MATCH("aa_"&amp;$S40,データシート1!$A$1:$BT$1,0),0)</f>
        <v>318.12194637971169</v>
      </c>
      <c r="AA40" s="897">
        <f>VLOOKUP(年度マスタ!$K$4&amp;"_"&amp;AA$33,データシート1!$A:$BT,MATCH("aa_"&amp;$S40,データシート1!$A$1:$BT$1,0),0)</f>
        <v>369.11334573758558</v>
      </c>
      <c r="AB40" s="897">
        <f>VLOOKUP(年度マスタ!$K$4&amp;"_"&amp;AB$33,データシート1!$A:$BT,MATCH("aa_"&amp;$S40,データシート1!$A$1:$BT$1,0),0)</f>
        <v>373.10187358123233</v>
      </c>
      <c r="AC40" s="897">
        <f>VLOOKUP(年度マスタ!$K$4&amp;"_"&amp;AC$33,データシート1!$A:$BT,MATCH("aa_"&amp;$S40,データシート1!$A$1:$BT$1,0),0)</f>
        <v>367.21872884657631</v>
      </c>
      <c r="AD40" s="897">
        <f>VLOOKUP(年度マスタ!$K$4&amp;"_"&amp;AD$33,データシート1!$A:$BT,MATCH("aa_"&amp;$S40,データシート1!$A$1:$BT$1,0),0)</f>
        <v>354.01966935230178</v>
      </c>
      <c r="AE40" s="897">
        <f>VLOOKUP(年度マスタ!$K$4&amp;"_"&amp;AE$33,データシート1!$A:$BT,MATCH("aa_"&amp;$S40,データシート1!$A$1:$BT$1,0),0)</f>
        <v>318.82201225026029</v>
      </c>
      <c r="AF40" s="897">
        <f>VLOOKUP(年度マスタ!$K$4&amp;"_"&amp;AF$33,データシート1!$A:$BT,MATCH("aa_"&amp;$S40,データシート1!$A$1:$BT$1,0),0)</f>
        <v>350.83542978039287</v>
      </c>
      <c r="AG40" s="897">
        <f>VLOOKUP(年度マスタ!$K$4&amp;"_"&amp;AG$33,データシート1!$A:$BT,MATCH("aa_"&amp;$S40,データシート1!$A$1:$BT$1,0),0)</f>
        <v>340.58620823149772</v>
      </c>
      <c r="AH40" s="897">
        <f>VLOOKUP(年度マスタ!$K$4&amp;"_"&amp;AH$33,データシート1!$A:$BT,MATCH("aa_"&amp;$S40,データシート1!$A$1:$BT$1,0),0)</f>
        <v>333.89079542317864</v>
      </c>
      <c r="AI40" s="897">
        <f>VLOOKUP(年度マスタ!$K$4&amp;"_"&amp;AI$33,データシート1!$A:$BT,MATCH("aa_"&amp;$S40,データシート1!$A$1:$BT$1,0),0)</f>
        <v>327.18653428691437</v>
      </c>
      <c r="AJ40" s="897">
        <f>VLOOKUP(年度マスタ!$K$4&amp;"_"&amp;AJ$33,データシート1!$A:$BT,MATCH("aa_"&amp;$S40,データシート1!$A$1:$BT$1,0),0)</f>
        <v>355.68326528854618</v>
      </c>
      <c r="AK40" s="898">
        <f>VLOOKUP(年度マスタ!$K$4&amp;"_"&amp;AK$33,データシート1!$A:$BT,MATCH("aa_"&amp;$S40,データシート1!$A$1:$BT$1,0),0)</f>
        <v>385.67018603983382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16.930201476205699</v>
      </c>
      <c r="P41" s="454">
        <f t="shared" si="9"/>
        <v>7.9473848347651008E-3</v>
      </c>
      <c r="Q41" s="328"/>
      <c r="R41" s="13"/>
      <c r="S41" s="356" t="s">
        <v>201</v>
      </c>
      <c r="T41" s="335"/>
      <c r="U41" s="246" t="s">
        <v>128</v>
      </c>
      <c r="V41" s="344"/>
      <c r="W41" s="344"/>
      <c r="X41" s="896">
        <f>X42+X45+X46</f>
        <v>417.24224754137646</v>
      </c>
      <c r="Y41" s="897">
        <f t="shared" ref="Y41:AH41" si="12">Y42+Y45+Y46</f>
        <v>423.15884141890939</v>
      </c>
      <c r="Z41" s="897">
        <f t="shared" si="12"/>
        <v>419.47387910571092</v>
      </c>
      <c r="AA41" s="897">
        <f t="shared" si="12"/>
        <v>426.33589505054624</v>
      </c>
      <c r="AB41" s="897">
        <f t="shared" si="12"/>
        <v>422.24734593175305</v>
      </c>
      <c r="AC41" s="897">
        <f t="shared" si="12"/>
        <v>414.36608043420239</v>
      </c>
      <c r="AD41" s="897">
        <f t="shared" si="12"/>
        <v>416.19612924809934</v>
      </c>
      <c r="AE41" s="897">
        <f t="shared" si="12"/>
        <v>419.0363642387602</v>
      </c>
      <c r="AF41" s="897">
        <f t="shared" si="12"/>
        <v>418.22478806965245</v>
      </c>
      <c r="AG41" s="897">
        <f t="shared" si="12"/>
        <v>417.50614349339298</v>
      </c>
      <c r="AH41" s="897">
        <f t="shared" si="12"/>
        <v>414.50760946121562</v>
      </c>
      <c r="AI41" s="897">
        <f>AI42+AI45+AI46</f>
        <v>383.06393180024241</v>
      </c>
      <c r="AJ41" s="897">
        <f>AJ42+AJ45+AJ46</f>
        <v>387.7329672386964</v>
      </c>
      <c r="AK41" s="898">
        <f>AK42+AK45+AK46</f>
        <v>405.08748968299653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405.40112130141847</v>
      </c>
      <c r="Y42" s="900">
        <f t="shared" ref="Y42:AK42" si="13">SUM(Y43:Y44)</f>
        <v>410.62644025425891</v>
      </c>
      <c r="Z42" s="900">
        <f t="shared" si="13"/>
        <v>404.9369154272112</v>
      </c>
      <c r="AA42" s="900">
        <f t="shared" si="13"/>
        <v>409.86189187001764</v>
      </c>
      <c r="AB42" s="900">
        <f t="shared" si="13"/>
        <v>405.31714445554735</v>
      </c>
      <c r="AC42" s="900">
        <f t="shared" si="13"/>
        <v>397.9920863243234</v>
      </c>
      <c r="AD42" s="900">
        <f t="shared" si="13"/>
        <v>399.93941911611932</v>
      </c>
      <c r="AE42" s="900">
        <f t="shared" si="13"/>
        <v>402.99392364897659</v>
      </c>
      <c r="AF42" s="900">
        <f t="shared" si="13"/>
        <v>402.49056816217416</v>
      </c>
      <c r="AG42" s="900">
        <f t="shared" si="13"/>
        <v>402.6872609832688</v>
      </c>
      <c r="AH42" s="900">
        <f t="shared" si="13"/>
        <v>399.84199065593151</v>
      </c>
      <c r="AI42" s="900">
        <f t="shared" si="13"/>
        <v>368.806698235873</v>
      </c>
      <c r="AJ42" s="900">
        <f t="shared" si="13"/>
        <v>373.33815139382523</v>
      </c>
      <c r="AK42" s="901">
        <f t="shared" si="13"/>
        <v>390.24039766302485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34.200476605440002</v>
      </c>
      <c r="P43" s="612">
        <f t="shared" si="9"/>
        <v>1.6054407237729326E-2</v>
      </c>
      <c r="Q43" s="328"/>
      <c r="R43" s="13"/>
      <c r="S43" s="356" t="s">
        <v>190</v>
      </c>
      <c r="T43" s="359"/>
      <c r="U43" s="346"/>
      <c r="V43" s="360"/>
      <c r="W43" s="347" t="s">
        <v>190</v>
      </c>
      <c r="X43" s="899">
        <f>VLOOKUP(年度マスタ!$K$4&amp;"_"&amp;X$33,データシート1!$A:$BT,MATCH("aa_"&amp;$S43,データシート1!$A$1:$BT$1,0),0)</f>
        <v>247.25017040573741</v>
      </c>
      <c r="Y43" s="900">
        <f>VLOOKUP(年度マスタ!$K$4&amp;"_"&amp;Y$33,データシート1!$A:$BT,MATCH("aa_"&amp;$S43,データシート1!$A$1:$BT$1,0),0)</f>
        <v>250.25917145695749</v>
      </c>
      <c r="Z43" s="900">
        <f>VLOOKUP(年度マスタ!$K$4&amp;"_"&amp;Z$33,データシート1!$A:$BT,MATCH("aa_"&amp;$S43,データシート1!$A$1:$BT$1,0),0)</f>
        <v>249.58998165211241</v>
      </c>
      <c r="AA43" s="900">
        <f>VLOOKUP(年度マスタ!$K$4&amp;"_"&amp;AA$33,データシート1!$A:$BT,MATCH("aa_"&amp;$S43,データシート1!$A$1:$BT$1,0),0)</f>
        <v>253.54153203194019</v>
      </c>
      <c r="AB43" s="900">
        <f>VLOOKUP(年度マスタ!$K$4&amp;"_"&amp;AB$33,データシート1!$A:$BT,MATCH("aa_"&amp;$S43,データシート1!$A$1:$BT$1,0),0)</f>
        <v>248.58760146908236</v>
      </c>
      <c r="AC43" s="900">
        <f>VLOOKUP(年度マスタ!$K$4&amp;"_"&amp;AC$33,データシート1!$A:$BT,MATCH("aa_"&amp;$S43,データシート1!$A$1:$BT$1,0),0)</f>
        <v>241.43708893511453</v>
      </c>
      <c r="AD43" s="900">
        <f>VLOOKUP(年度マスタ!$K$4&amp;"_"&amp;AD$33,データシート1!$A:$BT,MATCH("aa_"&amp;$S43,データシート1!$A$1:$BT$1,0),0)</f>
        <v>243.73813726968609</v>
      </c>
      <c r="AE43" s="900">
        <f>VLOOKUP(年度マスタ!$K$4&amp;"_"&amp;AE$33,データシート1!$A:$BT,MATCH("aa_"&amp;$S43,データシート1!$A$1:$BT$1,0),0)</f>
        <v>247.78691018734102</v>
      </c>
      <c r="AF43" s="900">
        <f>VLOOKUP(年度マスタ!$K$4&amp;"_"&amp;AF$33,データシート1!$A:$BT,MATCH("aa_"&amp;$S43,データシート1!$A$1:$BT$1,0),0)</f>
        <v>248.02533852511664</v>
      </c>
      <c r="AG43" s="900">
        <f>VLOOKUP(年度マスタ!$K$4&amp;"_"&amp;AG$33,データシート1!$A:$BT,MATCH("aa_"&amp;$S43,データシート1!$A$1:$BT$1,0),0)</f>
        <v>248.62200223532648</v>
      </c>
      <c r="AH43" s="900">
        <f>VLOOKUP(年度マスタ!$K$4&amp;"_"&amp;AH$33,データシート1!$A:$BT,MATCH("aa_"&amp;$S43,データシート1!$A$1:$BT$1,0),0)</f>
        <v>245.79956530987812</v>
      </c>
      <c r="AI43" s="900">
        <f>VLOOKUP(年度マスタ!$K$4&amp;"_"&amp;AI$33,データシート1!$A:$BT,MATCH("aa_"&amp;$S43,データシート1!$A$1:$BT$1,0),0)</f>
        <v>220.73040884136108</v>
      </c>
      <c r="AJ43" s="900">
        <f>VLOOKUP(年度マスタ!$K$4&amp;"_"&amp;AJ$33,データシート1!$A:$BT,MATCH("aa_"&amp;$S43,データシート1!$A$1:$BT$1,0),0)</f>
        <v>219.06140943997414</v>
      </c>
      <c r="AK43" s="901">
        <f>VLOOKUP(年度マスタ!$K$4&amp;"_"&amp;AK$33,データシート1!$A:$BT,MATCH("aa_"&amp;$S43,データシート1!$A$1:$BT$1,0),0)</f>
        <v>235.67597976966175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158.15095089568109</v>
      </c>
      <c r="Y44" s="900">
        <f>VLOOKUP(年度マスタ!$K$4&amp;"_"&amp;Y$33,データシート1!$A:$BT,MATCH("aa_"&amp;$S44,データシート1!$A$1:$BT$1,0),0)</f>
        <v>160.36726879730139</v>
      </c>
      <c r="Z44" s="900">
        <f>VLOOKUP(年度マスタ!$K$4&amp;"_"&amp;Z$33,データシート1!$A:$BT,MATCH("aa_"&amp;$S44,データシート1!$A$1:$BT$1,0),0)</f>
        <v>155.34693377509879</v>
      </c>
      <c r="AA44" s="900">
        <f>VLOOKUP(年度マスタ!$K$4&amp;"_"&amp;AA$33,データシート1!$A:$BT,MATCH("aa_"&amp;$S44,データシート1!$A$1:$BT$1,0),0)</f>
        <v>156.32035983807745</v>
      </c>
      <c r="AB44" s="900">
        <f>VLOOKUP(年度マスタ!$K$4&amp;"_"&amp;AB$33,データシート1!$A:$BT,MATCH("aa_"&amp;$S44,データシート1!$A$1:$BT$1,0),0)</f>
        <v>156.72954298646502</v>
      </c>
      <c r="AC44" s="900">
        <f>VLOOKUP(年度マスタ!$K$4&amp;"_"&amp;AC$33,データシート1!$A:$BT,MATCH("aa_"&amp;$S44,データシート1!$A$1:$BT$1,0),0)</f>
        <v>156.55499738920889</v>
      </c>
      <c r="AD44" s="900">
        <f>VLOOKUP(年度マスタ!$K$4&amp;"_"&amp;AD$33,データシート1!$A:$BT,MATCH("aa_"&amp;$S44,データシート1!$A$1:$BT$1,0),0)</f>
        <v>156.2012818464332</v>
      </c>
      <c r="AE44" s="900">
        <f>VLOOKUP(年度マスタ!$K$4&amp;"_"&amp;AE$33,データシート1!$A:$BT,MATCH("aa_"&amp;$S44,データシート1!$A$1:$BT$1,0),0)</f>
        <v>155.20701346163557</v>
      </c>
      <c r="AF44" s="900">
        <f>VLOOKUP(年度マスタ!$K$4&amp;"_"&amp;AF$33,データシート1!$A:$BT,MATCH("aa_"&amp;$S44,データシート1!$A$1:$BT$1,0),0)</f>
        <v>154.46522963705752</v>
      </c>
      <c r="AG44" s="900">
        <f>VLOOKUP(年度マスタ!$K$4&amp;"_"&amp;AG$33,データシート1!$A:$BT,MATCH("aa_"&amp;$S44,データシート1!$A$1:$BT$1,0),0)</f>
        <v>154.06525874794232</v>
      </c>
      <c r="AH44" s="900">
        <f>VLOOKUP(年度マスタ!$K$4&amp;"_"&amp;AH$33,データシート1!$A:$BT,MATCH("aa_"&amp;$S44,データシート1!$A$1:$BT$1,0),0)</f>
        <v>154.04242534605339</v>
      </c>
      <c r="AI44" s="900">
        <f>VLOOKUP(年度マスタ!$K$4&amp;"_"&amp;AI$33,データシート1!$A:$BT,MATCH("aa_"&amp;$S44,データシート1!$A$1:$BT$1,0),0)</f>
        <v>148.07628939451189</v>
      </c>
      <c r="AJ44" s="900">
        <f>VLOOKUP(年度マスタ!$K$4&amp;"_"&amp;AJ$33,データシート1!$A:$BT,MATCH("aa_"&amp;$S44,データシート1!$A$1:$BT$1,0),0)</f>
        <v>154.27674195385109</v>
      </c>
      <c r="AK44" s="901">
        <f>VLOOKUP(年度マスタ!$K$4&amp;"_"&amp;AK$33,データシート1!$A:$BT,MATCH("aa_"&amp;$S44,データシート1!$A$1:$BT$1,0),0)</f>
        <v>154.56441789336307</v>
      </c>
      <c r="AL44" s="330"/>
      <c r="AW44" s="17" t="str">
        <f>AW47</f>
        <v>茨城県</v>
      </c>
      <c r="AX44" s="1010">
        <f t="shared" si="14"/>
        <v>0.60625520155759771</v>
      </c>
      <c r="AY44" s="1010">
        <f t="shared" si="14"/>
        <v>0.10534547456501508</v>
      </c>
      <c r="AZ44" s="1010">
        <f t="shared" si="14"/>
        <v>0.12059978275539801</v>
      </c>
      <c r="BA44" s="1010">
        <f t="shared" si="14"/>
        <v>0.15788202611587526</v>
      </c>
      <c r="BB44" s="1010">
        <f t="shared" si="14"/>
        <v>9.9175150061139306E-3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11.841126239957999</v>
      </c>
      <c r="Y45" s="900">
        <f>VLOOKUP(年度マスタ!$K$4&amp;"_"&amp;Y$33,データシート1!$A:$BT,MATCH("aa_"&amp;$S45,データシート1!$A$1:$BT$1,0),0)</f>
        <v>12.5324011646505</v>
      </c>
      <c r="Z45" s="900">
        <f>VLOOKUP(年度マスタ!$K$4&amp;"_"&amp;Z$33,データシート1!$A:$BT,MATCH("aa_"&amp;$S45,データシート1!$A$1:$BT$1,0),0)</f>
        <v>14.536963678499699</v>
      </c>
      <c r="AA45" s="900">
        <f>VLOOKUP(年度マスタ!$K$4&amp;"_"&amp;AA$33,データシート1!$A:$BT,MATCH("aa_"&amp;$S45,データシート1!$A$1:$BT$1,0),0)</f>
        <v>16.474003180528602</v>
      </c>
      <c r="AB45" s="900">
        <f>VLOOKUP(年度マスタ!$K$4&amp;"_"&amp;AB$33,データシート1!$A:$BT,MATCH("aa_"&amp;$S45,データシート1!$A$1:$BT$1,0),0)</f>
        <v>16.930201476205699</v>
      </c>
      <c r="AC45" s="900">
        <f>VLOOKUP(年度マスタ!$K$4&amp;"_"&amp;AC$33,データシート1!$A:$BT,MATCH("aa_"&amp;$S45,データシート1!$A$1:$BT$1,0),0)</f>
        <v>16.373994109879</v>
      </c>
      <c r="AD45" s="900">
        <f>VLOOKUP(年度マスタ!$K$4&amp;"_"&amp;AD$33,データシート1!$A:$BT,MATCH("aa_"&amp;$S45,データシート1!$A$1:$BT$1,0),0)</f>
        <v>16.25671013198</v>
      </c>
      <c r="AE45" s="900">
        <f>VLOOKUP(年度マスタ!$K$4&amp;"_"&amp;AE$33,データシート1!$A:$BT,MATCH("aa_"&amp;$S45,データシート1!$A$1:$BT$1,0),0)</f>
        <v>16.042440589783595</v>
      </c>
      <c r="AF45" s="900">
        <f>VLOOKUP(年度マスタ!$K$4&amp;"_"&amp;AF$33,データシート1!$A:$BT,MATCH("aa_"&amp;$S45,データシート1!$A$1:$BT$1,0),0)</f>
        <v>15.7342199074783</v>
      </c>
      <c r="AG45" s="900">
        <f>VLOOKUP(年度マスタ!$K$4&amp;"_"&amp;AG$33,データシート1!$A:$BT,MATCH("aa_"&amp;$S45,データシート1!$A$1:$BT$1,0),0)</f>
        <v>14.818882510124199</v>
      </c>
      <c r="AH45" s="900">
        <f>VLOOKUP(年度マスタ!$K$4&amp;"_"&amp;AH$33,データシート1!$A:$BT,MATCH("aa_"&amp;$S45,データシート1!$A$1:$BT$1,0),0)</f>
        <v>14.665618805284099</v>
      </c>
      <c r="AI45" s="900">
        <f>VLOOKUP(年度マスタ!$K$4&amp;"_"&amp;AI$33,データシート1!$A:$BT,MATCH("aa_"&amp;$S45,データシート1!$A$1:$BT$1,0),0)</f>
        <v>14.2572335643694</v>
      </c>
      <c r="AJ45" s="900">
        <f>VLOOKUP(年度マスタ!$K$4&amp;"_"&amp;AJ$33,データシート1!$A:$BT,MATCH("aa_"&amp;$S45,データシート1!$A$1:$BT$1,0),0)</f>
        <v>14.3948158448712</v>
      </c>
      <c r="AK45" s="901">
        <f>VLOOKUP(年度マスタ!$K$4&amp;"_"&amp;AK$33,データシート1!$A:$BT,MATCH("aa_"&amp;$S45,データシート1!$A$1:$BT$1,0),0)</f>
        <v>14.847092019971665</v>
      </c>
      <c r="AL45" s="330"/>
      <c r="AW45" s="17" t="str">
        <f>AW48</f>
        <v>つくば市</v>
      </c>
      <c r="AX45" s="1010">
        <f t="shared" ref="AX45:BB45" si="15">AX48/$BC48</f>
        <v>0.34181786250498064</v>
      </c>
      <c r="AY45" s="1010">
        <f t="shared" si="15"/>
        <v>0.24144662407610359</v>
      </c>
      <c r="AZ45" s="1010">
        <f t="shared" si="15"/>
        <v>0.19224068128322819</v>
      </c>
      <c r="BA45" s="1010">
        <f t="shared" si="15"/>
        <v>0.20191940630829239</v>
      </c>
      <c r="BB45" s="1010">
        <f t="shared" si="15"/>
        <v>2.2575425827395149E-2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31.367198290560001</v>
      </c>
      <c r="Y47" s="903">
        <f>VLOOKUP(年度マスタ!$K$4&amp;"_"&amp;Y$33,データシート1!$A:$BT,MATCH("aa_"&amp;$S47,データシート1!$A$1:$BT$1,0),0)</f>
        <v>25.668092378880011</v>
      </c>
      <c r="Z47" s="903">
        <f>VLOOKUP(年度マスタ!$K$4&amp;"_"&amp;Z$33,データシート1!$A:$BT,MATCH("aa_"&amp;$S47,データシート1!$A$1:$BT$1,0),0)</f>
        <v>28.333900052000001</v>
      </c>
      <c r="AA47" s="903">
        <f>VLOOKUP(年度マスタ!$K$4&amp;"_"&amp;AA$33,データシート1!$A:$BT,MATCH("aa_"&amp;$S47,データシート1!$A$1:$BT$1,0),0)</f>
        <v>30.422504264099999</v>
      </c>
      <c r="AB47" s="903">
        <f>VLOOKUP(年度マスタ!$K$4&amp;"_"&amp;AB$33,データシート1!$A:$BT,MATCH("aa_"&amp;$S47,データシート1!$A$1:$BT$1,0),0)</f>
        <v>34.200476605440002</v>
      </c>
      <c r="AC47" s="903">
        <f>VLOOKUP(年度マスタ!$K$4&amp;"_"&amp;AC$33,データシート1!$A:$BT,MATCH("aa_"&amp;$S47,データシート1!$A$1:$BT$1,0),0)</f>
        <v>29.1876289908</v>
      </c>
      <c r="AD47" s="903">
        <f>VLOOKUP(年度マスタ!$K$4&amp;"_"&amp;AD$33,データシート1!$A:$BT,MATCH("aa_"&amp;$S47,データシート1!$A$1:$BT$1,0),0)</f>
        <v>35.491038659239997</v>
      </c>
      <c r="AE47" s="903">
        <f>VLOOKUP(年度マスタ!$K$4&amp;"_"&amp;AE$33,データシート1!$A:$BT,MATCH("aa_"&amp;$S47,データシート1!$A$1:$BT$1,0),0)</f>
        <v>35.830413069040006</v>
      </c>
      <c r="AF47" s="903">
        <f>VLOOKUP(年度マスタ!$K$4&amp;"_"&amp;AF$33,データシート1!$A:$BT,MATCH("aa_"&amp;$S47,データシート1!$A$1:$BT$1,0),0)</f>
        <v>41.068556553919997</v>
      </c>
      <c r="AG47" s="903">
        <f>VLOOKUP(年度マスタ!$K$4&amp;"_"&amp;AG$33,データシート1!$A:$BT,MATCH("aa_"&amp;$S47,データシート1!$A$1:$BT$1,0),0)</f>
        <v>47.129498111780002</v>
      </c>
      <c r="AH47" s="903">
        <f>VLOOKUP(年度マスタ!$K$4&amp;"_"&amp;AH$33,データシート1!$A:$BT,MATCH("aa_"&amp;$S47,データシート1!$A$1:$BT$1,0),0)</f>
        <v>53.416390589819997</v>
      </c>
      <c r="AI47" s="903">
        <f>VLOOKUP(年度マスタ!$K$4&amp;"_"&amp;AI$33,データシート1!$A:$BT,MATCH("aa_"&amp;$S47,データシート1!$A$1:$BT$1,0),0)</f>
        <v>41.986365239999998</v>
      </c>
      <c r="AJ47" s="903">
        <f>VLOOKUP(年度マスタ!$K$4&amp;"_"&amp;AJ$33,データシート1!$A:$BT,MATCH("aa_"&amp;$S47,データシート1!$A$1:$BT$1,0),0)</f>
        <v>35.520430572160002</v>
      </c>
      <c r="AK47" s="904">
        <f>VLOOKUP(年度マスタ!$K$4&amp;"_"&amp;AK$33,データシート1!$A:$BT,MATCH("aa_"&amp;$S47,データシート1!$A$1:$BT$1,0),0)</f>
        <v>45.290458921919978</v>
      </c>
      <c r="AL47" s="330"/>
      <c r="AW47" s="17" t="str">
        <f>年度マスタ!I4</f>
        <v>茨城県</v>
      </c>
      <c r="AX47" s="1011">
        <f>SUM(AY38:BA38)</f>
        <v>21956.951849876521</v>
      </c>
      <c r="AY47" s="1011">
        <f t="shared" si="17"/>
        <v>3815.3330588895137</v>
      </c>
      <c r="AZ47" s="1011">
        <f t="shared" si="17"/>
        <v>4367.8035524686011</v>
      </c>
      <c r="BA47" s="1011">
        <f>SUM(BD38:BG38)</f>
        <v>5718.0673031435808</v>
      </c>
      <c r="BB47" s="1011">
        <f>BH38</f>
        <v>359.18603073458848</v>
      </c>
      <c r="BC47" s="1011">
        <f>SUM(AX47:BB47)</f>
        <v>36217.341795112807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つくば市</v>
      </c>
      <c r="AX48" s="1011">
        <f>SUM(AY39:BA39)</f>
        <v>685.74953929657909</v>
      </c>
      <c r="AY48" s="1011">
        <f>BB39</f>
        <v>484.38636299321485</v>
      </c>
      <c r="AZ48" s="1011">
        <f>BC39</f>
        <v>385.67018603983382</v>
      </c>
      <c r="BA48" s="1011">
        <f>SUM(BD39:BG39)</f>
        <v>405.08748968299653</v>
      </c>
      <c r="BB48" s="1011">
        <f>BH39</f>
        <v>45.290458921919978</v>
      </c>
      <c r="BC48" s="1011">
        <f>SUM(AX48:BB48)</f>
        <v>2006.1840369345443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2006.1840369345443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685.74953929657909</v>
      </c>
      <c r="P52" s="453">
        <f t="shared" ref="P52:P64" si="18">O52/$O$51</f>
        <v>0.34181786250498064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649.1849611376939</v>
      </c>
      <c r="P53" s="454">
        <f t="shared" si="18"/>
        <v>0.32359192835052691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12.716261670310018</v>
      </c>
      <c r="P54" s="454">
        <f t="shared" si="18"/>
        <v>6.3385319772260315E-3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23.848316488575215</v>
      </c>
      <c r="P55" s="454">
        <f t="shared" si="18"/>
        <v>1.1887402177227727E-2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484.38636299321485</v>
      </c>
      <c r="P56" s="453">
        <f t="shared" si="18"/>
        <v>0.24144662407610359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385.67018603983382</v>
      </c>
      <c r="P57" s="453">
        <f t="shared" si="18"/>
        <v>0.19224068128322819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405.08748968299653</v>
      </c>
      <c r="P58" s="453">
        <f t="shared" si="18"/>
        <v>0.20191940630829239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390.24039766302485</v>
      </c>
      <c r="P59" s="454">
        <f t="shared" si="18"/>
        <v>0.19451874328504448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235.67597976966175</v>
      </c>
      <c r="P60" s="454">
        <f t="shared" si="18"/>
        <v>0.11747475577055004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154.56441789336307</v>
      </c>
      <c r="P61" s="454">
        <f t="shared" si="18"/>
        <v>7.7043987514494428E-2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14.847092019971665</v>
      </c>
      <c r="P62" s="454">
        <f t="shared" si="18"/>
        <v>7.4006630232478915E-3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45.290458921919978</v>
      </c>
      <c r="P64" s="612">
        <f t="shared" si="18"/>
        <v>2.2575425827395149E-2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つくば市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2672.5007000000001</v>
      </c>
      <c r="AI7" s="78">
        <f>VLOOKUP(年度マスタ!$K$4&amp;"_"&amp;$AG7,データシート1!$A:$BT,MATCH("ab_"&amp;AI$2,データシート1!$A$1:$BT$1,0),0)</f>
        <v>6836</v>
      </c>
      <c r="AJ7" s="78">
        <f>VLOOKUP(年度マスタ!$K$4&amp;"_"&amp;$AG7,データシート1!$A:$BT,MATCH("ab_"&amp;AJ$2,データシート1!$A$1:$BT$1,0),0)</f>
        <v>800</v>
      </c>
      <c r="AK7" s="78">
        <f>VLOOKUP(年度マスタ!$K$4&amp;"_"&amp;$AG7,データシート1!$A:$BT,MATCH("ab_"&amp;AK$2,データシート1!$A$1:$BT$1,0),0)</f>
        <v>104246</v>
      </c>
      <c r="AL7" s="78">
        <f>VLOOKUP(年度マスタ!$K$4&amp;"_"&amp;$AG7,データシート1!$A:$BT,MATCH("ab_"&amp;AL$2,データシート1!$A$1:$BT$1,0),0)</f>
        <v>81743</v>
      </c>
      <c r="AM7" s="78">
        <f>VLOOKUP(年度マスタ!$K$4&amp;"_"&amp;$AG7,データシート1!$A:$BT,MATCH("ab_"&amp;AM$2,データシート1!$A$1:$BT$1,0),0)</f>
        <v>124991</v>
      </c>
      <c r="AN7" s="78">
        <f>VLOOKUP(年度マスタ!$K$4&amp;"_"&amp;$AG7,データシート1!$A:$BT,MATCH("ab_"&amp;AN$2,データシート1!$A$1:$BT$1,0),0)</f>
        <v>31831</v>
      </c>
      <c r="AO7" s="78">
        <f>VLOOKUP(年度マスタ!$K$4&amp;"_"&amp;$AG7,データシート1!$A:$BT,MATCH("ab_"&amp;AO$2,データシート1!$A$1:$BT$1,0),0)</f>
        <v>203116</v>
      </c>
      <c r="AP7" s="78">
        <f>VLOOKUP(年度マスタ!$K$4&amp;"_"&amp;$AG7,データシート1!$A:$BT,MATCH("ab_"&amp;AP$2,データシート1!$A$1:$BT$1,0),0)</f>
        <v>0</v>
      </c>
      <c r="AQ7" s="954">
        <f>VLOOKUP(年度マスタ!$K$4&amp;"_"&amp;$AG7,データシート1!$A:$BT,MATCH("ab_"&amp;AQ$2,データシート1!$A$1:$BT$1,0),0)</f>
        <v>31.367198290560001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2762.7269999999999</v>
      </c>
      <c r="AI8" s="78">
        <f>VLOOKUP(年度マスタ!$K$4&amp;"_"&amp;$AG8,データシート1!$A:$BT,MATCH("ab_"&amp;AI$2,データシート1!$A$1:$BT$1,0),0)</f>
        <v>6836</v>
      </c>
      <c r="AJ8" s="78">
        <f>VLOOKUP(年度マスタ!$K$4&amp;"_"&amp;$AG8,データシート1!$A:$BT,MATCH("ab_"&amp;AJ$2,データシート1!$A$1:$BT$1,0),0)</f>
        <v>800</v>
      </c>
      <c r="AK8" s="78">
        <f>VLOOKUP(年度マスタ!$K$4&amp;"_"&amp;$AG8,データシート1!$A:$BT,MATCH("ab_"&amp;AK$2,データシート1!$A$1:$BT$1,0),0)</f>
        <v>104246</v>
      </c>
      <c r="AL8" s="78">
        <f>VLOOKUP(年度マスタ!$K$4&amp;"_"&amp;$AG8,データシート1!$A:$BT,MATCH("ab_"&amp;AL$2,データシート1!$A$1:$BT$1,0),0)</f>
        <v>83414</v>
      </c>
      <c r="AM8" s="78">
        <f>VLOOKUP(年度マスタ!$K$4&amp;"_"&amp;$AG8,データシート1!$A:$BT,MATCH("ab_"&amp;AM$2,データシート1!$A$1:$BT$1,0),0)</f>
        <v>127100</v>
      </c>
      <c r="AN8" s="78">
        <f>VLOOKUP(年度マスタ!$K$4&amp;"_"&amp;$AG8,データシート1!$A:$BT,MATCH("ab_"&amp;AN$2,データシート1!$A$1:$BT$1,0),0)</f>
        <v>31471</v>
      </c>
      <c r="AO8" s="78">
        <f>VLOOKUP(年度マスタ!$K$4&amp;"_"&amp;$AG8,データシート1!$A:$BT,MATCH("ab_"&amp;AO$2,データシート1!$A$1:$BT$1,0),0)</f>
        <v>205993</v>
      </c>
      <c r="AP8" s="78">
        <f>VLOOKUP(年度マスタ!$K$4&amp;"_"&amp;$AG8,データシート1!$A:$BT,MATCH("ab_"&amp;AP$2,データシート1!$A$1:$BT$1,0),0)</f>
        <v>0</v>
      </c>
      <c r="AQ8" s="954">
        <f>VLOOKUP(年度マスタ!$K$4&amp;"_"&amp;$AG8,データシート1!$A:$BT,MATCH("ab_"&amp;AQ$2,データシート1!$A$1:$BT$1,0),0)</f>
        <v>25.668092378880011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2909.37</v>
      </c>
      <c r="AI9" s="78">
        <f>VLOOKUP(年度マスタ!$K$4&amp;"_"&amp;$AG9,データシート1!$A:$BT,MATCH("ab_"&amp;AI$2,データシート1!$A$1:$BT$1,0),0)</f>
        <v>6836</v>
      </c>
      <c r="AJ9" s="78">
        <f>VLOOKUP(年度マスタ!$K$4&amp;"_"&amp;$AG9,データシート1!$A:$BT,MATCH("ab_"&amp;AJ$2,データシート1!$A$1:$BT$1,0),0)</f>
        <v>800</v>
      </c>
      <c r="AK9" s="78">
        <f>VLOOKUP(年度マスタ!$K$4&amp;"_"&amp;$AG9,データシート1!$A:$BT,MATCH("ab_"&amp;AK$2,データシート1!$A$1:$BT$1,0),0)</f>
        <v>104246</v>
      </c>
      <c r="AL9" s="78">
        <f>VLOOKUP(年度マスタ!$K$4&amp;"_"&amp;$AG9,データシート1!$A:$BT,MATCH("ab_"&amp;AL$2,データシート1!$A$1:$BT$1,0),0)</f>
        <v>84531</v>
      </c>
      <c r="AM9" s="78">
        <f>VLOOKUP(年度マスタ!$K$4&amp;"_"&amp;$AG9,データシート1!$A:$BT,MATCH("ab_"&amp;AM$2,データシート1!$A$1:$BT$1,0),0)</f>
        <v>129514</v>
      </c>
      <c r="AN9" s="78">
        <f>VLOOKUP(年度マスタ!$K$4&amp;"_"&amp;$AG9,データシート1!$A:$BT,MATCH("ab_"&amp;AN$2,データシート1!$A$1:$BT$1,0),0)</f>
        <v>31393</v>
      </c>
      <c r="AO9" s="78">
        <f>VLOOKUP(年度マスタ!$K$4&amp;"_"&amp;$AG9,データシート1!$A:$BT,MATCH("ab_"&amp;AO$2,データシート1!$A$1:$BT$1,0),0)</f>
        <v>207147</v>
      </c>
      <c r="AP9" s="78">
        <f>VLOOKUP(年度マスタ!$K$4&amp;"_"&amp;$AG9,データシート1!$A:$BT,MATCH("ab_"&amp;AP$2,データシート1!$A$1:$BT$1,0),0)</f>
        <v>0</v>
      </c>
      <c r="AQ9" s="954">
        <f>VLOOKUP(年度マスタ!$K$4&amp;"_"&amp;$AG9,データシート1!$A:$BT,MATCH("ab_"&amp;AQ$2,データシート1!$A$1:$BT$1,0),0)</f>
        <v>28.333900052000001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2807.3887</v>
      </c>
      <c r="AI10" s="78">
        <f>VLOOKUP(年度マスタ!$K$4&amp;"_"&amp;$AG10,データシート1!$A:$BT,MATCH("ab_"&amp;AI$2,データシート1!$A$1:$BT$1,0),0)</f>
        <v>6836</v>
      </c>
      <c r="AJ10" s="78">
        <f>VLOOKUP(年度マスタ!$K$4&amp;"_"&amp;$AG10,データシート1!$A:$BT,MATCH("ab_"&amp;AJ$2,データシート1!$A$1:$BT$1,0),0)</f>
        <v>800</v>
      </c>
      <c r="AK10" s="78">
        <f>VLOOKUP(年度マスタ!$K$4&amp;"_"&amp;$AG10,データシート1!$A:$BT,MATCH("ab_"&amp;AK$2,データシート1!$A$1:$BT$1,0),0)</f>
        <v>104246</v>
      </c>
      <c r="AL10" s="78">
        <f>VLOOKUP(年度マスタ!$K$4&amp;"_"&amp;$AG10,データシート1!$A:$BT,MATCH("ab_"&amp;AL$2,データシート1!$A$1:$BT$1,0),0)</f>
        <v>89816</v>
      </c>
      <c r="AM10" s="78">
        <f>VLOOKUP(年度マスタ!$K$4&amp;"_"&amp;$AG10,データシート1!$A:$BT,MATCH("ab_"&amp;AM$2,データシート1!$A$1:$BT$1,0),0)</f>
        <v>132608</v>
      </c>
      <c r="AN10" s="78">
        <f>VLOOKUP(年度マスタ!$K$4&amp;"_"&amp;$AG10,データシート1!$A:$BT,MATCH("ab_"&amp;AN$2,データシート1!$A$1:$BT$1,0),0)</f>
        <v>31411</v>
      </c>
      <c r="AO10" s="78">
        <f>VLOOKUP(年度マスタ!$K$4&amp;"_"&amp;$AG10,データシート1!$A:$BT,MATCH("ab_"&amp;AO$2,データシート1!$A$1:$BT$1,0),0)</f>
        <v>216064</v>
      </c>
      <c r="AP10" s="78">
        <f>VLOOKUP(年度マスタ!$K$4&amp;"_"&amp;$AG10,データシート1!$A:$BT,MATCH("ab_"&amp;AP$2,データシート1!$A$1:$BT$1,0),0)</f>
        <v>0</v>
      </c>
      <c r="AQ10" s="954">
        <f>VLOOKUP(年度マスタ!$K$4&amp;"_"&amp;$AG10,データシート1!$A:$BT,MATCH("ab_"&amp;AQ$2,データシート1!$A$1:$BT$1,0),0)</f>
        <v>30.422504264099999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2681.2172</v>
      </c>
      <c r="AI11" s="78">
        <f>VLOOKUP(年度マスタ!$K$4&amp;"_"&amp;$AG11,データシート1!$A:$BT,MATCH("ab_"&amp;AI$2,データシート1!$A$1:$BT$1,0),0)</f>
        <v>6836</v>
      </c>
      <c r="AJ11" s="78">
        <f>VLOOKUP(年度マスタ!$K$4&amp;"_"&amp;$AG11,データシート1!$A:$BT,MATCH("ab_"&amp;AJ$2,データシート1!$A$1:$BT$1,0),0)</f>
        <v>800</v>
      </c>
      <c r="AK11" s="78">
        <f>VLOOKUP(年度マスタ!$K$4&amp;"_"&amp;$AG11,データシート1!$A:$BT,MATCH("ab_"&amp;AK$2,データシート1!$A$1:$BT$1,0),0)</f>
        <v>104246</v>
      </c>
      <c r="AL11" s="78">
        <f>VLOOKUP(年度マスタ!$K$4&amp;"_"&amp;$AG11,データシート1!$A:$BT,MATCH("ab_"&amp;AL$2,データシート1!$A$1:$BT$1,0),0)</f>
        <v>91853</v>
      </c>
      <c r="AM11" s="78">
        <f>VLOOKUP(年度マスタ!$K$4&amp;"_"&amp;$AG11,データシート1!$A:$BT,MATCH("ab_"&amp;AM$2,データシート1!$A$1:$BT$1,0),0)</f>
        <v>135822</v>
      </c>
      <c r="AN11" s="78">
        <f>VLOOKUP(年度マスタ!$K$4&amp;"_"&amp;$AG11,データシート1!$A:$BT,MATCH("ab_"&amp;AN$2,データシート1!$A$1:$BT$1,0),0)</f>
        <v>31375</v>
      </c>
      <c r="AO11" s="78">
        <f>VLOOKUP(年度マスタ!$K$4&amp;"_"&amp;$AG11,データシート1!$A:$BT,MATCH("ab_"&amp;AO$2,データシート1!$A$1:$BT$1,0),0)</f>
        <v>218864</v>
      </c>
      <c r="AP11" s="78">
        <f>VLOOKUP(年度マスタ!$K$4&amp;"_"&amp;$AG11,データシート1!$A:$BT,MATCH("ab_"&amp;AP$2,データシート1!$A$1:$BT$1,0),0)</f>
        <v>0</v>
      </c>
      <c r="AQ11" s="954">
        <f>VLOOKUP(年度マスタ!$K$4&amp;"_"&amp;$AG11,データシート1!$A:$BT,MATCH("ab_"&amp;AQ$2,データシート1!$A$1:$BT$1,0),0)</f>
        <v>34.200476605440002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2747.0693000000001</v>
      </c>
      <c r="AI12" s="78">
        <f>VLOOKUP(年度マスタ!$K$4&amp;"_"&amp;$AG12,データシート1!$A:$BT,MATCH("ab_"&amp;AI$2,データシート1!$A$1:$BT$1,0),0)</f>
        <v>6059</v>
      </c>
      <c r="AJ12" s="78">
        <f>VLOOKUP(年度マスタ!$K$4&amp;"_"&amp;$AG12,データシート1!$A:$BT,MATCH("ab_"&amp;AJ$2,データシート1!$A$1:$BT$1,0),0)</f>
        <v>736</v>
      </c>
      <c r="AK12" s="78">
        <f>VLOOKUP(年度マスタ!$K$4&amp;"_"&amp;$AG12,データシート1!$A:$BT,MATCH("ab_"&amp;AK$2,データシート1!$A$1:$BT$1,0),0)</f>
        <v>111591</v>
      </c>
      <c r="AL12" s="78">
        <f>VLOOKUP(年度マスタ!$K$4&amp;"_"&amp;$AG12,データシート1!$A:$BT,MATCH("ab_"&amp;AL$2,データシート1!$A$1:$BT$1,0),0)</f>
        <v>93103</v>
      </c>
      <c r="AM12" s="78">
        <f>VLOOKUP(年度マスタ!$K$4&amp;"_"&amp;$AG12,データシート1!$A:$BT,MATCH("ab_"&amp;AM$2,データシート1!$A$1:$BT$1,0),0)</f>
        <v>138936</v>
      </c>
      <c r="AN12" s="78">
        <f>VLOOKUP(年度マスタ!$K$4&amp;"_"&amp;$AG12,データシート1!$A:$BT,MATCH("ab_"&amp;AN$2,データシート1!$A$1:$BT$1,0),0)</f>
        <v>31178</v>
      </c>
      <c r="AO12" s="78">
        <f>VLOOKUP(年度マスタ!$K$4&amp;"_"&amp;$AG12,データシート1!$A:$BT,MATCH("ab_"&amp;AO$2,データシート1!$A$1:$BT$1,0),0)</f>
        <v>220622</v>
      </c>
      <c r="AP12" s="78">
        <f>VLOOKUP(年度マスタ!$K$4&amp;"_"&amp;$AG12,データシート1!$A:$BT,MATCH("ab_"&amp;AP$2,データシート1!$A$1:$BT$1,0),0)</f>
        <v>0</v>
      </c>
      <c r="AQ12" s="954">
        <f>VLOOKUP(年度マスタ!$K$4&amp;"_"&amp;$AG12,データシート1!$A:$BT,MATCH("ab_"&amp;AQ$2,データシート1!$A$1:$BT$1,0),0)</f>
        <v>29.1876289908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3372.6019000000001</v>
      </c>
      <c r="AI13" s="78">
        <f>VLOOKUP(年度マスタ!$K$4&amp;"_"&amp;$AG13,データシート1!$A:$BT,MATCH("ab_"&amp;AI$2,データシート1!$A$1:$BT$1,0),0)</f>
        <v>6059</v>
      </c>
      <c r="AJ13" s="78">
        <f>VLOOKUP(年度マスタ!$K$4&amp;"_"&amp;$AG13,データシート1!$A:$BT,MATCH("ab_"&amp;AJ$2,データシート1!$A$1:$BT$1,0),0)</f>
        <v>736</v>
      </c>
      <c r="AK13" s="78">
        <f>VLOOKUP(年度マスタ!$K$4&amp;"_"&amp;$AG13,データシート1!$A:$BT,MATCH("ab_"&amp;AK$2,データシート1!$A$1:$BT$1,0),0)</f>
        <v>111591</v>
      </c>
      <c r="AL13" s="78">
        <f>VLOOKUP(年度マスタ!$K$4&amp;"_"&amp;$AG13,データシート1!$A:$BT,MATCH("ab_"&amp;AL$2,データシート1!$A$1:$BT$1,0),0)</f>
        <v>95165</v>
      </c>
      <c r="AM13" s="78">
        <f>VLOOKUP(年度マスタ!$K$4&amp;"_"&amp;$AG13,データシート1!$A:$BT,MATCH("ab_"&amp;AM$2,データシート1!$A$1:$BT$1,0),0)</f>
        <v>141610</v>
      </c>
      <c r="AN13" s="78">
        <f>VLOOKUP(年度マスタ!$K$4&amp;"_"&amp;$AG13,データシート1!$A:$BT,MATCH("ab_"&amp;AN$2,データシート1!$A$1:$BT$1,0),0)</f>
        <v>31083</v>
      </c>
      <c r="AO13" s="78">
        <f>VLOOKUP(年度マスタ!$K$4&amp;"_"&amp;$AG13,データシート1!$A:$BT,MATCH("ab_"&amp;AO$2,データシート1!$A$1:$BT$1,0),0)</f>
        <v>223755</v>
      </c>
      <c r="AP13" s="78">
        <f>VLOOKUP(年度マスタ!$K$4&amp;"_"&amp;$AG13,データシート1!$A:$BT,MATCH("ab_"&amp;AP$2,データシート1!$A$1:$BT$1,0),0)</f>
        <v>0</v>
      </c>
      <c r="AQ13" s="954">
        <f>VLOOKUP(年度マスタ!$K$4&amp;"_"&amp;$AG13,データシート1!$A:$BT,MATCH("ab_"&amp;AQ$2,データシート1!$A$1:$BT$1,0),0)</f>
        <v>35.491038659239997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3100.3373000000001</v>
      </c>
      <c r="AI14" s="78">
        <f>VLOOKUP(年度マスタ!$K$4&amp;"_"&amp;$AG14,データシート1!$A:$BT,MATCH("ab_"&amp;AI$2,データシート1!$A$1:$BT$1,0),0)</f>
        <v>6059</v>
      </c>
      <c r="AJ14" s="78">
        <f>VLOOKUP(年度マスタ!$K$4&amp;"_"&amp;$AG14,データシート1!$A:$BT,MATCH("ab_"&amp;AJ$2,データシート1!$A$1:$BT$1,0),0)</f>
        <v>736</v>
      </c>
      <c r="AK14" s="78">
        <f>VLOOKUP(年度マスタ!$K$4&amp;"_"&amp;$AG14,データシート1!$A:$BT,MATCH("ab_"&amp;AK$2,データシート1!$A$1:$BT$1,0),0)</f>
        <v>111591</v>
      </c>
      <c r="AL14" s="78">
        <f>VLOOKUP(年度マスタ!$K$4&amp;"_"&amp;$AG14,データシート1!$A:$BT,MATCH("ab_"&amp;AL$2,データシート1!$A$1:$BT$1,0),0)</f>
        <v>97341</v>
      </c>
      <c r="AM14" s="78">
        <f>VLOOKUP(年度マスタ!$K$4&amp;"_"&amp;$AG14,データシート1!$A:$BT,MATCH("ab_"&amp;AM$2,データシート1!$A$1:$BT$1,0),0)</f>
        <v>145732</v>
      </c>
      <c r="AN14" s="78">
        <f>VLOOKUP(年度マスタ!$K$4&amp;"_"&amp;$AG14,データシート1!$A:$BT,MATCH("ab_"&amp;AN$2,データシート1!$A$1:$BT$1,0),0)</f>
        <v>31944</v>
      </c>
      <c r="AO14" s="78">
        <f>VLOOKUP(年度マスタ!$K$4&amp;"_"&amp;$AG14,データシート1!$A:$BT,MATCH("ab_"&amp;AO$2,データシート1!$A$1:$BT$1,0),0)</f>
        <v>227127</v>
      </c>
      <c r="AP14" s="78">
        <f>VLOOKUP(年度マスタ!$K$4&amp;"_"&amp;$AG14,データシート1!$A:$BT,MATCH("ab_"&amp;AP$2,データシート1!$A$1:$BT$1,0),0)</f>
        <v>0</v>
      </c>
      <c r="AQ14" s="954">
        <f>VLOOKUP(年度マスタ!$K$4&amp;"_"&amp;$AG14,データシート1!$A:$BT,MATCH("ab_"&amp;AQ$2,データシート1!$A$1:$BT$1,0),0)</f>
        <v>35.830413069040013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3410.6723000000002</v>
      </c>
      <c r="AI15" s="78">
        <f>VLOOKUP(年度マスタ!$K$4&amp;"_"&amp;$AG15,データシート1!$A:$BT,MATCH("ab_"&amp;AI$2,データシート1!$A$1:$BT$1,0),0)</f>
        <v>6059</v>
      </c>
      <c r="AJ15" s="78">
        <f>VLOOKUP(年度マスタ!$K$4&amp;"_"&amp;$AG15,データシート1!$A:$BT,MATCH("ab_"&amp;AJ$2,データシート1!$A$1:$BT$1,0),0)</f>
        <v>736</v>
      </c>
      <c r="AK15" s="78">
        <f>VLOOKUP(年度マスタ!$K$4&amp;"_"&amp;$AG15,データシート1!$A:$BT,MATCH("ab_"&amp;AK$2,データシート1!$A$1:$BT$1,0),0)</f>
        <v>111591</v>
      </c>
      <c r="AL15" s="78">
        <f>VLOOKUP(年度マスタ!$K$4&amp;"_"&amp;$AG15,データシート1!$A:$BT,MATCH("ab_"&amp;AL$2,データシート1!$A$1:$BT$1,0),0)</f>
        <v>99397</v>
      </c>
      <c r="AM15" s="78">
        <f>VLOOKUP(年度マスタ!$K$4&amp;"_"&amp;$AG15,データシート1!$A:$BT,MATCH("ab_"&amp;AM$2,データシート1!$A$1:$BT$1,0),0)</f>
        <v>148292</v>
      </c>
      <c r="AN15" s="78">
        <f>VLOOKUP(年度マスタ!$K$4&amp;"_"&amp;$AG15,データシート1!$A:$BT,MATCH("ab_"&amp;AN$2,データシート1!$A$1:$BT$1,0),0)</f>
        <v>31994</v>
      </c>
      <c r="AO15" s="78">
        <f>VLOOKUP(年度マスタ!$K$4&amp;"_"&amp;$AG15,データシート1!$A:$BT,MATCH("ab_"&amp;AO$2,データシート1!$A$1:$BT$1,0),0)</f>
        <v>230360</v>
      </c>
      <c r="AP15" s="78">
        <f>VLOOKUP(年度マスタ!$K$4&amp;"_"&amp;$AG15,データシート1!$A:$BT,MATCH("ab_"&amp;AP$2,データシート1!$A$1:$BT$1,0),0)</f>
        <v>0</v>
      </c>
      <c r="AQ15" s="954">
        <f>VLOOKUP(年度マスタ!$K$4&amp;"_"&amp;$AG15,データシート1!$A:$BT,MATCH("ab_"&amp;AQ$2,データシート1!$A$1:$BT$1,0),0)</f>
        <v>41.068556553919997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3565.8325</v>
      </c>
      <c r="AI16" s="78">
        <f>VLOOKUP(年度マスタ!$K$4&amp;"_"&amp;$AG16,データシート1!$A:$BT,MATCH("ab_"&amp;AI$2,データシート1!$A$1:$BT$1,0),0)</f>
        <v>6059</v>
      </c>
      <c r="AJ16" s="78">
        <f>VLOOKUP(年度マスタ!$K$4&amp;"_"&amp;$AG16,データシート1!$A:$BT,MATCH("ab_"&amp;AJ$2,データシート1!$A$1:$BT$1,0),0)</f>
        <v>736</v>
      </c>
      <c r="AK16" s="78">
        <f>VLOOKUP(年度マスタ!$K$4&amp;"_"&amp;$AG16,データシート1!$A:$BT,MATCH("ab_"&amp;AK$2,データシート1!$A$1:$BT$1,0),0)</f>
        <v>111591</v>
      </c>
      <c r="AL16" s="78">
        <f>VLOOKUP(年度マスタ!$K$4&amp;"_"&amp;$AG16,データシート1!$A:$BT,MATCH("ab_"&amp;AL$2,データシート1!$A$1:$BT$1,0),0)</f>
        <v>101601</v>
      </c>
      <c r="AM16" s="78">
        <f>VLOOKUP(年度マスタ!$K$4&amp;"_"&amp;$AG16,データシート1!$A:$BT,MATCH("ab_"&amp;AM$2,データシート1!$A$1:$BT$1,0),0)</f>
        <v>151495</v>
      </c>
      <c r="AN16" s="78">
        <f>VLOOKUP(年度マスタ!$K$4&amp;"_"&amp;$AG16,データシート1!$A:$BT,MATCH("ab_"&amp;AN$2,データシート1!$A$1:$BT$1,0),0)</f>
        <v>32232</v>
      </c>
      <c r="AO16" s="78">
        <f>VLOOKUP(年度マスタ!$K$4&amp;"_"&amp;$AG16,データシート1!$A:$BT,MATCH("ab_"&amp;AO$2,データシート1!$A$1:$BT$1,0),0)</f>
        <v>233807</v>
      </c>
      <c r="AP16" s="78">
        <f>VLOOKUP(年度マスタ!$K$4&amp;"_"&amp;$AG16,データシート1!$A:$BT,MATCH("ab_"&amp;AP$2,データシート1!$A$1:$BT$1,0),0)</f>
        <v>0</v>
      </c>
      <c r="AQ16" s="954">
        <f>VLOOKUP(年度マスタ!$K$4&amp;"_"&amp;$AG16,データシート1!$A:$BT,MATCH("ab_"&amp;AQ$2,データシート1!$A$1:$BT$1,0),0)</f>
        <v>47.129498111780002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3462.0608000000002</v>
      </c>
      <c r="AI17" s="151">
        <f>VLOOKUP(年度マスタ!$K$4&amp;"_"&amp;$AG17,データシート1!$A:$BT,MATCH("ab_"&amp;AI$2,データシート1!$A$1:$BT$1,0),0)</f>
        <v>6059</v>
      </c>
      <c r="AJ17" s="151">
        <f>VLOOKUP(年度マスタ!$K$4&amp;"_"&amp;$AG17,データシート1!$A:$BT,MATCH("ab_"&amp;AJ$2,データシート1!$A$1:$BT$1,0),0)</f>
        <v>736</v>
      </c>
      <c r="AK17" s="151">
        <f>VLOOKUP(年度マスタ!$K$4&amp;"_"&amp;$AG17,データシート1!$A:$BT,MATCH("ab_"&amp;AK$2,データシート1!$A$1:$BT$1,0),0)</f>
        <v>111591</v>
      </c>
      <c r="AL17" s="151">
        <f>VLOOKUP(年度マスタ!$K$4&amp;"_"&amp;$AG17,データシート1!$A:$BT,MATCH("ab_"&amp;AL$2,データシート1!$A$1:$BT$1,0),0)</f>
        <v>104460</v>
      </c>
      <c r="AM17" s="151">
        <f>VLOOKUP(年度マスタ!$K$4&amp;"_"&amp;$AG17,データシート1!$A:$BT,MATCH("ab_"&amp;AM$2,データシート1!$A$1:$BT$1,0),0)</f>
        <v>153887</v>
      </c>
      <c r="AN17" s="151">
        <f>VLOOKUP(年度マスタ!$K$4&amp;"_"&amp;$AG17,データシート1!$A:$BT,MATCH("ab_"&amp;AN$2,データシート1!$A$1:$BT$1,0),0)</f>
        <v>31986</v>
      </c>
      <c r="AO17" s="151">
        <f>VLOOKUP(年度マスタ!$K$4&amp;"_"&amp;$AG17,データシート1!$A:$BT,MATCH("ab_"&amp;AO$2,データシート1!$A$1:$BT$1,0),0)</f>
        <v>237653</v>
      </c>
      <c r="AP17" s="151">
        <f>VLOOKUP(年度マスタ!$K$4&amp;"_"&amp;$AG17,データシート1!$A:$BT,MATCH("ab_"&amp;AP$2,データシート1!$A$1:$BT$1,0),0)</f>
        <v>0</v>
      </c>
      <c r="AQ17" s="955">
        <f>VLOOKUP(年度マスタ!$K$4&amp;"_"&amp;$AG17,データシート1!$A:$BT,MATCH("ab_"&amp;AQ$2,データシート1!$A$1:$BT$1,0),0)</f>
        <v>53.416390589819997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3760.1590000000001</v>
      </c>
      <c r="AI18" s="78">
        <f>VLOOKUP(年度マスタ!$K$4&amp;"_"&amp;$AG18,データシート1!$A:$BT,MATCH("ab_"&amp;AI$2,データシート1!$A$1:$BT$1,0),0)</f>
        <v>6131</v>
      </c>
      <c r="AJ18" s="78">
        <f>VLOOKUP(年度マスタ!$K$4&amp;"_"&amp;$AG18,データシート1!$A:$BT,MATCH("ab_"&amp;AJ$2,データシート1!$A$1:$BT$1,0),0)</f>
        <v>633</v>
      </c>
      <c r="AK18" s="78">
        <f>VLOOKUP(年度マスタ!$K$4&amp;"_"&amp;$AG18,データシート1!$A:$BT,MATCH("ab_"&amp;AK$2,データシート1!$A$1:$BT$1,0),0)</f>
        <v>121717</v>
      </c>
      <c r="AL18" s="78">
        <f>VLOOKUP(年度マスタ!$K$4&amp;"_"&amp;$AG18,データシート1!$A:$BT,MATCH("ab_"&amp;AL$2,データシート1!$A$1:$BT$1,0),0)</f>
        <v>107280</v>
      </c>
      <c r="AM18" s="78">
        <f>VLOOKUP(年度マスタ!$K$4&amp;"_"&amp;$AG18,データシート1!$A:$BT,MATCH("ab_"&amp;AM$2,データシート1!$A$1:$BT$1,0),0)</f>
        <v>157728</v>
      </c>
      <c r="AN18" s="78">
        <f>VLOOKUP(年度マスタ!$K$4&amp;"_"&amp;$AG18,データシート1!$A:$BT,MATCH("ab_"&amp;AN$2,データシート1!$A$1:$BT$1,0),0)</f>
        <v>32681</v>
      </c>
      <c r="AO18" s="78">
        <f>VLOOKUP(年度マスタ!$K$4&amp;"_"&amp;$AG18,データシート1!$A:$BT,MATCH("ab_"&amp;AO$2,データシート1!$A$1:$BT$1,0),0)</f>
        <v>241809</v>
      </c>
      <c r="AP18" s="78">
        <f>VLOOKUP(年度マスタ!$K$4&amp;"_"&amp;$AG18,データシート1!$A:$BT,MATCH("ab_"&amp;AP$2,データシート1!$A$1:$BT$1,0),0)</f>
        <v>0</v>
      </c>
      <c r="AQ18" s="954">
        <f>VLOOKUP(年度マスタ!$K$4&amp;"_"&amp;$AG18,データシート1!$A:$BT,MATCH("ab_"&amp;AQ$2,データシート1!$A$1:$BT$1,0),0)</f>
        <v>41.986365239999998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4389.9247999999998</v>
      </c>
      <c r="AI19" s="78">
        <f>VLOOKUP(年度マスタ!$K$4&amp;"_"&amp;$AG19,データシート1!$A:$BT,MATCH("ab_"&amp;AI$2,データシート1!$A$1:$BT$1,0),0)</f>
        <v>6131</v>
      </c>
      <c r="AJ19" s="78">
        <f>VLOOKUP(年度マスタ!$K$4&amp;"_"&amp;$AG19,データシート1!$A:$BT,MATCH("ab_"&amp;AJ$2,データシート1!$A$1:$BT$1,0),0)</f>
        <v>633</v>
      </c>
      <c r="AK19" s="78">
        <f>VLOOKUP(年度マスタ!$K$4&amp;"_"&amp;$AG19,データシート1!$A:$BT,MATCH("ab_"&amp;AK$2,データシート1!$A$1:$BT$1,0),0)</f>
        <v>121717</v>
      </c>
      <c r="AL19" s="78">
        <f>VLOOKUP(年度マスタ!$K$4&amp;"_"&amp;$AG19,データシート1!$A:$BT,MATCH("ab_"&amp;AL$2,データシート1!$A$1:$BT$1,0),0)</f>
        <v>110539</v>
      </c>
      <c r="AM19" s="78">
        <f>VLOOKUP(年度マスタ!$K$4&amp;"_"&amp;$AG19,データシート1!$A:$BT,MATCH("ab_"&amp;AM$2,データシート1!$A$1:$BT$1,0),0)</f>
        <v>161177</v>
      </c>
      <c r="AN19" s="78">
        <f>VLOOKUP(年度マスタ!$K$4&amp;"_"&amp;$AG19,データシート1!$A:$BT,MATCH("ab_"&amp;AN$2,データシート1!$A$1:$BT$1,0),0)</f>
        <v>33202</v>
      </c>
      <c r="AO19" s="78">
        <f>VLOOKUP(年度マスタ!$K$4&amp;"_"&amp;$AG19,データシート1!$A:$BT,MATCH("ab_"&amp;AO$2,データシート1!$A$1:$BT$1,0),0)</f>
        <v>246541</v>
      </c>
      <c r="AP19" s="78">
        <f>VLOOKUP(年度マスタ!$K$4&amp;"_"&amp;$AG19,データシート1!$A:$BT,MATCH("ab_"&amp;AP$2,データシート1!$A$1:$BT$1,0),0)</f>
        <v>0</v>
      </c>
      <c r="AQ19" s="954">
        <f>VLOOKUP(年度マスタ!$K$4&amp;"_"&amp;$AG19,データシート1!$A:$BT,MATCH("ab_"&amp;AQ$2,データシート1!$A$1:$BT$1,0),0)</f>
        <v>35.520430572160002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4531.8723</v>
      </c>
      <c r="AI20" s="78">
        <f>VLOOKUP(年度マスタ!$K$4&amp;"_"&amp;$AG20,データシート1!$A:$BT,MATCH("ab_"&amp;AI$2,データシート1!$A$1:$BT$1,0),0)</f>
        <v>6131</v>
      </c>
      <c r="AJ20" s="78">
        <f>VLOOKUP(年度マスタ!$K$4&amp;"_"&amp;$AG20,データシート1!$A:$BT,MATCH("ab_"&amp;AJ$2,データシート1!$A$1:$BT$1,0),0)</f>
        <v>633</v>
      </c>
      <c r="AK20" s="78">
        <f>VLOOKUP(年度マスタ!$K$4&amp;"_"&amp;$AG20,データシート1!$A:$BT,MATCH("ab_"&amp;AK$2,データシート1!$A$1:$BT$1,0),0)</f>
        <v>121717</v>
      </c>
      <c r="AL20" s="78">
        <f>VLOOKUP(年度マスタ!$K$4&amp;"_"&amp;$AG20,データシート1!$A:$BT,MATCH("ab_"&amp;AL$2,データシート1!$A$1:$BT$1,0),0)</f>
        <v>114685</v>
      </c>
      <c r="AM20" s="78">
        <f>VLOOKUP(年度マスタ!$K$4&amp;"_"&amp;$AG20,データシート1!$A:$BT,MATCH("ab_"&amp;AM$2,データシート1!$A$1:$BT$1,0),0)</f>
        <v>164750</v>
      </c>
      <c r="AN20" s="78">
        <f>VLOOKUP(年度マスタ!$K$4&amp;"_"&amp;$AG20,データシート1!$A:$BT,MATCH("ab_"&amp;AN$2,データシート1!$A$1:$BT$1,0),0)</f>
        <v>33771</v>
      </c>
      <c r="AO20" s="78">
        <f>VLOOKUP(年度マスタ!$K$4&amp;"_"&amp;$AG20,データシート1!$A:$BT,MATCH("ab_"&amp;AO$2,データシート1!$A$1:$BT$1,0),0)</f>
        <v>252202</v>
      </c>
      <c r="AP20" s="78">
        <f>VLOOKUP(年度マスタ!$K$4&amp;"_"&amp;$AG20,データシート1!$A:$BT,MATCH("ab_"&amp;AP$2,データシート1!$A$1:$BT$1,0),0)</f>
        <v>0</v>
      </c>
      <c r="AQ20" s="954">
        <f>VLOOKUP(年度マスタ!$K$4&amp;"_"&amp;$AG20,データシート1!$A:$BT,MATCH("ab_"&amp;AQ$2,データシート1!$A$1:$BT$1,0),0)</f>
        <v>45.290458921919978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つくば市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302.53300000000002</v>
      </c>
      <c r="BE13" s="70" t="str">
        <f>年度マスタ!K4</f>
        <v>08220</v>
      </c>
      <c r="BF13" s="70" t="str">
        <f>年度マスタ!K4</f>
        <v>08220</v>
      </c>
      <c r="BG13" s="70" t="str">
        <f>年度マスタ!K4</f>
        <v>08220</v>
      </c>
      <c r="BH13" s="278" t="s">
        <v>195</v>
      </c>
      <c r="BI13" s="278" t="s">
        <v>195</v>
      </c>
      <c r="BJ13" s="278" t="s">
        <v>195</v>
      </c>
      <c r="BK13" s="278" t="str">
        <f>年度マスタ!K4</f>
        <v>08220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302.53300000000002</v>
      </c>
      <c r="AY14" s="70"/>
      <c r="BE14" s="70" t="str">
        <f>AP2</f>
        <v>つくば市</v>
      </c>
      <c r="BF14" s="70" t="str">
        <f>AP2</f>
        <v>つくば市</v>
      </c>
      <c r="BG14" s="70" t="str">
        <f>AP2</f>
        <v>つくば市</v>
      </c>
      <c r="BH14" s="70" t="s">
        <v>205</v>
      </c>
      <c r="BI14" s="70" t="s">
        <v>205</v>
      </c>
      <c r="BJ14" s="70" t="s">
        <v>205</v>
      </c>
      <c r="BK14" s="70" t="str">
        <f>AP2</f>
        <v>つくば市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4.6470000000000002</v>
      </c>
      <c r="BG16" s="952">
        <f>BF16/BE16</f>
        <v>4.6470000000000002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7.8360281926314029E-2</v>
      </c>
    </row>
    <row r="17" spans="2:63" ht="15.95" customHeight="1">
      <c r="B17" s="272"/>
      <c r="D17" s="13"/>
      <c r="E17" s="166"/>
      <c r="F17" s="166"/>
      <c r="G17" s="13"/>
      <c r="O17" s="280"/>
      <c r="P17" s="280"/>
      <c r="Z17" s="273"/>
      <c r="AB17" s="272"/>
      <c r="AQ17" s="273"/>
      <c r="AV17" s="276"/>
      <c r="AW17" s="277" t="s">
        <v>113</v>
      </c>
      <c r="AX17" s="165">
        <f>P26</f>
        <v>486.24499999999995</v>
      </c>
      <c r="AY17" s="165">
        <f>AX17</f>
        <v>486.24499999999995</v>
      </c>
      <c r="BA17" s="70">
        <v>16</v>
      </c>
      <c r="BB17" s="70"/>
      <c r="BC17" s="70" t="s">
        <v>276</v>
      </c>
      <c r="BD17" s="70" t="str">
        <f t="shared" ref="BD17:BD51" si="1">BC17&amp;"(N="&amp;BE17&amp;")"</f>
        <v>16：化学工業(N=5)</v>
      </c>
      <c r="BE17" s="845">
        <f>VLOOKUP(BE$13&amp;"_"&amp;$AV$8,データシート2!$A:$SI,MATCH($AV$5&amp;"_"&amp;$BA17&amp;$AV$6,データシート2!$A$1:$SI$1,0),0)</f>
        <v>5</v>
      </c>
      <c r="BF17" s="952">
        <f>VLOOKUP(BF$13&amp;"_"&amp;$AW$8,データシート2!$A:$SI,MATCH($AW$5&amp;"_"&amp;$BA17&amp;$AW$6,データシート2!$A$1:$SI$1,0),0)</f>
        <v>37.924999999999997</v>
      </c>
      <c r="BG17" s="952">
        <f t="shared" ref="BG17:BG39" si="2">BF17/BE17</f>
        <v>7.5849999999999991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0.13111042349734905</v>
      </c>
    </row>
    <row r="18" spans="2:63" ht="15.95" customHeight="1">
      <c r="B18" s="272"/>
      <c r="C18" s="257"/>
      <c r="D18" s="13"/>
      <c r="E18" s="166"/>
      <c r="F18" s="166"/>
      <c r="G18" s="13"/>
      <c r="H18" s="13"/>
      <c r="I18" s="13"/>
      <c r="N18" s="21"/>
      <c r="Z18" s="273"/>
      <c r="AB18" s="272"/>
      <c r="AD18" s="13"/>
      <c r="AQ18" s="273"/>
      <c r="AV18" s="276"/>
      <c r="AW18" s="277" t="s">
        <v>277</v>
      </c>
      <c r="AX18" s="165">
        <f t="shared" si="0"/>
        <v>2.5070000000000001</v>
      </c>
      <c r="AY18" s="165">
        <f>AX18</f>
        <v>2.5070000000000001</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5.0220000000000002</v>
      </c>
      <c r="BG19" s="952">
        <f t="shared" si="2"/>
        <v>5.0220000000000002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4.3656840850462918E-2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81.519000000000005</v>
      </c>
      <c r="BG20" s="952">
        <f t="shared" si="2"/>
        <v>81.519000000000005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0.22517206361388292</v>
      </c>
    </row>
    <row r="21" spans="2:63" ht="15.95" customHeight="1" thickTop="1" thickBot="1">
      <c r="B21" s="283"/>
      <c r="C21" s="407" t="s">
        <v>204</v>
      </c>
      <c r="D21" s="522"/>
      <c r="E21" s="522"/>
      <c r="F21" s="877">
        <f>SUM(F22,F26,F27,F28)</f>
        <v>613.75</v>
      </c>
      <c r="G21" s="877">
        <f t="shared" ref="G21:O21" si="5">SUM(G22,G26,G27,G28)</f>
        <v>783.71900000000005</v>
      </c>
      <c r="H21" s="877">
        <f t="shared" si="5"/>
        <v>883.44799999999998</v>
      </c>
      <c r="I21" s="877">
        <f t="shared" si="5"/>
        <v>962.61500000000012</v>
      </c>
      <c r="J21" s="877">
        <f t="shared" si="5"/>
        <v>941.745</v>
      </c>
      <c r="K21" s="877">
        <f t="shared" si="5"/>
        <v>953.04299999999989</v>
      </c>
      <c r="L21" s="877">
        <f t="shared" si="5"/>
        <v>1184.3420000000001</v>
      </c>
      <c r="M21" s="877">
        <f t="shared" si="5"/>
        <v>1088.7040000000002</v>
      </c>
      <c r="N21" s="877">
        <f t="shared" si="5"/>
        <v>740.20699999999999</v>
      </c>
      <c r="O21" s="877">
        <f t="shared" si="5"/>
        <v>733.30500000000006</v>
      </c>
      <c r="P21" s="878">
        <f>SUM(P22,P26,P27,P28)</f>
        <v>791.28499999999997</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11.643000000000001</v>
      </c>
      <c r="BG21" s="952">
        <f t="shared" si="2"/>
        <v>3.8810000000000002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0.44891946193463711</v>
      </c>
    </row>
    <row r="22" spans="2:63" ht="15.95" customHeight="1" thickBot="1">
      <c r="B22" s="285"/>
      <c r="C22" s="522"/>
      <c r="D22" s="408" t="s">
        <v>114</v>
      </c>
      <c r="E22" s="409"/>
      <c r="F22" s="879">
        <f>SUM(F23:F25)</f>
        <v>288.73700000000002</v>
      </c>
      <c r="G22" s="879">
        <f t="shared" ref="G22:P22" si="6">SUM(G23:G25)</f>
        <v>311.44200000000001</v>
      </c>
      <c r="H22" s="879">
        <f t="shared" si="6"/>
        <v>349.49</v>
      </c>
      <c r="I22" s="879">
        <f t="shared" si="6"/>
        <v>373.97300000000001</v>
      </c>
      <c r="J22" s="879">
        <f t="shared" si="6"/>
        <v>459.4</v>
      </c>
      <c r="K22" s="879">
        <f t="shared" si="6"/>
        <v>429.44</v>
      </c>
      <c r="L22" s="879">
        <f t="shared" si="6"/>
        <v>655.48500000000001</v>
      </c>
      <c r="M22" s="879">
        <f t="shared" si="6"/>
        <v>537.01800000000003</v>
      </c>
      <c r="N22" s="879">
        <f t="shared" si="6"/>
        <v>228.857</v>
      </c>
      <c r="O22" s="879">
        <f t="shared" si="6"/>
        <v>208.62299999999999</v>
      </c>
      <c r="P22" s="880">
        <f t="shared" si="6"/>
        <v>302.53300000000002</v>
      </c>
      <c r="Z22" s="273"/>
      <c r="AB22" s="272"/>
      <c r="AC22" s="521" t="s">
        <v>286</v>
      </c>
      <c r="AP22" s="16" t="s">
        <v>287</v>
      </c>
      <c r="AQ22" s="273"/>
      <c r="AV22" s="70" t="str">
        <f>AW22</f>
        <v>エネルギー起源CO2</v>
      </c>
      <c r="AW22" s="70" t="str">
        <f>D56</f>
        <v>エネルギー起源CO2</v>
      </c>
      <c r="AX22" s="165">
        <f>P56</f>
        <v>697.80499999999995</v>
      </c>
      <c r="AY22" s="165">
        <f>AX22</f>
        <v>697.80499999999995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288.73700000000002</v>
      </c>
      <c r="G23" s="881">
        <f>IFERROR(VLOOKUP(年度マスタ!$K$4&amp;"_"&amp;G$20,データシート1!$A:$BU,MATCH("ba_"&amp;$E23,データシート1!$A$1:$BU$1,0),0),0)</f>
        <v>311.44200000000001</v>
      </c>
      <c r="H23" s="881">
        <f>IFERROR(VLOOKUP(年度マスタ!$K$4&amp;"_"&amp;H$20,データシート1!$A:$BU,MATCH("ba_"&amp;$E23,データシート1!$A$1:$BU$1,0),0),0)</f>
        <v>349.49</v>
      </c>
      <c r="I23" s="881">
        <f>IFERROR(VLOOKUP(年度マスタ!$K$4&amp;"_"&amp;I$20,データシート1!$A:$BU,MATCH("ba_"&amp;$E23,データシート1!$A$1:$BU$1,0),0),0)</f>
        <v>373.97300000000001</v>
      </c>
      <c r="J23" s="881">
        <f>IFERROR(VLOOKUP(年度マスタ!$K$4&amp;"_"&amp;J$20,データシート1!$A:$BU,MATCH("ba_"&amp;$E23,データシート1!$A$1:$BU$1,0),0),0)</f>
        <v>459.4</v>
      </c>
      <c r="K23" s="881">
        <f>IFERROR(VLOOKUP(年度マスタ!$K$4&amp;"_"&amp;K$20,データシート1!$A:$BU,MATCH("ba_"&amp;$E23,データシート1!$A$1:$BU$1,0),0),0)</f>
        <v>429.44</v>
      </c>
      <c r="L23" s="881">
        <f>IFERROR(VLOOKUP(年度マスタ!$K$4&amp;"_"&amp;L$20,データシート1!$A:$BU,MATCH("ba_"&amp;$E23,データシート1!$A$1:$BU$1,0),0),0)</f>
        <v>655.48500000000001</v>
      </c>
      <c r="M23" s="881">
        <f>IFERROR(VLOOKUP(年度マスタ!$K$4&amp;"_"&amp;M$20,データシート1!$A:$BU,MATCH("ba_"&amp;$E23,データシート1!$A$1:$BU$1,0),0),0)</f>
        <v>537.01800000000003</v>
      </c>
      <c r="N23" s="881">
        <f>IFERROR(VLOOKUP(年度マスタ!$K$4&amp;"_"&amp;N$20,データシート1!$A:$BU,MATCH("ba_"&amp;$E23,データシート1!$A$1:$BU$1,0),0),0)</f>
        <v>228.857</v>
      </c>
      <c r="O23" s="881">
        <f>IFERROR(VLOOKUP(年度マスタ!$K$4&amp;"_"&amp;O$20,データシート1!$A:$BU,MATCH("ba_"&amp;$E23,データシート1!$A$1:$BU$1,0),0),0)</f>
        <v>208.62299999999999</v>
      </c>
      <c r="P23" s="882">
        <f>IFERROR(VLOOKUP(年度マスタ!$K$4&amp;"_"&amp;P$20,データシート1!$A:$BU,MATCH("ba_"&amp;$E23,データシート1!$A$1:$BU$1,0),0),0)</f>
        <v>302.53300000000002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1265.170522640502</v>
      </c>
      <c r="AG24" s="877">
        <f t="shared" ref="AG24:AP24" si="11">AG25+AG29</f>
        <v>1306.9479229145218</v>
      </c>
      <c r="AH24" s="877">
        <f t="shared" si="11"/>
        <v>1300.7361561717639</v>
      </c>
      <c r="AI24" s="877">
        <f t="shared" si="11"/>
        <v>1276.6192435390485</v>
      </c>
      <c r="AJ24" s="877">
        <f t="shared" si="11"/>
        <v>1405.5755391574528</v>
      </c>
      <c r="AK24" s="877">
        <f t="shared" si="11"/>
        <v>1229.39422433146</v>
      </c>
      <c r="AL24" s="877">
        <f t="shared" si="11"/>
        <v>1138.03525718489</v>
      </c>
      <c r="AM24" s="877">
        <f t="shared" si="11"/>
        <v>1193.6362459988763</v>
      </c>
      <c r="AN24" s="877">
        <f t="shared" si="11"/>
        <v>1161.0285475377254</v>
      </c>
      <c r="AO24" s="877">
        <f t="shared" si="11"/>
        <v>1080.6921848862801</v>
      </c>
      <c r="AP24" s="878">
        <f t="shared" si="11"/>
        <v>1269.5934433803732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12：木材・木製品製造業(N=1)</v>
      </c>
      <c r="BE24" s="845">
        <f>VLOOKUP(BE$13&amp;"_"&amp;$AV$8,データシート2!$A:$SI,MATCH($AV$5&amp;"_"&amp;$BA24&amp;$AV$6,データシート2!$A$1:$SI$1,0),0)</f>
        <v>1</v>
      </c>
      <c r="BF24" s="952">
        <f>VLOOKUP(BF$13&amp;"_"&amp;$AW$8,データシート2!$A:$SI,MATCH($AW$5&amp;"_"&amp;$BA24&amp;$AW$6,データシート2!$A$1:$SI$1,0),0)</f>
        <v>9.1590000000000007</v>
      </c>
      <c r="BG24" s="952">
        <f t="shared" si="2"/>
        <v>9.1590000000000007</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f t="shared" si="4"/>
        <v>1.0485209941282911</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696.55750835719232</v>
      </c>
      <c r="AG25" s="879">
        <f>①CO2排出量の現状把握!AA35</f>
        <v>685.33033996680319</v>
      </c>
      <c r="AH25" s="879">
        <f>①CO2排出量の現状把握!AB35</f>
        <v>694.03891847252726</v>
      </c>
      <c r="AI25" s="879">
        <f>①CO2排出量の現状把握!AC35</f>
        <v>647.52439090397695</v>
      </c>
      <c r="AJ25" s="879">
        <f>①CO2排出量の現状把握!AD35</f>
        <v>705.58848805567277</v>
      </c>
      <c r="AK25" s="879">
        <f>①CO2排出量の現状把握!AE35</f>
        <v>717.37176755453481</v>
      </c>
      <c r="AL25" s="879">
        <f>①CO2排出量の現状把握!AF35</f>
        <v>672.36791716728214</v>
      </c>
      <c r="AM25" s="879">
        <f>①CO2排出量の現状把握!AG35</f>
        <v>699.43402948553967</v>
      </c>
      <c r="AN25" s="879">
        <f>①CO2排出量の現状把握!AH35</f>
        <v>677.94703610341651</v>
      </c>
      <c r="AO25" s="879">
        <f>①CO2排出量の現状把握!AI35</f>
        <v>606.9126940026166</v>
      </c>
      <c r="AP25" s="880">
        <f>①CO2排出量の現状把握!AJ35</f>
        <v>765.66876508229393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13：家具・装備品製造業(N=1)</v>
      </c>
      <c r="BE25" s="845">
        <f>VLOOKUP(BE$13&amp;"_"&amp;$AV$8,データシート2!$A:$SI,MATCH($AV$5&amp;"_"&amp;$BA25&amp;$AV$6,データシート2!$A$1:$SI$1,0),0)</f>
        <v>1</v>
      </c>
      <c r="BF25" s="952">
        <f>VLOOKUP(BF$13&amp;"_"&amp;$AW$8,データシート2!$A:$SI,MATCH($AW$5&amp;"_"&amp;$BA25&amp;$AW$6,データシート2!$A$1:$SI$1,0),0)</f>
        <v>5.2309999999999999</v>
      </c>
      <c r="BG25" s="952">
        <f t="shared" si="2"/>
        <v>5.2309999999999999</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f t="shared" si="4"/>
        <v>1.1246942889137737</v>
      </c>
    </row>
    <row r="26" spans="2:63" ht="15.95" customHeight="1" thickBot="1">
      <c r="B26" s="285"/>
      <c r="C26" s="522"/>
      <c r="D26" s="412" t="s">
        <v>199</v>
      </c>
      <c r="E26" s="409"/>
      <c r="F26" s="879">
        <f>IFERROR(VLOOKUP(年度マスタ!$K$4&amp;"_"&amp;F$20,データシート1!$A:$BU,MATCH("ba_"&amp;$D26,データシート1!$A$1:$BU$1,0),0),0)</f>
        <v>321.07100000000003</v>
      </c>
      <c r="G26" s="879">
        <f>IFERROR(VLOOKUP(年度マスタ!$K$4&amp;"_"&amp;G$20,データシート1!$A:$BU,MATCH("ba_"&amp;$D26,データシート1!$A$1:$BU$1,0),0),0)</f>
        <v>467.63499999999999</v>
      </c>
      <c r="H26" s="879">
        <f>IFERROR(VLOOKUP(年度マスタ!$K$4&amp;"_"&amp;H$20,データシート1!$A:$BU,MATCH("ba_"&amp;$D26,データシート1!$A$1:$BU$1,0),0),0)</f>
        <v>529.58600000000001</v>
      </c>
      <c r="I26" s="879">
        <f>IFERROR(VLOOKUP(年度マスタ!$K$4&amp;"_"&amp;I$20,データシート1!$A:$BU,MATCH("ba_"&amp;$D26,データシート1!$A$1:$BU$1,0),0),0)</f>
        <v>584.60800000000006</v>
      </c>
      <c r="J26" s="879">
        <f>IFERROR(VLOOKUP(年度マスタ!$K$4&amp;"_"&amp;J$20,データシート1!$A:$BU,MATCH("ba_"&amp;$D26,データシート1!$A$1:$BU$1,0),0),0)</f>
        <v>478.57400000000007</v>
      </c>
      <c r="K26" s="879">
        <f>IFERROR(VLOOKUP(年度マスタ!$K$4&amp;"_"&amp;K$20,データシート1!$A:$BU,MATCH("ba_"&amp;$D26,データシート1!$A$1:$BU$1,0),0),0)</f>
        <v>520.29699999999991</v>
      </c>
      <c r="L26" s="879">
        <f>IFERROR(VLOOKUP(年度マスタ!$K$4&amp;"_"&amp;L$20,データシート1!$A:$BU,MATCH("ba_"&amp;$D26,データシート1!$A$1:$BU$1,0),0),0)</f>
        <v>525.83699999999999</v>
      </c>
      <c r="M26" s="879">
        <f>IFERROR(VLOOKUP(年度マスタ!$K$4&amp;"_"&amp;M$20,データシート1!$A:$BU,MATCH("ba_"&amp;$D26,データシート1!$A$1:$BU$1,0),0),0)</f>
        <v>548.77600000000007</v>
      </c>
      <c r="N26" s="879">
        <f>IFERROR(VLOOKUP(年度マスタ!$K$4&amp;"_"&amp;N$20,データシート1!$A:$BU,MATCH("ba_"&amp;$D26,データシート1!$A$1:$BU$1,0),0),0)</f>
        <v>511.35</v>
      </c>
      <c r="O26" s="879">
        <f>IFERROR(VLOOKUP(年度マスタ!$K$4&amp;"_"&amp;O$20,データシート1!$A:$BU,MATCH("ba_"&amp;$D26,データシート1!$A$1:$BU$1,0),0),0)</f>
        <v>524.68200000000013</v>
      </c>
      <c r="P26" s="880">
        <f>IFERROR(VLOOKUP(年度マスタ!$K$4&amp;"_"&amp;P$20,データシート1!$A:$BU,MATCH("ba_"&amp;$D26,データシート1!$A$1:$BU$1,0),0),0)</f>
        <v>486.24499999999995</v>
      </c>
      <c r="Z26" s="273"/>
      <c r="AB26" s="272"/>
      <c r="AC26" s="522"/>
      <c r="AD26" s="410"/>
      <c r="AE26" s="409" t="s">
        <v>184</v>
      </c>
      <c r="AF26" s="881">
        <f>①CO2排出量の現状把握!Z36</f>
        <v>639.47942008207406</v>
      </c>
      <c r="AG26" s="881">
        <f>①CO2排出量の現状把握!AA36</f>
        <v>629.0620286575753</v>
      </c>
      <c r="AH26" s="881">
        <f>①CO2排出量の現状把握!AB36</f>
        <v>641.13928621998889</v>
      </c>
      <c r="AI26" s="881">
        <f>①CO2排出量の現状把握!AC36</f>
        <v>590.96011648577871</v>
      </c>
      <c r="AJ26" s="881">
        <f>①CO2排出量の現状把握!AD36</f>
        <v>649.36607638021746</v>
      </c>
      <c r="AK26" s="881">
        <f>①CO2排出量の現状把握!AE36</f>
        <v>662.44337063877924</v>
      </c>
      <c r="AL26" s="881">
        <f>①CO2排出量の現状把握!AF36</f>
        <v>617.67255416246201</v>
      </c>
      <c r="AM26" s="881">
        <f>①CO2排出量の現状把握!AG36</f>
        <v>648.058511044395</v>
      </c>
      <c r="AN26" s="881">
        <f>①CO2排出量の現状把握!AH36</f>
        <v>627.29910892087264</v>
      </c>
      <c r="AO26" s="881">
        <f>①CO2排出量の現状把握!AI36</f>
        <v>562.3079974793103</v>
      </c>
      <c r="AP26" s="882">
        <f>①CO2排出量の現状把握!AJ36</f>
        <v>725.56934749417201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4.8780000000000001</v>
      </c>
      <c r="BG26" s="952">
        <f t="shared" si="2"/>
        <v>4.8780000000000001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0.6527887231796351</v>
      </c>
    </row>
    <row r="27" spans="2:63" ht="15.95" customHeight="1" thickBot="1">
      <c r="B27" s="285"/>
      <c r="C27" s="522"/>
      <c r="D27" s="412" t="s">
        <v>294</v>
      </c>
      <c r="E27" s="409"/>
      <c r="F27" s="879">
        <f>IFERROR(VLOOKUP(年度マスタ!$K$4&amp;"_"&amp;F$20,データシート1!$A:$BU,MATCH("ba_"&amp;$D27,データシート1!$A$1:$BU$1,0),0),0)</f>
        <v>3.9420000000000002</v>
      </c>
      <c r="G27" s="879">
        <f>IFERROR(VLOOKUP(年度マスタ!$K$4&amp;"_"&amp;G$20,データシート1!$A:$BU,MATCH("ba_"&amp;$D27,データシート1!$A$1:$BU$1,0),0),0)</f>
        <v>4.6420000000000003</v>
      </c>
      <c r="H27" s="879">
        <f>IFERROR(VLOOKUP(年度マスタ!$K$4&amp;"_"&amp;H$20,データシート1!$A:$BU,MATCH("ba_"&amp;$D27,データシート1!$A$1:$BU$1,0),0),0)</f>
        <v>4.3719999999999999</v>
      </c>
      <c r="I27" s="879">
        <f>IFERROR(VLOOKUP(年度マスタ!$K$4&amp;"_"&amp;I$20,データシート1!$A:$BU,MATCH("ba_"&amp;$D27,データシート1!$A$1:$BU$1,0),0),0)</f>
        <v>4.0339999999999998</v>
      </c>
      <c r="J27" s="879">
        <f>IFERROR(VLOOKUP(年度マスタ!$K$4&amp;"_"&amp;J$20,データシート1!$A:$BU,MATCH("ba_"&amp;$D27,データシート1!$A$1:$BU$1,0),0),0)</f>
        <v>3.7709999999999999</v>
      </c>
      <c r="K27" s="879">
        <f>IFERROR(VLOOKUP(年度マスタ!$K$4&amp;"_"&amp;K$20,データシート1!$A:$BU,MATCH("ba_"&amp;$D27,データシート1!$A$1:$BU$1,0),0),0)</f>
        <v>3.306</v>
      </c>
      <c r="L27" s="879">
        <f>IFERROR(VLOOKUP(年度マスタ!$K$4&amp;"_"&amp;L$20,データシート1!$A:$BU,MATCH("ba_"&amp;$D27,データシート1!$A$1:$BU$1,0),0),0)</f>
        <v>3.02</v>
      </c>
      <c r="M27" s="879">
        <f>IFERROR(VLOOKUP(年度マスタ!$K$4&amp;"_"&amp;M$20,データシート1!$A:$BU,MATCH("ba_"&amp;$D27,データシート1!$A$1:$BU$1,0),0),0)</f>
        <v>2.91</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2.5070000000000001</v>
      </c>
      <c r="Z27" s="273"/>
      <c r="AB27" s="272"/>
      <c r="AC27" s="522"/>
      <c r="AD27" s="410"/>
      <c r="AE27" s="409" t="s">
        <v>194</v>
      </c>
      <c r="AF27" s="881">
        <f>①CO2排出量の現状把握!Z37</f>
        <v>16.971080661638769</v>
      </c>
      <c r="AG27" s="881">
        <f>①CO2排出量の現状把握!AA37</f>
        <v>16.081044474545301</v>
      </c>
      <c r="AH27" s="881">
        <f>①CO2排出量の現状把握!AB37</f>
        <v>14.33777674068191</v>
      </c>
      <c r="AI27" s="881">
        <f>①CO2排出量の現状把握!AC37</f>
        <v>14.67871476293505</v>
      </c>
      <c r="AJ27" s="881">
        <f>①CO2排出量の現状把握!AD37</f>
        <v>14.0447728531223</v>
      </c>
      <c r="AK27" s="881">
        <f>①CO2排出量の現状把握!AE37</f>
        <v>13.047612798207544</v>
      </c>
      <c r="AL27" s="881">
        <f>①CO2排出量の現状把握!AF37</f>
        <v>12.990768466650792</v>
      </c>
      <c r="AM27" s="881">
        <f>①CO2排出量の現状把握!AG37</f>
        <v>12.257753314005413</v>
      </c>
      <c r="AN27" s="881">
        <f>①CO2排出量の現状把握!AH37</f>
        <v>11.193594719035694</v>
      </c>
      <c r="AO27" s="881">
        <f>①CO2排出量の現状把握!AI37</f>
        <v>13.309628513221982</v>
      </c>
      <c r="AP27" s="882">
        <f>①CO2排出量の現状把握!AJ37</f>
        <v>14.17368196352693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9.4359999999999999</v>
      </c>
      <c r="BG27" s="952">
        <f t="shared" si="2"/>
        <v>3.1453333333333333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0.36265408937530813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40.107007613479482</v>
      </c>
      <c r="AG28" s="881">
        <f>①CO2排出量の現状把握!AA38</f>
        <v>40.187266834682703</v>
      </c>
      <c r="AH28" s="881">
        <f>①CO2排出量の現状把握!AB38</f>
        <v>38.56185551185655</v>
      </c>
      <c r="AI28" s="881">
        <f>①CO2排出量の現状把握!AC38</f>
        <v>41.885559655263187</v>
      </c>
      <c r="AJ28" s="881">
        <f>①CO2排出量の現状把握!AD38</f>
        <v>42.17763882233308</v>
      </c>
      <c r="AK28" s="881">
        <f>①CO2排出量の現状把握!AE38</f>
        <v>41.880784117548053</v>
      </c>
      <c r="AL28" s="881">
        <f>①CO2排出量の現状把握!AF38</f>
        <v>41.704594538169289</v>
      </c>
      <c r="AM28" s="881">
        <f>①CO2排出量の現状把握!AG38</f>
        <v>39.117765127139215</v>
      </c>
      <c r="AN28" s="881">
        <f>①CO2排出量の現状把握!AH38</f>
        <v>39.454332463508187</v>
      </c>
      <c r="AO28" s="881">
        <f>①CO2排出量の現状把握!AI38</f>
        <v>31.295068010084243</v>
      </c>
      <c r="AP28" s="882">
        <f>①CO2排出量の現状把握!AJ38</f>
        <v>25.925735624594914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568.61301428330955</v>
      </c>
      <c r="AG29" s="883">
        <f>①CO2排出量の現状把握!AA39</f>
        <v>621.61758294771846</v>
      </c>
      <c r="AH29" s="883">
        <f>①CO2排出量の現状把握!AB39</f>
        <v>606.69723769923678</v>
      </c>
      <c r="AI29" s="883">
        <f>①CO2排出量の現状把握!AC39</f>
        <v>629.09485263507167</v>
      </c>
      <c r="AJ29" s="883">
        <f>①CO2排出量の現状把握!AD39</f>
        <v>699.98705110178003</v>
      </c>
      <c r="AK29" s="883">
        <f>①CO2排出量の現状把握!AE39</f>
        <v>512.02245677692508</v>
      </c>
      <c r="AL29" s="883">
        <f>①CO2排出量の現状把握!AF39</f>
        <v>465.66734001760796</v>
      </c>
      <c r="AM29" s="883">
        <f>①CO2排出量の現状把握!AG39</f>
        <v>494.20221651333674</v>
      </c>
      <c r="AN29" s="883">
        <f>①CO2排出量の現状把握!AH39</f>
        <v>483.08151143430888</v>
      </c>
      <c r="AO29" s="883">
        <f>①CO2排出量の現状把握!AI39</f>
        <v>473.77949088366353</v>
      </c>
      <c r="AP29" s="884">
        <f>①CO2排出量の現状把握!AJ39</f>
        <v>503.92467829807913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93.48</v>
      </c>
      <c r="AY30" s="287">
        <f t="shared" si="15"/>
        <v>93.48</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4.0949999999999998</v>
      </c>
      <c r="BG31" s="952">
        <f t="shared" si="2"/>
        <v>4.0949999999999998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0.48358828165276113</v>
      </c>
    </row>
    <row r="32" spans="2:63" ht="15.95" customHeight="1" thickTop="1" thickBot="1">
      <c r="B32" s="285"/>
      <c r="Z32" s="273"/>
      <c r="AB32" s="272"/>
      <c r="AC32" s="1114" t="s">
        <v>290</v>
      </c>
      <c r="AD32" s="1114"/>
      <c r="AE32" s="1115"/>
      <c r="AF32" s="461">
        <f t="shared" ref="AF32:AP32" si="16">IFERROR(IF(SUM(F23:F26)/AF24&gt;1,1,SUM(F23:F26)/AF24),0)</f>
        <v>0.48199668668163942</v>
      </c>
      <c r="AG32" s="461">
        <f t="shared" si="16"/>
        <v>0.59610408826592087</v>
      </c>
      <c r="AH32" s="461">
        <f t="shared" si="16"/>
        <v>0.6758296029743921</v>
      </c>
      <c r="AI32" s="461">
        <f t="shared" si="16"/>
        <v>0.75087462832114171</v>
      </c>
      <c r="AJ32" s="461">
        <f t="shared" si="16"/>
        <v>0.66732379290141308</v>
      </c>
      <c r="AK32" s="461">
        <f t="shared" si="16"/>
        <v>0.7725243711116857</v>
      </c>
      <c r="AL32" s="461">
        <f t="shared" si="16"/>
        <v>1</v>
      </c>
      <c r="AM32" s="461">
        <f t="shared" si="16"/>
        <v>0.90965233641289933</v>
      </c>
      <c r="AN32" s="461">
        <f t="shared" si="16"/>
        <v>0.63754418577373384</v>
      </c>
      <c r="AO32" s="461">
        <f t="shared" si="16"/>
        <v>0.67855121953821185</v>
      </c>
      <c r="AP32" s="461">
        <f t="shared" si="16"/>
        <v>0.62128392684498157</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99.494</v>
      </c>
      <c r="BG32" s="952">
        <f t="shared" si="2"/>
        <v>99.494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6.2583482916800905</v>
      </c>
    </row>
    <row r="33" spans="2:63" ht="15.95" customHeight="1" thickBot="1">
      <c r="B33" s="285"/>
      <c r="Z33" s="273"/>
      <c r="AB33" s="272"/>
      <c r="AC33" s="522"/>
      <c r="AD33" s="408" t="s">
        <v>114</v>
      </c>
      <c r="AE33" s="409"/>
      <c r="AF33" s="458">
        <f>IFERROR(IF(F22/AF25&gt;1,1,F22/AF25),0)</f>
        <v>0.41451997363573989</v>
      </c>
      <c r="AG33" s="458">
        <f t="shared" ref="AG33:AP33" si="17">IFERROR(IF(G22/AG25&gt;1,1,G22/AG25),0)</f>
        <v>0.45444070083791416</v>
      </c>
      <c r="AH33" s="458">
        <f t="shared" si="17"/>
        <v>0.50355965738805208</v>
      </c>
      <c r="AI33" s="458">
        <f t="shared" si="17"/>
        <v>0.57754272310563426</v>
      </c>
      <c r="AJ33" s="458">
        <f t="shared" si="17"/>
        <v>0.6510877200759434</v>
      </c>
      <c r="AK33" s="458">
        <f t="shared" si="17"/>
        <v>0.59862963587754214</v>
      </c>
      <c r="AL33" s="458">
        <f t="shared" si="17"/>
        <v>0.97489035878093255</v>
      </c>
      <c r="AM33" s="458">
        <f t="shared" si="17"/>
        <v>0.7677893516204769</v>
      </c>
      <c r="AN33" s="458">
        <f>IFERROR(IF(N22/AN25&gt;1,1,N22/AN25),0)</f>
        <v>0.33757356815863315</v>
      </c>
      <c r="AO33" s="458">
        <f t="shared" si="17"/>
        <v>0.34374466387269292</v>
      </c>
      <c r="AP33" s="458">
        <f t="shared" si="17"/>
        <v>0.39512255664168805</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5.7110000000000003</v>
      </c>
      <c r="BG33" s="952">
        <f t="shared" si="2"/>
        <v>5.7110000000000003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0.72980638067917758</v>
      </c>
    </row>
    <row r="34" spans="2:63" ht="15.95" customHeight="1" thickBot="1">
      <c r="B34" s="285"/>
      <c r="Z34" s="273"/>
      <c r="AB34" s="272"/>
      <c r="AC34" s="522"/>
      <c r="AD34" s="410"/>
      <c r="AE34" s="409" t="s">
        <v>184</v>
      </c>
      <c r="AF34" s="459">
        <f>IFERROR(IF(F23/AF26&gt;1,1,F23/AF26),0)</f>
        <v>0.45151883068096554</v>
      </c>
      <c r="AG34" s="459">
        <f t="shared" ref="AG34:AP36" si="18">IFERROR(IF(G23/AG26&gt;1,1,G23/AG26),0)</f>
        <v>0.49508949167480409</v>
      </c>
      <c r="AH34" s="459">
        <f t="shared" si="18"/>
        <v>0.5451077597514159</v>
      </c>
      <c r="AI34" s="459">
        <f t="shared" si="18"/>
        <v>0.6328227397542141</v>
      </c>
      <c r="AJ34" s="459">
        <f t="shared" si="18"/>
        <v>0.70745919244942457</v>
      </c>
      <c r="AK34" s="459">
        <f t="shared" si="18"/>
        <v>0.64826673348078145</v>
      </c>
      <c r="AL34" s="459">
        <f t="shared" si="18"/>
        <v>1</v>
      </c>
      <c r="AM34" s="459">
        <f t="shared" si="18"/>
        <v>0.82865665807637512</v>
      </c>
      <c r="AN34" s="459">
        <f t="shared" si="18"/>
        <v>0.36482914887874957</v>
      </c>
      <c r="AO34" s="459">
        <f t="shared" si="18"/>
        <v>0.37101197374962841</v>
      </c>
      <c r="AP34" s="459">
        <f t="shared" si="18"/>
        <v>0.4169594554191528</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15.775</v>
      </c>
      <c r="BG34" s="952">
        <f t="shared" si="2"/>
        <v>15.775</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1.5202994018050675</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3.7389999999999999</v>
      </c>
      <c r="BG35" s="952">
        <f t="shared" si="2"/>
        <v>3.7389999999999999</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0.11006816202890603</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4.2590000000000003</v>
      </c>
      <c r="BG36" s="952">
        <f t="shared" si="2"/>
        <v>4.2590000000000003</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0.35185280076966924</v>
      </c>
    </row>
    <row r="37" spans="2:63" ht="15.95" customHeight="1">
      <c r="B37" s="290"/>
      <c r="C37" s="29"/>
      <c r="Z37" s="273"/>
      <c r="AB37" s="272"/>
      <c r="AC37" s="522"/>
      <c r="AD37" s="408" t="s">
        <v>199</v>
      </c>
      <c r="AE37" s="413"/>
      <c r="AF37" s="460">
        <f>IFERROR(IF(F26/AF29&gt;1,1,F26/AF29),0)</f>
        <v>0.56465643932663745</v>
      </c>
      <c r="AG37" s="460">
        <f t="shared" ref="AG37:AP37" si="21">IFERROR(IF(G26/AG29&gt;1,1,G26/AG29),0)</f>
        <v>0.75228727891265379</v>
      </c>
      <c r="AH37" s="460">
        <f t="shared" si="21"/>
        <v>0.87289996903288392</v>
      </c>
      <c r="AI37" s="460">
        <f t="shared" si="21"/>
        <v>0.92928434806177351</v>
      </c>
      <c r="AJ37" s="460">
        <f t="shared" si="21"/>
        <v>0.68368979004215047</v>
      </c>
      <c r="AK37" s="460">
        <f t="shared" si="21"/>
        <v>1</v>
      </c>
      <c r="AL37" s="460">
        <f t="shared" si="21"/>
        <v>1</v>
      </c>
      <c r="AM37" s="460">
        <f t="shared" si="21"/>
        <v>1</v>
      </c>
      <c r="AN37" s="460">
        <f t="shared" si="21"/>
        <v>1</v>
      </c>
      <c r="AO37" s="460">
        <f t="shared" si="21"/>
        <v>1</v>
      </c>
      <c r="AP37" s="460">
        <f t="shared" si="21"/>
        <v>0.96491602999521808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2.8340000000000001</v>
      </c>
      <c r="BG43" s="952">
        <f t="shared" si="22"/>
        <v>2.8340000000000001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0.68782431526076271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5.8490000000000002</v>
      </c>
      <c r="BG45" s="952">
        <f t="shared" si="22"/>
        <v>2.9245000000000001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0.54223809576501714</v>
      </c>
    </row>
    <row r="46" spans="2:63" ht="15.95" customHeight="1">
      <c r="B46" s="292"/>
      <c r="Z46" s="273"/>
      <c r="AB46" s="272"/>
      <c r="AQ46" s="273"/>
      <c r="BA46" s="70" t="s">
        <v>322</v>
      </c>
      <c r="BB46" s="70"/>
      <c r="BC46" s="70" t="s">
        <v>323</v>
      </c>
      <c r="BD46" s="70" t="str">
        <f t="shared" si="1"/>
        <v>L：学術研究,専門･技術ｻｰﾋﾞｽ業(N=26)</v>
      </c>
      <c r="BE46" s="845">
        <f>VLOOKUP(BE$13&amp;"_"&amp;$AV$8,データシート2!$A:$SI,MATCH($AV$5&amp;"_"&amp;$BA46&amp;$AV$6,データシート2!$A$1:$SI$1,0),0)</f>
        <v>26</v>
      </c>
      <c r="BF46" s="952">
        <f>VLOOKUP(BF$13&amp;"_"&amp;$AW$8,データシート2!$A:$SI,MATCH($AW$5&amp;"_"&amp;$BA46&amp;$AW$6,データシート2!$A$1:$SI$1,0),0)</f>
        <v>393.39</v>
      </c>
      <c r="BG46" s="952">
        <f t="shared" si="22"/>
        <v>15.130384615384616</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1.2541895410739201</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3.754</v>
      </c>
      <c r="BG48" s="952">
        <f t="shared" si="22"/>
        <v>3.754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0.75654600435585528</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66.822999999999993</v>
      </c>
      <c r="BG49" s="952">
        <f t="shared" si="22"/>
        <v>33.411499999999997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3.9124771983311648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8.609</v>
      </c>
      <c r="BG50" s="952">
        <f t="shared" si="22"/>
        <v>4.3045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0.77646131259372797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S：公務(N=2)</v>
      </c>
      <c r="BE53" s="845">
        <f>VLOOKUP(BE$13&amp;"_"&amp;$AV$8,データシート2!$A:$SI,MATCH($AV$5&amp;"_"&amp;$BA53&amp;$AV$6,データシート2!$A$1:$SI$1,0),0)</f>
        <v>2</v>
      </c>
      <c r="BF53" s="952">
        <f>VLOOKUP(BF$13&amp;"_"&amp;$AW$8,データシート2!$A:$SI,MATCH($AW$5&amp;"_"&amp;$BA53&amp;$AW$6,データシート2!$A$1:$SI$1,0),0)</f>
        <v>4.9859999999999998</v>
      </c>
      <c r="BG53" s="952">
        <f t="shared" ref="BG53:BG63" si="29">BF53/BE53</f>
        <v>2.4929999999999999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0.53832202681931007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613.75</v>
      </c>
      <c r="G55" s="885">
        <f t="shared" ref="G55:P55" si="32">SUM(G56,G57,G60,G61,G62,G63,G64,G65,)</f>
        <v>783.71900000000005</v>
      </c>
      <c r="H55" s="885">
        <f t="shared" si="32"/>
        <v>883.44799999999998</v>
      </c>
      <c r="I55" s="885">
        <f t="shared" si="32"/>
        <v>962.61500000000001</v>
      </c>
      <c r="J55" s="885">
        <f t="shared" si="32"/>
        <v>941.74499999999989</v>
      </c>
      <c r="K55" s="885">
        <f t="shared" si="32"/>
        <v>953.04300000000001</v>
      </c>
      <c r="L55" s="885">
        <f t="shared" si="32"/>
        <v>1184.3420000000001</v>
      </c>
      <c r="M55" s="885">
        <f t="shared" si="32"/>
        <v>1088.704</v>
      </c>
      <c r="N55" s="885">
        <f t="shared" si="32"/>
        <v>740.20699999999999</v>
      </c>
      <c r="O55" s="885">
        <f t="shared" si="32"/>
        <v>733.30499999999995</v>
      </c>
      <c r="P55" s="886">
        <f t="shared" si="32"/>
        <v>791.28499999999997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558.38499999999999</v>
      </c>
      <c r="G56" s="887">
        <f>IFERROR(VLOOKUP(年度マスタ!$K$4&amp;"_"&amp;G$54,データシート1!$A:$CE,MATCH("bc_"&amp;$C56,データシート1!$A$1:$CE$1,0),0),0)</f>
        <v>733.90200000000004</v>
      </c>
      <c r="H56" s="887">
        <f>IFERROR(VLOOKUP(年度マスタ!$K$4&amp;"_"&amp;H$54,データシート1!$A:$CE,MATCH("bc_"&amp;$C56,データシート1!$A$1:$CE$1,0),0),0)</f>
        <v>798.60299999999995</v>
      </c>
      <c r="I56" s="887">
        <f>IFERROR(VLOOKUP(年度マスタ!$K$4&amp;"_"&amp;I$54,データシート1!$A:$CE,MATCH("bc_"&amp;$C56,データシート1!$A$1:$CE$1,0),0),0)</f>
        <v>846.7</v>
      </c>
      <c r="J56" s="887">
        <f>IFERROR(VLOOKUP(年度マスタ!$K$4&amp;"_"&amp;J$54,データシート1!$A:$CE,MATCH("bc_"&amp;$C56,データシート1!$A$1:$CE$1,0),0),0)</f>
        <v>723.06</v>
      </c>
      <c r="K56" s="887">
        <f>IFERROR(VLOOKUP(年度マスタ!$K$4&amp;"_"&amp;K$54,データシート1!$A:$CE,MATCH("bc_"&amp;$C56,データシート1!$A$1:$CE$1,0),0),0)</f>
        <v>769.01300000000003</v>
      </c>
      <c r="L56" s="887">
        <f>IFERROR(VLOOKUP(年度マスタ!$K$4&amp;"_"&amp;L$54,データシート1!$A:$CE,MATCH("bc_"&amp;$C56,データシート1!$A$1:$CE$1,0),0),0)</f>
        <v>738.63699999999994</v>
      </c>
      <c r="M56" s="887">
        <f>IFERROR(VLOOKUP(年度マスタ!$K$4&amp;"_"&amp;M$54,データシート1!$A:$CE,MATCH("bc_"&amp;$C56,データシート1!$A$1:$CE$1,0),0),0)</f>
        <v>754.91399999999999</v>
      </c>
      <c r="N56" s="887">
        <f>IFERROR(VLOOKUP(年度マスタ!$K$4&amp;"_"&amp;N$54,データシート1!$A:$CE,MATCH("bc_"&amp;$C56,データシート1!$A$1:$CE$1,0),0),0)</f>
        <v>740.20699999999999</v>
      </c>
      <c r="O56" s="887">
        <f>IFERROR(VLOOKUP(年度マスタ!$K$4&amp;"_"&amp;O$54,データシート1!$A:$CE,MATCH("bc_"&amp;$C56,データシート1!$A$1:$CE$1,0),0),0)</f>
        <v>700.75699999999995</v>
      </c>
      <c r="P56" s="888">
        <f>IFERROR(VLOOKUP(年度マスタ!$K$4&amp;"_"&amp;P$54,データシート1!$A:$CE,MATCH("bc_"&amp;$C56,データシート1!$A$1:$CE$1,0),0),0)</f>
        <v>697.80499999999995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36.445</v>
      </c>
      <c r="M57" s="887">
        <f t="shared" si="35"/>
        <v>41.95</v>
      </c>
      <c r="N57" s="887">
        <f t="shared" si="35"/>
        <v>0</v>
      </c>
      <c r="O57" s="887">
        <f t="shared" si="35"/>
        <v>32.548000000000002</v>
      </c>
      <c r="P57" s="888">
        <f>SUM(P58:P59)</f>
        <v>0</v>
      </c>
      <c r="Z57" s="273"/>
      <c r="AB57" s="272"/>
      <c r="AQ57" s="273"/>
      <c r="BA57" s="70">
        <v>3511</v>
      </c>
      <c r="BB57" s="70"/>
      <c r="BC57" s="70" t="s">
        <v>345</v>
      </c>
      <c r="BD57" s="70" t="str">
        <f t="shared" si="33"/>
        <v>熱供給業(N=1)</v>
      </c>
      <c r="BE57" s="845">
        <f>BE63</f>
        <v>1</v>
      </c>
      <c r="BF57" s="952">
        <f>BF63</f>
        <v>2.5070000000000001</v>
      </c>
      <c r="BG57" s="952">
        <f t="shared" si="29"/>
        <v>2.5070000000000001</v>
      </c>
      <c r="BH57" s="845">
        <f>BH63</f>
        <v>137</v>
      </c>
      <c r="BI57" s="845">
        <f>BI63</f>
        <v>553.39800000000002</v>
      </c>
      <c r="BJ57" s="845">
        <f t="shared" si="30"/>
        <v>4.0394014598540151</v>
      </c>
      <c r="BK57" s="279">
        <f t="shared" si="31"/>
        <v>0.62063650392664949</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36.445</v>
      </c>
      <c r="M59" s="889">
        <f>IFERROR(VLOOKUP(年度マスタ!$K$4&amp;"_"&amp;M$54,データシート1!$A:$CE,MATCH("bc_"&amp;$C59,データシート1!$A$1:$CE$1,0),0),0)</f>
        <v>41.95</v>
      </c>
      <c r="N59" s="889">
        <f>IFERROR(VLOOKUP(年度マスタ!$K$4&amp;"_"&amp;N$54,データシート1!$A:$CE,MATCH("bc_"&amp;$C59,データシート1!$A$1:$CE$1,0),0),0)</f>
        <v>0</v>
      </c>
      <c r="O59" s="889">
        <f>IFERROR(VLOOKUP(年度マスタ!$K$4&amp;"_"&amp;O$54,データシート1!$A:$CE,MATCH("bc_"&amp;$C59,データシート1!$A$1:$CE$1,0),0),0)</f>
        <v>32.548000000000002</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6.3940000000000001</v>
      </c>
      <c r="G63" s="887">
        <f>IFERROR(VLOOKUP(年度マスタ!$K$4&amp;"_"&amp;G$54,データシート1!$A:$CE,MATCH("bc_"&amp;$C63,データシート1!$A$1:$CE$1,0),0),0)</f>
        <v>7.2009999999999996</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2.5070000000000001</v>
      </c>
      <c r="BG63" s="953">
        <f t="shared" si="29"/>
        <v>2.5070000000000001</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0.62063650392664949</v>
      </c>
    </row>
    <row r="64" spans="2:63" ht="15.95" customHeight="1" thickBot="1">
      <c r="B64" s="285">
        <f>AD35</f>
        <v>0</v>
      </c>
      <c r="C64" s="614" t="str">
        <f t="shared" si="36"/>
        <v>SF6</v>
      </c>
      <c r="D64" s="412" t="s">
        <v>361</v>
      </c>
      <c r="E64" s="409"/>
      <c r="F64" s="880">
        <f>IFERROR(VLOOKUP(年度マスタ!$K$4&amp;"_"&amp;F$54,データシート1!$A:$CE,MATCH("bc_"&amp;$C64,データシート1!$A$1:$CE$1,0),0),0)</f>
        <v>48.970999999999997</v>
      </c>
      <c r="G64" s="887">
        <f>IFERROR(VLOOKUP(年度マスタ!$K$4&amp;"_"&amp;G$54,データシート1!$A:$CE,MATCH("bc_"&amp;$C64,データシート1!$A$1:$CE$1,0),0),0)</f>
        <v>42.616</v>
      </c>
      <c r="H64" s="887">
        <f>IFERROR(VLOOKUP(年度マスタ!$K$4&amp;"_"&amp;H$54,データシート1!$A:$CE,MATCH("bc_"&amp;$C64,データシート1!$A$1:$CE$1,0),0),0)</f>
        <v>84.844999999999999</v>
      </c>
      <c r="I64" s="887">
        <f>IFERROR(VLOOKUP(年度マスタ!$K$4&amp;"_"&amp;I$54,データシート1!$A:$CE,MATCH("bc_"&amp;$C64,データシート1!$A$1:$CE$1,0),0),0)</f>
        <v>115.91500000000001</v>
      </c>
      <c r="J64" s="887">
        <f>IFERROR(VLOOKUP(年度マスタ!$K$4&amp;"_"&amp;J$54,データシート1!$A:$CE,MATCH("bc_"&amp;$C64,データシート1!$A$1:$CE$1,0),0),0)</f>
        <v>218.685</v>
      </c>
      <c r="K64" s="887">
        <f>IFERROR(VLOOKUP(年度マスタ!$K$4&amp;"_"&amp;K$54,データシート1!$A:$CE,MATCH("bc_"&amp;$C64,データシート1!$A$1:$CE$1,0),0),0)</f>
        <v>184.03</v>
      </c>
      <c r="L64" s="887">
        <f>IFERROR(VLOOKUP(年度マスタ!$K$4&amp;"_"&amp;L$54,データシート1!$A:$CE,MATCH("bc_"&amp;$C64,データシート1!$A$1:$CE$1,0),0),0)</f>
        <v>409.26</v>
      </c>
      <c r="M64" s="887">
        <f>IFERROR(VLOOKUP(年度マスタ!$K$4&amp;"_"&amp;M$54,データシート1!$A:$CE,MATCH("bc_"&amp;$C64,データシート1!$A$1:$CE$1,0),0),0)</f>
        <v>291.83999999999997</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93.48</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つくば市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23418.5</v>
      </c>
      <c r="K6" s="619">
        <f>VLOOKUP(年度マスタ!$K$4&amp;"_"&amp;K$5,データシート1!$A:$BT,MATCH("cb_"&amp;$G6,データシート1!$A$1:$BT$1,0),0)</f>
        <v>26752.3</v>
      </c>
      <c r="L6" s="619">
        <f>VLOOKUP(年度マスタ!$K$4&amp;"_"&amp;L$5,データシート1!$A:$BT,MATCH("cb_"&amp;$G6,データシート1!$A$1:$BT$1,0),0)</f>
        <v>29858.1</v>
      </c>
      <c r="M6" s="619">
        <f>VLOOKUP(年度マスタ!$K$4&amp;"_"&amp;M$5,データシート1!$A:$BT,MATCH("cb_"&amp;$G6,データシート1!$A$1:$BT$1,0),0)</f>
        <v>33905.700000000012</v>
      </c>
      <c r="N6" s="619">
        <f>VLOOKUP(年度マスタ!$K$4&amp;"_"&amp;N$5,データシート1!$A:$BT,MATCH("cb_"&amp;$G6,データシート1!$A$1:$BT$1,0),0)</f>
        <v>37860.200000000092</v>
      </c>
      <c r="O6" s="619">
        <f>VLOOKUP(年度マスタ!$K$4&amp;"_"&amp;O$5,データシート1!$A:$BT,MATCH("cb_"&amp;$G6,データシート1!$A$1:$BT$1,0),0)</f>
        <v>41456.900000000263</v>
      </c>
      <c r="P6" s="619">
        <f>VLOOKUP(年度マスタ!$K$4&amp;"_"&amp;P$5,データシート1!$A:$BT,MATCH("cb_"&amp;$G6,データシート1!$A$1:$BT$1,0),0)</f>
        <v>46456.400000000343</v>
      </c>
      <c r="Q6" s="619">
        <f>VLOOKUP(年度マスタ!$K$4&amp;"_"&amp;Q$5,データシート1!$A:$BT,MATCH("cb_"&amp;$G6,データシート1!$A$1:$BT$1,0),0)</f>
        <v>54192.000000000735</v>
      </c>
      <c r="R6" s="633">
        <f>VLOOKUP(年度マスタ!$K$4&amp;"_"&amp;R$5,データシート1!$A:$BT,MATCH("cb_"&amp;$G6,データシート1!$A$1:$BT$1,0),0)</f>
        <v>60076.100000001257</v>
      </c>
      <c r="S6" s="568"/>
      <c r="T6" s="190"/>
      <c r="U6" s="581"/>
      <c r="V6" s="195"/>
      <c r="W6" s="195"/>
      <c r="X6" s="195"/>
      <c r="Y6" s="196" t="s">
        <v>372</v>
      </c>
      <c r="Z6" s="663" t="s">
        <v>373</v>
      </c>
      <c r="AA6" s="663"/>
      <c r="AB6" s="663"/>
      <c r="AC6" s="664">
        <f>SUM(AC7:AC8)</f>
        <v>3355730</v>
      </c>
      <c r="AD6" s="664">
        <f>SUM(AD7:AD8)</f>
        <v>4604213.4450000003</v>
      </c>
      <c r="AE6" s="665">
        <f>$AD6*3600/100000000</f>
        <v>165.75168402000003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78094.200000000012</v>
      </c>
      <c r="K7" s="617">
        <f>VLOOKUP(年度マスタ!$K$4&amp;"_"&amp;K$5,データシート1!$A:$BT,MATCH("cb_"&amp;$G7,データシート1!$A$1:$BT$1,0),0)</f>
        <v>97765.200000000012</v>
      </c>
      <c r="L7" s="617">
        <f>VLOOKUP(年度マスタ!$K$4&amp;"_"&amp;L$5,データシート1!$A:$BT,MATCH("cb_"&amp;$G7,データシート1!$A$1:$BT$1,0),0)</f>
        <v>147464.7999999999</v>
      </c>
      <c r="M7" s="617">
        <f>VLOOKUP(年度マスタ!$K$4&amp;"_"&amp;M$5,データシート1!$A:$BT,MATCH("cb_"&amp;$G7,データシート1!$A$1:$BT$1,0),0)</f>
        <v>165984.1</v>
      </c>
      <c r="N7" s="617">
        <f>VLOOKUP(年度マスタ!$K$4&amp;"_"&amp;N$5,データシート1!$A:$BT,MATCH("cb_"&amp;$G7,データシート1!$A$1:$BT$1,0),0)</f>
        <v>180703.6</v>
      </c>
      <c r="O7" s="617">
        <f>VLOOKUP(年度マスタ!$K$4&amp;"_"&amp;O$5,データシート1!$A:$BT,MATCH("cb_"&amp;$G7,データシート1!$A$1:$BT$1,0),0)</f>
        <v>199375.90000000011</v>
      </c>
      <c r="P7" s="617">
        <f>VLOOKUP(年度マスタ!$K$4&amp;"_"&amp;P$5,データシート1!$A:$BT,MATCH("cb_"&amp;$G7,データシート1!$A$1:$BT$1,0),0)</f>
        <v>228670.80000000019</v>
      </c>
      <c r="Q7" s="617">
        <f>VLOOKUP(年度マスタ!$K$4&amp;"_"&amp;Q$5,データシート1!$A:$BT,MATCH("cb_"&amp;$G7,データシート1!$A$1:$BT$1,0),0)</f>
        <v>234692.90000000017</v>
      </c>
      <c r="R7" s="634">
        <f>VLOOKUP(年度マスタ!$K$4&amp;"_"&amp;R$5,データシート1!$A:$BT,MATCH("cb_"&amp;$G7,データシート1!$A$1:$BT$1,0),0)</f>
        <v>246302.90000000017</v>
      </c>
      <c r="S7" s="568"/>
      <c r="T7" s="190"/>
      <c r="U7" s="581"/>
      <c r="V7" s="195"/>
      <c r="W7" s="195"/>
      <c r="X7" s="195"/>
      <c r="Y7" s="196" t="s">
        <v>375</v>
      </c>
      <c r="Z7" s="212" t="s">
        <v>376</v>
      </c>
      <c r="AA7" s="212"/>
      <c r="AB7" s="212"/>
      <c r="AC7" s="1022">
        <f>VLOOKUP(年度マスタ!$K$4&amp;"_"&amp;年度マスタ!$K$9,データシート3!A:AB,MATCH("ea_"&amp;$Y7&amp;"_設備",データシート3!$A$1:$AB$1,0),0)</f>
        <v>1054386</v>
      </c>
      <c r="AD7" s="1022">
        <f>VLOOKUP(年度マスタ!$K$4&amp;"_"&amp;年度マスタ!$K$9,データシート3!A:AB,MATCH("ea_"&amp;$Y7&amp;"_年間発電",データシート3!$A$1:$AB$1,0),0)/10^3</f>
        <v>1452674.118</v>
      </c>
      <c r="AE7" s="554">
        <f t="shared" ref="AE7:AE16" si="0">$AD7*3600/100000000</f>
        <v>52.296268248000004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2301344</v>
      </c>
      <c r="AD8" s="1022">
        <f>VLOOKUP(年度マスタ!$K$4&amp;"_"&amp;年度マスタ!$K$9,データシート3!A:AB,MATCH("ea_"&amp;$Y8&amp;"_年間発電",データシート3!$A$1:$AB$1,0),0)/10^3</f>
        <v>3151539.327</v>
      </c>
      <c r="AE8" s="554">
        <f t="shared" si="0"/>
        <v>113.45541577200001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16700</v>
      </c>
      <c r="AD9" s="666">
        <f>VLOOKUP(年度マスタ!$K$4&amp;"_"&amp;年度マスタ!$K$9,データシート3!A:AB,MATCH("ea_"&amp;$Y9&amp;"_年間発電",データシート3!$A$1:$AB$1,0),0)/10^3</f>
        <v>34394.667999999991</v>
      </c>
      <c r="AE9" s="667">
        <f t="shared" si="0"/>
        <v>1.2382080479999997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101512.70000000001</v>
      </c>
      <c r="K12" s="651">
        <f t="shared" ref="K12:Q12" si="1">SUM(K6:K11)</f>
        <v>124517.50000000001</v>
      </c>
      <c r="L12" s="651">
        <f t="shared" si="1"/>
        <v>177322.89999999991</v>
      </c>
      <c r="M12" s="651">
        <f t="shared" si="1"/>
        <v>199889.80000000002</v>
      </c>
      <c r="N12" s="651">
        <f t="shared" si="1"/>
        <v>218563.8000000001</v>
      </c>
      <c r="O12" s="651">
        <f t="shared" si="1"/>
        <v>240832.80000000037</v>
      </c>
      <c r="P12" s="651">
        <f t="shared" si="1"/>
        <v>275127.20000000054</v>
      </c>
      <c r="Q12" s="651">
        <f t="shared" si="1"/>
        <v>288884.9000000009</v>
      </c>
      <c r="R12" s="652">
        <f t="shared" ref="R12" si="2">SUM(R6:R11)</f>
        <v>306379.0000000014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25.492134249999999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107.21827716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28105.01022</v>
      </c>
      <c r="K19" s="615">
        <f>K6*別紙!$C5/100*別紙!$E5/10^3</f>
        <v>32105.970275999993</v>
      </c>
      <c r="L19" s="615">
        <f>L6*別紙!$C5/100*別紙!$E5/10^3</f>
        <v>35833.302971999998</v>
      </c>
      <c r="M19" s="615">
        <f>M6*別紙!$C5/100*別紙!$E5/10^3</f>
        <v>40690.908684000016</v>
      </c>
      <c r="N19" s="615">
        <f>N6*別紙!$C5/100*別紙!$E5/10^3</f>
        <v>45436.783224000108</v>
      </c>
      <c r="O19" s="615">
        <f>O6*別紙!$C5/100*別紙!$E5/10^3</f>
        <v>49753.254828000325</v>
      </c>
      <c r="P19" s="615">
        <f>P6*別紙!$C5/100*別紙!$E5/10^3</f>
        <v>55753.254768000406</v>
      </c>
      <c r="Q19" s="615">
        <f>Q6*別紙!$C5/100*別紙!$E5/10^3</f>
        <v>65036.903040000878</v>
      </c>
      <c r="R19" s="639">
        <f>R6*別紙!$C5/100*別紙!$E5/10^3</f>
        <v>72098.529132001524</v>
      </c>
      <c r="S19" s="572"/>
      <c r="T19" s="191"/>
      <c r="U19" s="588"/>
      <c r="W19" s="201"/>
      <c r="X19" s="201"/>
      <c r="Y19" s="173"/>
      <c r="Z19" s="628" t="s">
        <v>389</v>
      </c>
      <c r="AA19" s="671"/>
      <c r="AB19" s="672"/>
      <c r="AC19" s="673">
        <f>SUM($AC$6,$AC$9,$AC$10,$AC$13)</f>
        <v>3372430</v>
      </c>
      <c r="AD19" s="673">
        <f>SUM($AD$6,$AD$9,$AD$10,$AD$13)</f>
        <v>4638608.1129999999</v>
      </c>
      <c r="AE19" s="674">
        <f>SUM($AE$6,$AE$9,$AE$10,$AE$13,$AE$17,$AE$18)</f>
        <v>299.70030347800002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103299.88399200002</v>
      </c>
      <c r="K20" s="617">
        <f>K7*別紙!$C6/100*別紙!$E6/10^3</f>
        <v>129319.89595200002</v>
      </c>
      <c r="L20" s="617">
        <f>L7*別紙!$C6/100*別紙!$E6/10^3</f>
        <v>195060.53884799988</v>
      </c>
      <c r="M20" s="617">
        <f>M7*別紙!$C6/100*別紙!$E6/10^3</f>
        <v>219557.12811600004</v>
      </c>
      <c r="N20" s="617">
        <f>N7*別紙!$C6/100*別紙!$E6/10^3</f>
        <v>239027.49393599998</v>
      </c>
      <c r="O20" s="617">
        <f>O7*別紙!$C6/100*別紙!$E6/10^3</f>
        <v>263726.46548400016</v>
      </c>
      <c r="P20" s="617">
        <f>P7*別紙!$C6/100*別紙!$E6/10^3</f>
        <v>302476.58740800031</v>
      </c>
      <c r="Q20" s="617">
        <f>Q7*別紙!$C6/100*別紙!$E6/10^3</f>
        <v>310442.38040400017</v>
      </c>
      <c r="R20" s="634">
        <f>R7*別紙!$C6/100*別紙!$E6/10^3</f>
        <v>325799.62400400022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131404.89421200001</v>
      </c>
      <c r="K25" s="657">
        <f t="shared" si="3"/>
        <v>161425.86622800003</v>
      </c>
      <c r="L25" s="657">
        <f t="shared" si="3"/>
        <v>230893.84181999989</v>
      </c>
      <c r="M25" s="657">
        <f t="shared" si="3"/>
        <v>260248.03680000006</v>
      </c>
      <c r="N25" s="657">
        <f t="shared" si="3"/>
        <v>284464.27716000011</v>
      </c>
      <c r="O25" s="657">
        <f t="shared" si="3"/>
        <v>313479.72031200049</v>
      </c>
      <c r="P25" s="657">
        <f t="shared" si="3"/>
        <v>358229.8421760007</v>
      </c>
      <c r="Q25" s="657">
        <f t="shared" si="3"/>
        <v>375479.28344400105</v>
      </c>
      <c r="R25" s="658">
        <f t="shared" ref="R25" si="4">SUM(R19:R24)</f>
        <v>397898.15313600173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1791750.5487811458</v>
      </c>
      <c r="K26" s="654">
        <f>(VLOOKUP(年度マスタ!$K$4&amp;"_"&amp;K$18,データシート1!$A:$BT,MATCH("da_合計",データシート1!$A$1:$BT$1,0),0))/10^3</f>
        <v>1675163.7977714972</v>
      </c>
      <c r="L26" s="654">
        <f>(VLOOKUP(年度マスタ!$K$4&amp;"_"&amp;L$18,データシート1!$A:$BT,MATCH("da_合計",データシート1!$A$1:$BT$1,0),0))/10^3</f>
        <v>1702346.3823725388</v>
      </c>
      <c r="M26" s="654">
        <f>(VLOOKUP(年度マスタ!$K$4&amp;"_"&amp;M$18,データシート1!$A:$BT,MATCH("da_合計",データシート1!$A$1:$BT$1,0),0))/10^3</f>
        <v>1726690.5444063125</v>
      </c>
      <c r="N26" s="654">
        <f>(VLOOKUP(年度マスタ!$K$4&amp;"_"&amp;N$18,データシート1!$A:$BT,MATCH("da_合計",データシート1!$A$1:$BT$1,0),0))/10^3</f>
        <v>1718823.0098993124</v>
      </c>
      <c r="O26" s="654">
        <f>(VLOOKUP(年度マスタ!$K$4&amp;"_"&amp;O$18,データシート1!$A:$BT,MATCH("da_合計",データシート1!$A$1:$BT$1,0),0))/10^3</f>
        <v>1750045.7923832533</v>
      </c>
      <c r="P26" s="654">
        <f>(VLOOKUP(年度マスタ!$K$4&amp;"_"&amp;P$18,データシート1!$A:$BT,MATCH("da_合計",データシート1!$A$1:$BT$1,0),0))/10^3</f>
        <v>1846350.8554667043</v>
      </c>
      <c r="Q26" s="654">
        <f>(VLOOKUP(年度マスタ!$K$4&amp;"_"&amp;Q$18,データシート1!$A:$BT,MATCH("da_合計",データシート1!$A$1:$BT$1,0),0))/10^3</f>
        <v>1828896.6463325012</v>
      </c>
      <c r="R26" s="655">
        <f>Q26</f>
        <v>1828896.6463325012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7.3338832964995798E-2</v>
      </c>
      <c r="K27" s="839">
        <f t="shared" ref="K27:P27" si="5">K25/K26</f>
        <v>9.6364228049070771E-2</v>
      </c>
      <c r="L27" s="839">
        <f t="shared" si="5"/>
        <v>0.13563270331517727</v>
      </c>
      <c r="M27" s="839">
        <f t="shared" si="5"/>
        <v>0.15072071694785419</v>
      </c>
      <c r="N27" s="839">
        <f t="shared" si="5"/>
        <v>0.1654994583628851</v>
      </c>
      <c r="O27" s="839">
        <f t="shared" si="5"/>
        <v>0.17912658153081609</v>
      </c>
      <c r="P27" s="839">
        <f t="shared" si="5"/>
        <v>0.19402045993335892</v>
      </c>
      <c r="Q27" s="839">
        <f>Q25/Q26</f>
        <v>0.20530371915600162</v>
      </c>
      <c r="R27" s="840">
        <f>R25/R26</f>
        <v>0.21756185836630493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0.21756185836630493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2.5362877242417343</v>
      </c>
      <c r="AA52" s="173"/>
      <c r="AB52" s="678" t="s">
        <v>413</v>
      </c>
      <c r="AC52" s="679">
        <f>$AD6</f>
        <v>4604213.4450000003</v>
      </c>
      <c r="AD52" s="680">
        <f>R19+R20</f>
        <v>397898.15313600173</v>
      </c>
      <c r="AE52" s="681">
        <f t="shared" ref="AE52:AE54" si="6">IFERROR(AD52/AC52,"-")</f>
        <v>8.6420440296507958E-2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2809711.4666674985</v>
      </c>
      <c r="Z53" s="1130"/>
      <c r="AA53" s="173"/>
      <c r="AB53" s="678" t="s">
        <v>377</v>
      </c>
      <c r="AC53" s="679">
        <f>$AD9</f>
        <v>34394.667999999991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5678</v>
      </c>
      <c r="AK54" s="443">
        <f>VLOOKUP(年度マスタ!$K$4&amp;"_"&amp;AK$53,データシート1!$A$1:$BT$2000,MATCH("ca_太陽光発電（10kW未満）",データシート1!$A$1:$BT$1,0),0)</f>
        <v>6362</v>
      </c>
      <c r="AL54" s="443">
        <f>VLOOKUP(年度マスタ!$K$4&amp;"_"&amp;AL$53,データシート1!$A$1:$BT$2000,MATCH("ca_太陽光発電（10kW未満）",データシート1!$A$1:$BT$1,0),0)</f>
        <v>6992</v>
      </c>
      <c r="AM54" s="443">
        <f>VLOOKUP(年度マスタ!$K$4&amp;"_"&amp;AM$53,データシート1!$A$1:$BT$2000,MATCH("ca_太陽光発電（10kW未満）",データシート1!$A$1:$BT$1,0),0)</f>
        <v>7811</v>
      </c>
      <c r="AN54" s="443">
        <f>VLOOKUP(年度マスタ!$K$4&amp;"_"&amp;AN$53,データシート1!$A$1:$BT$2000,MATCH("ca_太陽光発電（10kW未満）",データシート1!$A$1:$BT$1,0),0)</f>
        <v>8591</v>
      </c>
      <c r="AO54" s="443">
        <f>VLOOKUP(年度マスタ!$K$4&amp;"_"&amp;AO$53,データシート1!$A$1:$BT$2000,MATCH("ca_太陽光発電（10kW未満）",データシート1!$A$1:$BT$1,0),0)</f>
        <v>9257</v>
      </c>
      <c r="AP54" s="443">
        <f>VLOOKUP(年度マスタ!$K$4&amp;"_"&amp;AP$53,データシート1!$A$1:$BT$2000,MATCH("ca_太陽光発電（10kW未満）",データシート1!$A$1:$BT$1,0),0)</f>
        <v>10104</v>
      </c>
      <c r="AQ54" s="443">
        <f>VLOOKUP(年度マスタ!$K$4&amp;"_"&amp;AQ$53,データシート1!$A$1:$BT$2000,MATCH("ca_太陽光発電（10kW未満）",データシート1!$A$1:$BT$1,0),0)</f>
        <v>11410</v>
      </c>
      <c r="AR54" s="443">
        <f>VLOOKUP(年度マスタ!$K$4&amp;"_"&amp;AR$53,データシート1!$A$1:$BT$2000,MATCH("ca_太陽光発電（10kW未満）",データシート1!$A$1:$BT$1,0),0)</f>
        <v>12430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つくば市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茨城県</v>
      </c>
      <c r="AY12" s="1023" t="str">
        <f>年度マスタ!$J4</f>
        <v>つくば市</v>
      </c>
      <c r="AZ12" s="1023" t="str">
        <f>年度マスタ!$K4</f>
        <v>08220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つくば市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茨城県</v>
      </c>
      <c r="AY4" s="1038" t="str">
        <f>年度マスタ!$J4</f>
        <v>つくば市</v>
      </c>
      <c r="AZ4" s="1038" t="str">
        <f>年度マスタ!$K4</f>
        <v>08220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08443</v>
      </c>
      <c r="AY72" s="18" t="str">
        <f>IF(IFERROR(比較地域マスタ!$AE7,"")=0,"",IFERROR(比較地域マスタ!$AE7,""))</f>
        <v>阿見町</v>
      </c>
      <c r="AZ72" s="16"/>
      <c r="BA72" s="22">
        <v>1</v>
      </c>
      <c r="BB72" s="22">
        <v>1</v>
      </c>
      <c r="BC72" s="18" t="str">
        <f>AX72</f>
        <v>08443</v>
      </c>
      <c r="BD72" s="18" t="str">
        <f>AY72</f>
        <v>阿見町</v>
      </c>
      <c r="BE72" s="33">
        <f>VLOOKUP(BC72&amp;"_"&amp;$AZ$9,データシート3!A:AB,MATCH("ea_"&amp;"太陽光（建物系）"&amp;"_年間発電",データシート3!$A$1:$AB$1,0),0)/10^3+VLOOKUP(BC72&amp;"_"&amp;$AZ$9,データシート3!A:AB,MATCH("ea_"&amp;"太陽光（土地系）"&amp;"_年間発電",データシート3!$A$1:$AB$1,0),0)/10^3</f>
        <v>888332.16100000008</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888332.16100000008</v>
      </c>
      <c r="BJ72" s="33">
        <f>(VLOOKUP($BC72&amp;"_"&amp;$AZ$8,データシート3!$A:$AN,MATCH("da_合計",データシート3!$A$1:$AN$1,0),0))/10^3</f>
        <v>540635.82966806181</v>
      </c>
      <c r="BK72" s="33">
        <f t="shared" ref="BK72:BK103" si="21">BI72-BJ72</f>
        <v>347696.33133193827</v>
      </c>
      <c r="BL72" s="33">
        <f t="shared" ref="BL72:BL103" si="22">IF(BK72&gt;0,0,BK72)</f>
        <v>0</v>
      </c>
      <c r="BM72" s="33">
        <f t="shared" ref="BM72:BM103" si="23">IF(BK72&gt;0,BK72,0)</f>
        <v>347696.33133193827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08205</v>
      </c>
      <c r="AY73" s="18" t="str">
        <f>IF(IFERROR(比較地域マスタ!$AE8,"")=0,"",IFERROR(比較地域マスタ!$AE8,""))</f>
        <v>石岡市</v>
      </c>
      <c r="AZ73" s="16"/>
      <c r="BA73" s="22">
        <v>2</v>
      </c>
      <c r="BB73" s="22">
        <v>1</v>
      </c>
      <c r="BC73" s="18" t="str">
        <f t="shared" ref="BC73:BC136" si="24">AX73</f>
        <v>08205</v>
      </c>
      <c r="BD73" s="18" t="str">
        <f t="shared" ref="BD73:BD136" si="25">AY73</f>
        <v>石岡市</v>
      </c>
      <c r="BE73" s="33">
        <f>VLOOKUP(BC73&amp;"_"&amp;$AZ$9,データシート3!A:AB,MATCH("ea_"&amp;"太陽光（建物系）"&amp;"_年間発電",データシート3!$A$1:$AB$1,0),0)/10^3+VLOOKUP(BC73&amp;"_"&amp;$AZ$9,データシート3!A:AB,MATCH("ea_"&amp;"太陽光（土地系）"&amp;"_年間発電",データシート3!$A$1:$AB$1,0),0)/10^3</f>
        <v>2545711.344</v>
      </c>
      <c r="BF73" s="33">
        <f>VLOOKUP(BC73&amp;"_"&amp;$AZ$9,データシート3!A:AB,MATCH("ea_"&amp;"風力（陸上）"&amp;"_年間発電",データシート3!$A$1:$AB$1,0),0)/10^3</f>
        <v>139737.576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2685448.92</v>
      </c>
      <c r="BJ73" s="33">
        <f>(VLOOKUP($BC73&amp;"_"&amp;$AZ$8,データシート3!$A:$AN,MATCH("da_合計",データシート3!$A$1:$AN$1,0),0))/10^3</f>
        <v>576473.22579695308</v>
      </c>
      <c r="BK73" s="33">
        <f t="shared" si="21"/>
        <v>2108975.6942030471</v>
      </c>
      <c r="BL73" s="33">
        <f t="shared" si="22"/>
        <v>0</v>
      </c>
      <c r="BM73" s="33">
        <f t="shared" si="23"/>
        <v>2108975.6942030471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08223</v>
      </c>
      <c r="AY74" s="18" t="str">
        <f>IF(IFERROR(比較地域マスタ!$AE9,"")=0,"",IFERROR(比較地域マスタ!$AE9,""))</f>
        <v>潮来市</v>
      </c>
      <c r="AZ74" s="16"/>
      <c r="BA74" s="22">
        <v>3</v>
      </c>
      <c r="BB74" s="22">
        <v>1</v>
      </c>
      <c r="BC74" s="18" t="str">
        <f t="shared" si="24"/>
        <v>08223</v>
      </c>
      <c r="BD74" s="18" t="str">
        <f t="shared" si="25"/>
        <v>潮来市</v>
      </c>
      <c r="BE74" s="33">
        <f>VLOOKUP(BC74&amp;"_"&amp;$AZ$9,データシート3!A:AB,MATCH("ea_"&amp;"太陽光（建物系）"&amp;"_年間発電",データシート3!$A$1:$AB$1,0),0)/10^3+VLOOKUP(BC74&amp;"_"&amp;$AZ$9,データシート3!A:AB,MATCH("ea_"&amp;"太陽光（土地系）"&amp;"_年間発電",データシート3!$A$1:$AB$1,0),0)/10^3</f>
        <v>636968.99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636968.99</v>
      </c>
      <c r="BJ74" s="33">
        <f>(VLOOKUP($BC74&amp;"_"&amp;$AZ$8,データシート3!$A:$AN,MATCH("da_合計",データシート3!$A$1:$AN$1,0),0))/10^3</f>
        <v>169198.47937451815</v>
      </c>
      <c r="BK74" s="33">
        <f t="shared" si="21"/>
        <v>467770.51062548184</v>
      </c>
      <c r="BL74" s="33">
        <f t="shared" si="22"/>
        <v>0</v>
      </c>
      <c r="BM74" s="33">
        <f t="shared" si="23"/>
        <v>467770.51062548184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08229</v>
      </c>
      <c r="AY75" s="18" t="str">
        <f>IF(IFERROR(比較地域マスタ!$AE10,"")=0,"",IFERROR(比較地域マスタ!$AE10,""))</f>
        <v>稲敷市</v>
      </c>
      <c r="AZ75" s="16"/>
      <c r="BA75" s="22">
        <v>4</v>
      </c>
      <c r="BB75" s="22">
        <v>1</v>
      </c>
      <c r="BC75" s="18" t="str">
        <f t="shared" si="24"/>
        <v>08229</v>
      </c>
      <c r="BD75" s="18" t="str">
        <f t="shared" si="25"/>
        <v>稲敷市</v>
      </c>
      <c r="BE75" s="33">
        <f>VLOOKUP(BC75&amp;"_"&amp;$AZ$9,データシート3!A:AB,MATCH("ea_"&amp;"太陽光（建物系）"&amp;"_年間発電",データシート3!$A$1:$AB$1,0),0)/10^3+VLOOKUP(BC75&amp;"_"&amp;$AZ$9,データシート3!A:AB,MATCH("ea_"&amp;"太陽光（土地系）"&amp;"_年間発電",データシート3!$A$1:$AB$1,0),0)/10^3</f>
        <v>1439587.1030000001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1439587.1030000001</v>
      </c>
      <c r="BJ75" s="33">
        <f>(VLOOKUP($BC75&amp;"_"&amp;$AZ$8,データシート3!$A:$AN,MATCH("da_合計",データシート3!$A$1:$AN$1,0),0))/10^3</f>
        <v>310432.60594337684</v>
      </c>
      <c r="BK75" s="33">
        <f t="shared" si="21"/>
        <v>1129154.4970566232</v>
      </c>
      <c r="BL75" s="33">
        <f t="shared" si="22"/>
        <v>0</v>
      </c>
      <c r="BM75" s="33">
        <f t="shared" si="23"/>
        <v>1129154.4970566232</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08302</v>
      </c>
      <c r="AY76" s="18" t="str">
        <f>IF(IFERROR(比較地域マスタ!$AE11,"")=0,"",IFERROR(比較地域マスタ!$AE11,""))</f>
        <v>茨城町</v>
      </c>
      <c r="AZ76" s="16"/>
      <c r="BA76" s="22">
        <v>5</v>
      </c>
      <c r="BB76" s="22">
        <v>1</v>
      </c>
      <c r="BC76" s="18" t="str">
        <f t="shared" si="24"/>
        <v>08302</v>
      </c>
      <c r="BD76" s="18" t="str">
        <f t="shared" si="25"/>
        <v>茨城町</v>
      </c>
      <c r="BE76" s="33">
        <f>VLOOKUP(BC76&amp;"_"&amp;$AZ$9,データシート3!A:AB,MATCH("ea_"&amp;"太陽光（建物系）"&amp;"_年間発電",データシート3!$A$1:$AB$1,0),0)/10^3+VLOOKUP(BC76&amp;"_"&amp;$AZ$9,データシート3!A:AB,MATCH("ea_"&amp;"太陽光（土地系）"&amp;"_年間発電",データシート3!$A$1:$AB$1,0),0)/10^3</f>
        <v>2114850.2170000002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2114850.2170000002</v>
      </c>
      <c r="BJ76" s="33">
        <f>(VLOOKUP($BC76&amp;"_"&amp;$AZ$8,データシート3!$A:$AN,MATCH("da_合計",データシート3!$A$1:$AN$1,0),0))/10^3</f>
        <v>197801.88269945612</v>
      </c>
      <c r="BK76" s="33">
        <f t="shared" si="21"/>
        <v>1917048.3343005441</v>
      </c>
      <c r="BL76" s="33">
        <f t="shared" si="22"/>
        <v>0</v>
      </c>
      <c r="BM76" s="33">
        <f t="shared" si="23"/>
        <v>1917048.3343005441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08219</v>
      </c>
      <c r="AY77" s="18" t="str">
        <f>IF(IFERROR(比較地域マスタ!$AE12,"")=0,"",IFERROR(比較地域マスタ!$AE12,""))</f>
        <v>牛久市</v>
      </c>
      <c r="AZ77" s="16"/>
      <c r="BA77" s="22">
        <v>6</v>
      </c>
      <c r="BB77" s="22">
        <v>1</v>
      </c>
      <c r="BC77" s="18" t="str">
        <f t="shared" si="24"/>
        <v>08219</v>
      </c>
      <c r="BD77" s="18" t="str">
        <f t="shared" si="25"/>
        <v>牛久市</v>
      </c>
      <c r="BE77" s="33">
        <f>VLOOKUP(BC77&amp;"_"&amp;$AZ$9,データシート3!A:AB,MATCH("ea_"&amp;"太陽光（建物系）"&amp;"_年間発電",データシート3!$A$1:$AB$1,0),0)/10^3+VLOOKUP(BC77&amp;"_"&amp;$AZ$9,データシート3!A:AB,MATCH("ea_"&amp;"太陽光（土地系）"&amp;"_年間発電",データシート3!$A$1:$AB$1,0),0)/10^3</f>
        <v>889939.00699999998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889939.00699999998</v>
      </c>
      <c r="BJ77" s="33">
        <f>(VLOOKUP($BC77&amp;"_"&amp;$AZ$8,データシート3!$A:$AN,MATCH("da_合計",データシート3!$A$1:$AN$1,0),0))/10^3</f>
        <v>498258.61737865763</v>
      </c>
      <c r="BK77" s="33">
        <f t="shared" si="21"/>
        <v>391680.38962134236</v>
      </c>
      <c r="BL77" s="33">
        <f t="shared" si="22"/>
        <v>0</v>
      </c>
      <c r="BM77" s="33">
        <f t="shared" si="23"/>
        <v>391680.38962134236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08309</v>
      </c>
      <c r="AY78" s="18" t="str">
        <f>IF(IFERROR(比較地域マスタ!$AE13,"")=0,"",IFERROR(比較地域マスタ!$AE13,""))</f>
        <v>大洗町</v>
      </c>
      <c r="AZ78" s="16"/>
      <c r="BA78" s="22">
        <v>7</v>
      </c>
      <c r="BB78" s="22">
        <v>1</v>
      </c>
      <c r="BC78" s="18" t="str">
        <f t="shared" si="24"/>
        <v>08309</v>
      </c>
      <c r="BD78" s="18" t="str">
        <f t="shared" si="25"/>
        <v>大洗町</v>
      </c>
      <c r="BE78" s="33">
        <f>VLOOKUP(BC78&amp;"_"&amp;$AZ$9,データシート3!A:AB,MATCH("ea_"&amp;"太陽光（建物系）"&amp;"_年間発電",データシート3!$A$1:$AB$1,0),0)/10^3+VLOOKUP(BC78&amp;"_"&amp;$AZ$9,データシート3!A:AB,MATCH("ea_"&amp;"太陽光（土地系）"&amp;"_年間発電",データシート3!$A$1:$AB$1,0),0)/10^3</f>
        <v>204482.549</v>
      </c>
      <c r="BF78" s="33">
        <f>VLOOKUP(BC78&amp;"_"&amp;$AZ$9,データシート3!A:AB,MATCH("ea_"&amp;"風力（陸上）"&amp;"_年間発電",データシート3!$A$1:$AB$1,0),0)/10^3</f>
        <v>3117.2820000000006</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207599.83100000001</v>
      </c>
      <c r="BJ78" s="33">
        <f>(VLOOKUP($BC78&amp;"_"&amp;$AZ$8,データシート3!$A:$AN,MATCH("da_合計",データシート3!$A$1:$AN$1,0),0))/10^3</f>
        <v>103639.59090391308</v>
      </c>
      <c r="BK78" s="33">
        <f t="shared" si="21"/>
        <v>103960.24009608693</v>
      </c>
      <c r="BL78" s="33">
        <f t="shared" si="22"/>
        <v>0</v>
      </c>
      <c r="BM78" s="33">
        <f t="shared" si="23"/>
        <v>103960.24009608693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08236</v>
      </c>
      <c r="AY79" s="18" t="str">
        <f>IF(IFERROR(比較地域マスタ!$AE14,"")=0,"",IFERROR(比較地域マスタ!$AE14,""))</f>
        <v>小美玉市</v>
      </c>
      <c r="AZ79" s="16"/>
      <c r="BA79" s="22">
        <v>8</v>
      </c>
      <c r="BB79" s="22">
        <v>1</v>
      </c>
      <c r="BC79" s="18" t="str">
        <f t="shared" si="24"/>
        <v>08236</v>
      </c>
      <c r="BD79" s="18" t="str">
        <f t="shared" si="25"/>
        <v>小美玉市</v>
      </c>
      <c r="BE79" s="33">
        <f>VLOOKUP(BC79&amp;"_"&amp;$AZ$9,データシート3!A:AB,MATCH("ea_"&amp;"太陽光（建物系）"&amp;"_年間発電",データシート3!$A$1:$AB$1,0),0)/10^3+VLOOKUP(BC79&amp;"_"&amp;$AZ$9,データシート3!A:AB,MATCH("ea_"&amp;"太陽光（土地系）"&amp;"_年間発電",データシート3!$A$1:$AB$1,0),0)/10^3</f>
        <v>2497770.8360000001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2497770.8360000001</v>
      </c>
      <c r="BJ79" s="33">
        <f>(VLOOKUP($BC79&amp;"_"&amp;$AZ$8,データシート3!$A:$AN,MATCH("da_合計",データシート3!$A$1:$AN$1,0),0))/10^3</f>
        <v>459525.01965621155</v>
      </c>
      <c r="BK79" s="33">
        <f t="shared" si="21"/>
        <v>2038245.8163437885</v>
      </c>
      <c r="BL79" s="33">
        <f>IF(BK79&gt;0,0,BK79)</f>
        <v>0</v>
      </c>
      <c r="BM79" s="33">
        <f>IF(BK79&gt;0,BK79,0)</f>
        <v>2038245.8163437885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08216</v>
      </c>
      <c r="AY80" s="18" t="str">
        <f>IF(IFERROR(比較地域マスタ!$AE15,"")=0,"",IFERROR(比較地域マスタ!$AE15,""))</f>
        <v>笠間市</v>
      </c>
      <c r="AZ80" s="16"/>
      <c r="BA80" s="22">
        <v>9</v>
      </c>
      <c r="BB80" s="22">
        <v>1</v>
      </c>
      <c r="BC80" s="18" t="str">
        <f t="shared" si="24"/>
        <v>08216</v>
      </c>
      <c r="BD80" s="18" t="str">
        <f t="shared" si="25"/>
        <v>笠間市</v>
      </c>
      <c r="BE80" s="33">
        <f>VLOOKUP(BC80&amp;"_"&amp;$AZ$9,データシート3!A:AB,MATCH("ea_"&amp;"太陽光（建物系）"&amp;"_年間発電",データシート3!$A$1:$AB$1,0),0)/10^3+VLOOKUP(BC80&amp;"_"&amp;$AZ$9,データシート3!A:AB,MATCH("ea_"&amp;"太陽光（土地系）"&amp;"_年間発電",データシート3!$A$1:$AB$1,0),0)/10^3</f>
        <v>2341434.8569999998</v>
      </c>
      <c r="BF80" s="33">
        <f>VLOOKUP(BC80&amp;"_"&amp;$AZ$9,データシート3!A:AB,MATCH("ea_"&amp;"風力（陸上）"&amp;"_年間発電",データシート3!$A$1:$AB$1,0),0)/10^3</f>
        <v>95497.736000000004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2436932.5929999999</v>
      </c>
      <c r="BJ80" s="33">
        <f>(VLOOKUP($BC80&amp;"_"&amp;$AZ$8,データシート3!$A:$AN,MATCH("da_合計",データシート3!$A$1:$AN$1,0),0))/10^3</f>
        <v>482173.63362748211</v>
      </c>
      <c r="BK80" s="33">
        <f t="shared" si="21"/>
        <v>1954758.9593725177</v>
      </c>
      <c r="BL80" s="33">
        <f t="shared" si="22"/>
        <v>0</v>
      </c>
      <c r="BM80" s="33">
        <f t="shared" si="23"/>
        <v>1954758.9593725177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08222</v>
      </c>
      <c r="AY81" s="18" t="str">
        <f>IF(IFERROR(比較地域マスタ!$AE16,"")=0,"",IFERROR(比較地域マスタ!$AE16,""))</f>
        <v>鹿嶋市</v>
      </c>
      <c r="AZ81" s="16"/>
      <c r="BA81" s="22">
        <v>10</v>
      </c>
      <c r="BB81" s="22">
        <v>1</v>
      </c>
      <c r="BC81" s="18" t="str">
        <f t="shared" si="24"/>
        <v>08222</v>
      </c>
      <c r="BD81" s="18" t="str">
        <f t="shared" si="25"/>
        <v>鹿嶋市</v>
      </c>
      <c r="BE81" s="33">
        <f>VLOOKUP(BC81&amp;"_"&amp;$AZ$9,データシート3!A:AB,MATCH("ea_"&amp;"太陽光（建物系）"&amp;"_年間発電",データシート3!$A$1:$AB$1,0),0)/10^3+VLOOKUP(BC81&amp;"_"&amp;$AZ$9,データシート3!A:AB,MATCH("ea_"&amp;"太陽光（土地系）"&amp;"_年間発電",データシート3!$A$1:$AB$1,0),0)/10^3</f>
        <v>1170883.5460000003</v>
      </c>
      <c r="BF81" s="33">
        <f>VLOOKUP(BC81&amp;"_"&amp;$AZ$9,データシート3!A:AB,MATCH("ea_"&amp;"風力（陸上）"&amp;"_年間発電",データシート3!$A$1:$AB$1,0),0)/10^3</f>
        <v>7317.3519999999999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1178200.8980000003</v>
      </c>
      <c r="BJ81" s="33">
        <f>(VLOOKUP($BC81&amp;"_"&amp;$AZ$8,データシート3!$A:$AN,MATCH("da_合計",データシート3!$A$1:$AN$1,0),0))/10^3</f>
        <v>1255626.2623396399</v>
      </c>
      <c r="BK81" s="33">
        <f t="shared" si="21"/>
        <v>-77425.364339639666</v>
      </c>
      <c r="BL81" s="33">
        <f t="shared" si="22"/>
        <v>-77425.364339639666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08230</v>
      </c>
      <c r="AY82" s="18" t="str">
        <f>IF(IFERROR(比較地域マスタ!$AE17,"")=0,"",IFERROR(比較地域マスタ!$AE17,""))</f>
        <v>かすみがうら市</v>
      </c>
      <c r="AZ82" s="16"/>
      <c r="BA82" s="22">
        <v>11</v>
      </c>
      <c r="BB82" s="22">
        <v>1</v>
      </c>
      <c r="BC82" s="18" t="str">
        <f t="shared" si="24"/>
        <v>08230</v>
      </c>
      <c r="BD82" s="18" t="str">
        <f t="shared" si="25"/>
        <v>かすみがうら市</v>
      </c>
      <c r="BE82" s="33">
        <f>VLOOKUP(BC82&amp;"_"&amp;$AZ$9,データシート3!A:AB,MATCH("ea_"&amp;"太陽光（建物系）"&amp;"_年間発電",データシート3!$A$1:$AB$1,0),0)/10^3+VLOOKUP(BC82&amp;"_"&amp;$AZ$9,データシート3!A:AB,MATCH("ea_"&amp;"太陽光（土地系）"&amp;"_年間発電",データシート3!$A$1:$AB$1,0),0)/10^3</f>
        <v>1774840.068</v>
      </c>
      <c r="BF82" s="33">
        <f>VLOOKUP(BC82&amp;"_"&amp;$AZ$9,データシート3!A:AB,MATCH("ea_"&amp;"風力（陸上）"&amp;"_年間発電",データシート3!$A$1:$AB$1,0),0)/10^3</f>
        <v>4023.2640000000001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1778863.3319999999</v>
      </c>
      <c r="BJ82" s="33">
        <f>(VLOOKUP($BC82&amp;"_"&amp;$AZ$8,データシート3!$A:$AN,MATCH("da_合計",データシート3!$A$1:$AN$1,0),0))/10^3</f>
        <v>382309.14282240282</v>
      </c>
      <c r="BK82" s="33">
        <f t="shared" si="21"/>
        <v>1396554.1891775972</v>
      </c>
      <c r="BL82" s="33">
        <f t="shared" si="22"/>
        <v>0</v>
      </c>
      <c r="BM82" s="33">
        <f t="shared" si="23"/>
        <v>1396554.1891775972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08232</v>
      </c>
      <c r="AY83" s="18" t="str">
        <f>IF(IFERROR(比較地域マスタ!$AE18,"")=0,"",IFERROR(比較地域マスタ!$AE18,""))</f>
        <v>神栖市</v>
      </c>
      <c r="AZ83" s="16"/>
      <c r="BA83" s="22">
        <v>12</v>
      </c>
      <c r="BB83" s="22">
        <v>1</v>
      </c>
      <c r="BC83" s="18" t="str">
        <f t="shared" si="24"/>
        <v>08232</v>
      </c>
      <c r="BD83" s="18" t="str">
        <f t="shared" si="25"/>
        <v>神栖市</v>
      </c>
      <c r="BE83" s="33">
        <f>VLOOKUP(BC83&amp;"_"&amp;$AZ$9,データシート3!A:AB,MATCH("ea_"&amp;"太陽光（建物系）"&amp;"_年間発電",データシート3!$A$1:$AB$1,0),0)/10^3+VLOOKUP(BC83&amp;"_"&amp;$AZ$9,データシート3!A:AB,MATCH("ea_"&amp;"太陽光（土地系）"&amp;"_年間発電",データシート3!$A$1:$AB$1,0),0)/10^3</f>
        <v>1675003.7540000002</v>
      </c>
      <c r="BF83" s="33">
        <f>VLOOKUP(BC83&amp;"_"&amp;$AZ$9,データシート3!A:AB,MATCH("ea_"&amp;"風力（陸上）"&amp;"_年間発電",データシート3!$A$1:$AB$1,0),0)/10^3</f>
        <v>4244.7569999999996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1679248.5110000002</v>
      </c>
      <c r="BJ83" s="33">
        <f>(VLOOKUP($BC83&amp;"_"&amp;$AZ$8,データシート3!$A:$AN,MATCH("da_合計",データシート3!$A$1:$AN$1,0),0))/10^3</f>
        <v>2265137.9012112017</v>
      </c>
      <c r="BK83" s="33">
        <f t="shared" si="21"/>
        <v>-585889.39021120151</v>
      </c>
      <c r="BL83" s="33">
        <f t="shared" si="22"/>
        <v>-585889.39021120151</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08447</v>
      </c>
      <c r="AY84" s="18" t="str">
        <f>IF(IFERROR(比較地域マスタ!$AE19,"")=0,"",IFERROR(比較地域マスタ!$AE19,""))</f>
        <v>河内町</v>
      </c>
      <c r="AZ84" s="16"/>
      <c r="BA84" s="22">
        <v>13</v>
      </c>
      <c r="BB84" s="22">
        <v>1</v>
      </c>
      <c r="BC84" s="18" t="str">
        <f t="shared" si="24"/>
        <v>08447</v>
      </c>
      <c r="BD84" s="18" t="str">
        <f t="shared" si="25"/>
        <v>河内町</v>
      </c>
      <c r="BE84" s="33">
        <f>VLOOKUP(BC84&amp;"_"&amp;$AZ$9,データシート3!A:AB,MATCH("ea_"&amp;"太陽光（建物系）"&amp;"_年間発電",データシート3!$A$1:$AB$1,0),0)/10^3+VLOOKUP(BC84&amp;"_"&amp;$AZ$9,データシート3!A:AB,MATCH("ea_"&amp;"太陽光（土地系）"&amp;"_年間発電",データシート3!$A$1:$AB$1,0),0)/10^3</f>
        <v>300480.08100000001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300480.08100000001</v>
      </c>
      <c r="BJ84" s="33">
        <f>(VLOOKUP($BC84&amp;"_"&amp;$AZ$8,データシート3!$A:$AN,MATCH("da_合計",データシート3!$A$1:$AN$1,0),0))/10^3</f>
        <v>44099.479835049249</v>
      </c>
      <c r="BK84" s="33">
        <f t="shared" si="21"/>
        <v>256380.60116495076</v>
      </c>
      <c r="BL84" s="33">
        <f t="shared" si="22"/>
        <v>0</v>
      </c>
      <c r="BM84" s="33">
        <f t="shared" si="23"/>
        <v>256380.60116495076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08215</v>
      </c>
      <c r="AY85" s="18" t="str">
        <f>IF(IFERROR(比較地域マスタ!$AE20,"")=0,"",IFERROR(比較地域マスタ!$AE20,""))</f>
        <v>北茨城市</v>
      </c>
      <c r="AZ85" s="16"/>
      <c r="BA85" s="22">
        <v>14</v>
      </c>
      <c r="BB85" s="22">
        <v>1</v>
      </c>
      <c r="BC85" s="18" t="str">
        <f t="shared" si="24"/>
        <v>08215</v>
      </c>
      <c r="BD85" s="18" t="str">
        <f t="shared" si="25"/>
        <v>北茨城市</v>
      </c>
      <c r="BE85" s="33">
        <f>VLOOKUP(BC85&amp;"_"&amp;$AZ$9,データシート3!A:AB,MATCH("ea_"&amp;"太陽光（建物系）"&amp;"_年間発電",データシート3!$A$1:$AB$1,0),0)/10^3+VLOOKUP(BC85&amp;"_"&amp;$AZ$9,データシート3!A:AB,MATCH("ea_"&amp;"太陽光（土地系）"&amp;"_年間発電",データシート3!$A$1:$AB$1,0),0)/10^3</f>
        <v>627891.88199999998</v>
      </c>
      <c r="BF85" s="33">
        <f>VLOOKUP(BC85&amp;"_"&amp;$AZ$9,データシート3!A:AB,MATCH("ea_"&amp;"風力（陸上）"&amp;"_年間発電",データシート3!$A$1:$AB$1,0),0)/10^3</f>
        <v>1404908.841</v>
      </c>
      <c r="BG85" s="33">
        <f>VLOOKUP(BC85&amp;"_"&amp;$AZ$9,データシート3!A:AB,MATCH("ea_"&amp;"中小水（河川）"&amp;"_年間発電",データシート3!$A$1:$AB$1,0),0)/10^3+VLOOKUP(BC85&amp;"_"&amp;$AZ$9,データシート3!A:AB,MATCH("ea_"&amp;"中小水（農業用水路）"&amp;"_年間発電",データシート3!$A$1:$AB$1,0),0)/10^3</f>
        <v>25741.468000000001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2058542.1910000001</v>
      </c>
      <c r="BJ85" s="33">
        <f>(VLOOKUP($BC85&amp;"_"&amp;$AZ$8,データシート3!$A:$AN,MATCH("da_合計",データシート3!$A$1:$AN$1,0),0))/10^3</f>
        <v>436300.27695870458</v>
      </c>
      <c r="BK85" s="33">
        <f t="shared" si="21"/>
        <v>1622241.9140412956</v>
      </c>
      <c r="BL85" s="33">
        <f t="shared" si="22"/>
        <v>0</v>
      </c>
      <c r="BM85" s="33">
        <f t="shared" si="23"/>
        <v>1622241.9140412956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08204</v>
      </c>
      <c r="AY86" s="18" t="str">
        <f>IF(IFERROR(比較地域マスタ!$AE21,"")=0,"",IFERROR(比較地域マスタ!$AE21,""))</f>
        <v>古河市</v>
      </c>
      <c r="AZ86" s="16"/>
      <c r="BA86" s="22">
        <v>15</v>
      </c>
      <c r="BB86" s="22">
        <v>1</v>
      </c>
      <c r="BC86" s="18" t="str">
        <f t="shared" si="24"/>
        <v>08204</v>
      </c>
      <c r="BD86" s="18" t="str">
        <f t="shared" si="25"/>
        <v>古河市</v>
      </c>
      <c r="BE86" s="33">
        <f>VLOOKUP(BC86&amp;"_"&amp;$AZ$9,データシート3!A:AB,MATCH("ea_"&amp;"太陽光（建物系）"&amp;"_年間発電",データシート3!$A$1:$AB$1,0),0)/10^3+VLOOKUP(BC86&amp;"_"&amp;$AZ$9,データシート3!A:AB,MATCH("ea_"&amp;"太陽光（土地系）"&amp;"_年間発電",データシート3!$A$1:$AB$1,0),0)/10^3</f>
        <v>1961601.62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1961601.62</v>
      </c>
      <c r="BJ86" s="33">
        <f>(VLOOKUP($BC86&amp;"_"&amp;$AZ$8,データシート3!$A:$AN,MATCH("da_合計",データシート3!$A$1:$AN$1,0),0))/10^3</f>
        <v>1498829.213188529</v>
      </c>
      <c r="BK86" s="33">
        <f t="shared" si="21"/>
        <v>462772.4068114711</v>
      </c>
      <c r="BL86" s="33">
        <f t="shared" si="22"/>
        <v>0</v>
      </c>
      <c r="BM86" s="33">
        <f t="shared" si="23"/>
        <v>462772.4068114711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08542</v>
      </c>
      <c r="AY87" s="18" t="str">
        <f>IF(IFERROR(比較地域マスタ!$AE22,"")=0,"",IFERROR(比較地域マスタ!$AE22,""))</f>
        <v>五霞町</v>
      </c>
      <c r="AZ87" s="16"/>
      <c r="BA87" s="22">
        <v>16</v>
      </c>
      <c r="BB87" s="22">
        <v>1</v>
      </c>
      <c r="BC87" s="18" t="str">
        <f t="shared" si="24"/>
        <v>08542</v>
      </c>
      <c r="BD87" s="18" t="str">
        <f t="shared" si="25"/>
        <v>五霞町</v>
      </c>
      <c r="BE87" s="33">
        <f>VLOOKUP(BC87&amp;"_"&amp;$AZ$9,データシート3!A:AB,MATCH("ea_"&amp;"太陽光（建物系）"&amp;"_年間発電",データシート3!$A$1:$AB$1,0),0)/10^3+VLOOKUP(BC87&amp;"_"&amp;$AZ$9,データシート3!A:AB,MATCH("ea_"&amp;"太陽光（土地系）"&amp;"_年間発電",データシート3!$A$1:$AB$1,0),0)/10^3</f>
        <v>169880.601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169880.601</v>
      </c>
      <c r="BJ87" s="33">
        <f>(VLOOKUP($BC87&amp;"_"&amp;$AZ$8,データシート3!$A:$AN,MATCH("da_合計",データシート3!$A$1:$AN$1,0),0))/10^3</f>
        <v>251966.93192350108</v>
      </c>
      <c r="BK87" s="33">
        <f t="shared" si="21"/>
        <v>-82086.330923501082</v>
      </c>
      <c r="BL87" s="33">
        <f t="shared" si="22"/>
        <v>-82086.330923501082</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08546</v>
      </c>
      <c r="AY88" s="18" t="str">
        <f>IF(IFERROR(比較地域マスタ!$AE23,"")=0,"",IFERROR(比較地域マスタ!$AE23,""))</f>
        <v>境町</v>
      </c>
      <c r="AZ88" s="16"/>
      <c r="BA88" s="22">
        <v>17</v>
      </c>
      <c r="BB88" s="22">
        <v>1</v>
      </c>
      <c r="BC88" s="18" t="str">
        <f t="shared" si="24"/>
        <v>08546</v>
      </c>
      <c r="BD88" s="18" t="str">
        <f t="shared" si="25"/>
        <v>境町</v>
      </c>
      <c r="BE88" s="33">
        <f>VLOOKUP(BC88&amp;"_"&amp;$AZ$9,データシート3!A:AB,MATCH("ea_"&amp;"太陽光（建物系）"&amp;"_年間発電",データシート3!$A$1:$AB$1,0),0)/10^3+VLOOKUP(BC88&amp;"_"&amp;$AZ$9,データシート3!A:AB,MATCH("ea_"&amp;"太陽光（土地系）"&amp;"_年間発電",データシート3!$A$1:$AB$1,0),0)/10^3</f>
        <v>415360.13500000001</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415360.13500000001</v>
      </c>
      <c r="BJ88" s="33">
        <f>(VLOOKUP($BC88&amp;"_"&amp;$AZ$8,データシート3!$A:$AN,MATCH("da_合計",データシート3!$A$1:$AN$1,0),0))/10^3</f>
        <v>215936.63421230559</v>
      </c>
      <c r="BK88" s="33">
        <f t="shared" si="21"/>
        <v>199423.50078769441</v>
      </c>
      <c r="BL88" s="33">
        <f t="shared" si="22"/>
        <v>0</v>
      </c>
      <c r="BM88" s="33">
        <f t="shared" si="23"/>
        <v>199423.50078769441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08231</v>
      </c>
      <c r="AY89" s="18" t="str">
        <f>IF(IFERROR(比較地域マスタ!$AE24,"")=0,"",IFERROR(比較地域マスタ!$AE24,""))</f>
        <v>桜川市</v>
      </c>
      <c r="AZ89" s="16"/>
      <c r="BA89" s="22">
        <v>18</v>
      </c>
      <c r="BB89" s="22">
        <v>1</v>
      </c>
      <c r="BC89" s="18" t="str">
        <f t="shared" si="24"/>
        <v>08231</v>
      </c>
      <c r="BD89" s="18" t="str">
        <f t="shared" si="25"/>
        <v>桜川市</v>
      </c>
      <c r="BE89" s="33">
        <f>VLOOKUP(BC89&amp;"_"&amp;$AZ$9,データシート3!A:AB,MATCH("ea_"&amp;"太陽光（建物系）"&amp;"_年間発電",データシート3!$A$1:$AB$1,0),0)/10^3+VLOOKUP(BC89&amp;"_"&amp;$AZ$9,データシート3!A:AB,MATCH("ea_"&amp;"太陽光（土地系）"&amp;"_年間発電",データシート3!$A$1:$AB$1,0),0)/10^3</f>
        <v>2167176.1579999998</v>
      </c>
      <c r="BF89" s="33">
        <f>VLOOKUP(BC89&amp;"_"&amp;$AZ$9,データシート3!A:AB,MATCH("ea_"&amp;"風力（陸上）"&amp;"_年間発電",データシート3!$A$1:$AB$1,0),0)/10^3</f>
        <v>160236.28099999999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2327412.4389999998</v>
      </c>
      <c r="BJ89" s="33">
        <f>(VLOOKUP($BC89&amp;"_"&amp;$AZ$8,データシート3!$A:$AN,MATCH("da_合計",データシート3!$A$1:$AN$1,0),0))/10^3</f>
        <v>251882.26929815364</v>
      </c>
      <c r="BK89" s="33">
        <f t="shared" si="21"/>
        <v>2075530.1697018461</v>
      </c>
      <c r="BL89" s="33">
        <f t="shared" si="22"/>
        <v>0</v>
      </c>
      <c r="BM89" s="33">
        <f t="shared" si="23"/>
        <v>2075530.1697018461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08210</v>
      </c>
      <c r="AY90" s="18" t="str">
        <f>IF(IFERROR(比較地域マスタ!$AE25,"")=0,"",IFERROR(比較地域マスタ!$AE25,""))</f>
        <v>下妻市</v>
      </c>
      <c r="AZ90" s="16"/>
      <c r="BA90" s="22">
        <v>19</v>
      </c>
      <c r="BB90" s="22">
        <v>1</v>
      </c>
      <c r="BC90" s="18" t="str">
        <f t="shared" si="24"/>
        <v>08210</v>
      </c>
      <c r="BD90" s="18" t="str">
        <f t="shared" si="25"/>
        <v>下妻市</v>
      </c>
      <c r="BE90" s="33">
        <f>VLOOKUP(BC90&amp;"_"&amp;$AZ$9,データシート3!A:AB,MATCH("ea_"&amp;"太陽光（建物系）"&amp;"_年間発電",データシート3!$A$1:$AB$1,0),0)/10^3+VLOOKUP(BC90&amp;"_"&amp;$AZ$9,データシート3!A:AB,MATCH("ea_"&amp;"太陽光（土地系）"&amp;"_年間発電",データシート3!$A$1:$AB$1,0),0)/10^3</f>
        <v>895330.64899999998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405.52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895736.16899999999</v>
      </c>
      <c r="BJ90" s="33">
        <f>(VLOOKUP($BC90&amp;"_"&amp;$AZ$8,データシート3!$A:$AN,MATCH("da_合計",データシート3!$A$1:$AN$1,0),0))/10^3</f>
        <v>362144.5957680096</v>
      </c>
      <c r="BK90" s="33">
        <f t="shared" si="21"/>
        <v>533591.57323199045</v>
      </c>
      <c r="BL90" s="33">
        <f t="shared" si="22"/>
        <v>0</v>
      </c>
      <c r="BM90" s="33">
        <f t="shared" si="23"/>
        <v>533591.57323199045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08211</v>
      </c>
      <c r="AY91" s="18" t="str">
        <f>IF(IFERROR(比較地域マスタ!$AE26,"")=0,"",IFERROR(比較地域マスタ!$AE26,""))</f>
        <v>常総市</v>
      </c>
      <c r="BA91" s="22">
        <v>20</v>
      </c>
      <c r="BB91" s="22">
        <v>1</v>
      </c>
      <c r="BC91" s="18" t="str">
        <f t="shared" si="24"/>
        <v>08211</v>
      </c>
      <c r="BD91" s="18" t="str">
        <f t="shared" si="25"/>
        <v>常総市</v>
      </c>
      <c r="BE91" s="33">
        <f>VLOOKUP(BC91&amp;"_"&amp;$AZ$9,データシート3!A:AB,MATCH("ea_"&amp;"太陽光（建物系）"&amp;"_年間発電",データシート3!$A$1:$AB$1,0),0)/10^3+VLOOKUP(BC91&amp;"_"&amp;$AZ$9,データシート3!A:AB,MATCH("ea_"&amp;"太陽光（土地系）"&amp;"_年間発電",データシート3!$A$1:$AB$1,0),0)/10^3</f>
        <v>1342089.8409999998</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1342089.8409999998</v>
      </c>
      <c r="BJ91" s="33">
        <f>(VLOOKUP($BC91&amp;"_"&amp;$AZ$8,データシート3!$A:$AN,MATCH("da_合計",データシート3!$A$1:$AN$1,0),0))/10^3</f>
        <v>722496.46749005117</v>
      </c>
      <c r="BK91" s="33">
        <f t="shared" si="21"/>
        <v>619593.37350994861</v>
      </c>
      <c r="BL91" s="33">
        <f t="shared" si="22"/>
        <v>0</v>
      </c>
      <c r="BM91" s="33">
        <f t="shared" si="23"/>
        <v>619593.37350994861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08310</v>
      </c>
      <c r="AY92" s="18" t="str">
        <f>IF(IFERROR(比較地域マスタ!$AE27,"")=0,"",IFERROR(比較地域マスタ!$AE27,""))</f>
        <v>城里町</v>
      </c>
      <c r="AZ92" s="16"/>
      <c r="BA92" s="22">
        <v>21</v>
      </c>
      <c r="BB92" s="22">
        <v>1</v>
      </c>
      <c r="BC92" s="18" t="str">
        <f t="shared" si="24"/>
        <v>08310</v>
      </c>
      <c r="BD92" s="18" t="str">
        <f t="shared" si="25"/>
        <v>城里町</v>
      </c>
      <c r="BE92" s="33">
        <f>VLOOKUP(BC92&amp;"_"&amp;$AZ$9,データシート3!A:AB,MATCH("ea_"&amp;"太陽光（建物系）"&amp;"_年間発電",データシート3!$A$1:$AB$1,0),0)/10^3+VLOOKUP(BC92&amp;"_"&amp;$AZ$9,データシート3!A:AB,MATCH("ea_"&amp;"太陽光（土地系）"&amp;"_年間発電",データシート3!$A$1:$AB$1,0),0)/10^3</f>
        <v>724116.16899999999</v>
      </c>
      <c r="BF92" s="33">
        <f>VLOOKUP(BC92&amp;"_"&amp;$AZ$9,データシート3!A:AB,MATCH("ea_"&amp;"風力（陸上）"&amp;"_年間発電",データシート3!$A$1:$AB$1,0),0)/10^3</f>
        <v>72516.597999999998</v>
      </c>
      <c r="BG92" s="33">
        <f>VLOOKUP(BC92&amp;"_"&amp;$AZ$9,データシート3!A:AB,MATCH("ea_"&amp;"中小水（河川）"&amp;"_年間発電",データシート3!$A$1:$AB$1,0),0)/10^3+VLOOKUP(BC92&amp;"_"&amp;$AZ$9,データシート3!A:AB,MATCH("ea_"&amp;"中小水（農業用水路）"&amp;"_年間発電",データシート3!$A$1:$AB$1,0),0)/10^3</f>
        <v>30556.798999999995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827189.56599999999</v>
      </c>
      <c r="BJ92" s="33">
        <f>(VLOOKUP($BC92&amp;"_"&amp;$AZ$8,データシート3!$A:$AN,MATCH("da_合計",データシート3!$A$1:$AN$1,0),0))/10^3</f>
        <v>93540.850987427286</v>
      </c>
      <c r="BK92" s="33">
        <f>BI92-BJ92</f>
        <v>733648.71501257271</v>
      </c>
      <c r="BL92" s="33">
        <f t="shared" si="22"/>
        <v>0</v>
      </c>
      <c r="BM92" s="33">
        <f t="shared" si="23"/>
        <v>733648.71501257271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08364</v>
      </c>
      <c r="AY93" s="18" t="str">
        <f>IF(IFERROR(比較地域マスタ!$AE28,"")=0,"",IFERROR(比較地域マスタ!$AE28,""))</f>
        <v>大子町</v>
      </c>
      <c r="AZ93" s="16"/>
      <c r="BA93" s="22">
        <v>22</v>
      </c>
      <c r="BB93" s="22">
        <v>1</v>
      </c>
      <c r="BC93" s="18" t="str">
        <f t="shared" si="24"/>
        <v>08364</v>
      </c>
      <c r="BD93" s="18" t="str">
        <f t="shared" si="25"/>
        <v>大子町</v>
      </c>
      <c r="BE93" s="33">
        <f>VLOOKUP(BC93&amp;"_"&amp;$AZ$9,データシート3!A:AB,MATCH("ea_"&amp;"太陽光（建物系）"&amp;"_年間発電",データシート3!$A$1:$AB$1,0),0)/10^3+VLOOKUP(BC93&amp;"_"&amp;$AZ$9,データシート3!A:AB,MATCH("ea_"&amp;"太陽光（土地系）"&amp;"_年間発電",データシート3!$A$1:$AB$1,0),0)/10^3</f>
        <v>523893.67</v>
      </c>
      <c r="BF93" s="33">
        <f>VLOOKUP(BC93&amp;"_"&amp;$AZ$9,データシート3!A:AB,MATCH("ea_"&amp;"風力（陸上）"&amp;"_年間発電",データシート3!$A$1:$AB$1,0),0)/10^3</f>
        <v>472785.52100000001</v>
      </c>
      <c r="BG93" s="33">
        <f>VLOOKUP(BC93&amp;"_"&amp;$AZ$9,データシート3!A:AB,MATCH("ea_"&amp;"中小水（河川）"&amp;"_年間発電",データシート3!$A$1:$AB$1,0),0)/10^3+VLOOKUP(BC93&amp;"_"&amp;$AZ$9,データシート3!A:AB,MATCH("ea_"&amp;"中小水（農業用水路）"&amp;"_年間発電",データシート3!$A$1:$AB$1,0),0)/10^3</f>
        <v>1783.037</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998462.228</v>
      </c>
      <c r="BJ93" s="33">
        <f>(VLOOKUP($BC93&amp;"_"&amp;$AZ$8,データシート3!$A:$AN,MATCH("da_合計",データシート3!$A$1:$AN$1,0),0))/10^3</f>
        <v>84345.289210616364</v>
      </c>
      <c r="BK93" s="33">
        <f t="shared" si="21"/>
        <v>914116.93878938362</v>
      </c>
      <c r="BL93" s="33">
        <f t="shared" si="22"/>
        <v>0</v>
      </c>
      <c r="BM93" s="33">
        <f t="shared" si="23"/>
        <v>914116.93878938362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08214</v>
      </c>
      <c r="AY94" s="18" t="str">
        <f>IF(IFERROR(比較地域マスタ!$AE29,"")=0,"",IFERROR(比較地域マスタ!$AE29,""))</f>
        <v>高萩市</v>
      </c>
      <c r="AZ94" s="16"/>
      <c r="BA94" s="22">
        <v>23</v>
      </c>
      <c r="BB94" s="22">
        <v>1</v>
      </c>
      <c r="BC94" s="18" t="str">
        <f t="shared" si="24"/>
        <v>08214</v>
      </c>
      <c r="BD94" s="18" t="str">
        <f t="shared" si="25"/>
        <v>高萩市</v>
      </c>
      <c r="BE94" s="33">
        <f>VLOOKUP(BC94&amp;"_"&amp;$AZ$9,データシート3!A:AB,MATCH("ea_"&amp;"太陽光（建物系）"&amp;"_年間発電",データシート3!$A$1:$AB$1,0),0)/10^3+VLOOKUP(BC94&amp;"_"&amp;$AZ$9,データシート3!A:AB,MATCH("ea_"&amp;"太陽光（土地系）"&amp;"_年間発電",データシート3!$A$1:$AB$1,0),0)/10^3</f>
        <v>396077.69</v>
      </c>
      <c r="BF94" s="33">
        <f>VLOOKUP(BC94&amp;"_"&amp;$AZ$9,データシート3!A:AB,MATCH("ea_"&amp;"風力（陸上）"&amp;"_年間発電",データシート3!$A$1:$AB$1,0),0)/10^3</f>
        <v>1940698.0290000003</v>
      </c>
      <c r="BG94" s="33">
        <f>VLOOKUP(BC94&amp;"_"&amp;$AZ$9,データシート3!A:AB,MATCH("ea_"&amp;"中小水（河川）"&amp;"_年間発電",データシート3!$A$1:$AB$1,0),0)/10^3+VLOOKUP(BC94&amp;"_"&amp;$AZ$9,データシート3!A:AB,MATCH("ea_"&amp;"中小水（農業用水路）"&amp;"_年間発電",データシート3!$A$1:$AB$1,0),0)/10^3</f>
        <v>19570.96</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2356346.6790000005</v>
      </c>
      <c r="BJ94" s="33">
        <f>(VLOOKUP($BC94&amp;"_"&amp;$AZ$8,データシート3!$A:$AN,MATCH("da_合計",データシート3!$A$1:$AN$1,0),0))/10^3</f>
        <v>255074.94592470847</v>
      </c>
      <c r="BK94" s="33">
        <f t="shared" si="21"/>
        <v>2101271.7330752918</v>
      </c>
      <c r="BL94" s="33">
        <f t="shared" si="22"/>
        <v>0</v>
      </c>
      <c r="BM94" s="33">
        <f t="shared" si="23"/>
        <v>2101271.7330752918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08227</v>
      </c>
      <c r="AY95" s="18" t="str">
        <f>IF(IFERROR(比較地域マスタ!$AE30,"")=0,"",IFERROR(比較地域マスタ!$AE30,""))</f>
        <v>筑西市</v>
      </c>
      <c r="AZ95" s="16"/>
      <c r="BA95" s="22">
        <v>24</v>
      </c>
      <c r="BB95" s="22">
        <v>1</v>
      </c>
      <c r="BC95" s="18" t="str">
        <f t="shared" si="24"/>
        <v>08227</v>
      </c>
      <c r="BD95" s="18" t="str">
        <f t="shared" si="25"/>
        <v>筑西市</v>
      </c>
      <c r="BE95" s="33">
        <f>VLOOKUP(BC95&amp;"_"&amp;$AZ$9,データシート3!A:AB,MATCH("ea_"&amp;"太陽光（建物系）"&amp;"_年間発電",データシート3!$A$1:$AB$1,0),0)/10^3+VLOOKUP(BC95&amp;"_"&amp;$AZ$9,データシート3!A:AB,MATCH("ea_"&amp;"太陽光（土地系）"&amp;"_年間発電",データシート3!$A$1:$AB$1,0),0)/10^3</f>
        <v>3667665.2369999997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678.49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43.66</v>
      </c>
      <c r="BI95" s="33">
        <f t="shared" si="26"/>
        <v>3668387.3870000001</v>
      </c>
      <c r="BJ95" s="33">
        <f>(VLOOKUP($BC95&amp;"_"&amp;$AZ$8,データシート3!$A:$AN,MATCH("da_合計",データシート3!$A$1:$AN$1,0),0))/10^3</f>
        <v>1022509.4280876784</v>
      </c>
      <c r="BK95" s="33">
        <f t="shared" si="21"/>
        <v>2645877.9589123218</v>
      </c>
      <c r="BL95" s="33">
        <f t="shared" si="22"/>
        <v>0</v>
      </c>
      <c r="BM95" s="33">
        <f t="shared" si="23"/>
        <v>2645877.9589123218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08220</v>
      </c>
      <c r="AY96" s="18" t="str">
        <f>IF(IFERROR(比較地域マスタ!$AE31,"")=0,"",IFERROR(比較地域マスタ!$AE31,""))</f>
        <v>つくば市</v>
      </c>
      <c r="AZ96" s="16"/>
      <c r="BA96" s="22">
        <v>25</v>
      </c>
      <c r="BB96" s="22">
        <v>1</v>
      </c>
      <c r="BC96" s="18" t="str">
        <f t="shared" si="24"/>
        <v>08220</v>
      </c>
      <c r="BD96" s="18" t="str">
        <f t="shared" si="25"/>
        <v>つくば市</v>
      </c>
      <c r="BE96" s="33">
        <f>VLOOKUP(BC96&amp;"_"&amp;$AZ$9,データシート3!A:AB,MATCH("ea_"&amp;"太陽光（建物系）"&amp;"_年間発電",データシート3!$A$1:$AB$1,0),0)/10^3+VLOOKUP(BC96&amp;"_"&amp;$AZ$9,データシート3!A:AB,MATCH("ea_"&amp;"太陽光（土地系）"&amp;"_年間発電",データシート3!$A$1:$AB$1,0),0)/10^3</f>
        <v>4604213.4450000003</v>
      </c>
      <c r="BF96" s="33">
        <f>VLOOKUP(BC96&amp;"_"&amp;$AZ$9,データシート3!A:AB,MATCH("ea_"&amp;"風力（陸上）"&amp;"_年間発電",データシート3!$A$1:$AB$1,0),0)/10^3</f>
        <v>34394.667999999991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4638608.1129999999</v>
      </c>
      <c r="BJ96" s="33">
        <f>(VLOOKUP($BC96&amp;"_"&amp;$AZ$8,データシート3!$A:$AN,MATCH("da_合計",データシート3!$A$1:$AN$1,0),0))/10^3</f>
        <v>1828896.6463325012</v>
      </c>
      <c r="BK96" s="33">
        <f t="shared" si="21"/>
        <v>2809711.4666674985</v>
      </c>
      <c r="BL96" s="33">
        <f t="shared" si="22"/>
        <v>0</v>
      </c>
      <c r="BM96" s="33">
        <f t="shared" si="23"/>
        <v>2809711.4666674985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08235</v>
      </c>
      <c r="AY97" s="18" t="str">
        <f>IF(IFERROR(比較地域マスタ!$AE32,"")=0,"",IFERROR(比較地域マスタ!$AE32,""))</f>
        <v>つくばみらい市</v>
      </c>
      <c r="AZ97" s="16"/>
      <c r="BA97" s="22">
        <v>26</v>
      </c>
      <c r="BB97" s="22">
        <v>1</v>
      </c>
      <c r="BC97" s="18" t="str">
        <f t="shared" si="24"/>
        <v>08235</v>
      </c>
      <c r="BD97" s="18" t="str">
        <f t="shared" si="25"/>
        <v>つくばみらい市</v>
      </c>
      <c r="BE97" s="33">
        <f>VLOOKUP(BC97&amp;"_"&amp;$AZ$9,データシート3!A:AB,MATCH("ea_"&amp;"太陽光（建物系）"&amp;"_年間発電",データシート3!$A$1:$AB$1,0),0)/10^3+VLOOKUP(BC97&amp;"_"&amp;$AZ$9,データシート3!A:AB,MATCH("ea_"&amp;"太陽光（土地系）"&amp;"_年間発電",データシート3!$A$1:$AB$1,0),0)/10^3</f>
        <v>856504.30100000009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856504.30100000009</v>
      </c>
      <c r="BJ97" s="33">
        <f>(VLOOKUP($BC97&amp;"_"&amp;$AZ$8,データシート3!$A:$AN,MATCH("da_合計",データシート3!$A$1:$AN$1,0),0))/10^3</f>
        <v>587092.70490388211</v>
      </c>
      <c r="BK97" s="33">
        <f t="shared" si="21"/>
        <v>269411.59609611798</v>
      </c>
      <c r="BL97" s="33">
        <f t="shared" si="22"/>
        <v>0</v>
      </c>
      <c r="BM97" s="33">
        <f t="shared" si="23"/>
        <v>269411.59609611798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08203</v>
      </c>
      <c r="AY98" s="18" t="str">
        <f>IF(IFERROR(比較地域マスタ!$AE33,"")=0,"",IFERROR(比較地域マスタ!$AE33,""))</f>
        <v>土浦市</v>
      </c>
      <c r="AZ98" s="16"/>
      <c r="BA98" s="22">
        <v>27</v>
      </c>
      <c r="BB98" s="22">
        <v>1</v>
      </c>
      <c r="BC98" s="18" t="str">
        <f t="shared" si="24"/>
        <v>08203</v>
      </c>
      <c r="BD98" s="18" t="str">
        <f t="shared" si="25"/>
        <v>土浦市</v>
      </c>
      <c r="BE98" s="33">
        <f>VLOOKUP(BC98&amp;"_"&amp;$AZ$9,データシート3!A:AB,MATCH("ea_"&amp;"太陽光（建物系）"&amp;"_年間発電",データシート3!$A$1:$AB$1,0),0)/10^3+VLOOKUP(BC98&amp;"_"&amp;$AZ$9,データシート3!A:AB,MATCH("ea_"&amp;"太陽光（土地系）"&amp;"_年間発電",データシート3!$A$1:$AB$1,0),0)/10^3</f>
        <v>1682459.3220000002</v>
      </c>
      <c r="BF98" s="33">
        <f>VLOOKUP(BC98&amp;"_"&amp;$AZ$9,データシート3!A:AB,MATCH("ea_"&amp;"風力（陸上）"&amp;"_年間発電",データシート3!$A$1:$AB$1,0),0)/10^3</f>
        <v>19960.065999999995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1702419.3880000003</v>
      </c>
      <c r="BJ98" s="33">
        <f>(VLOOKUP($BC98&amp;"_"&amp;$AZ$8,データシート3!$A:$AN,MATCH("da_合計",データシート3!$A$1:$AN$1,0),0))/10^3</f>
        <v>1665446.2545756227</v>
      </c>
      <c r="BK98" s="33">
        <f t="shared" si="21"/>
        <v>36973.133424377535</v>
      </c>
      <c r="BL98" s="33">
        <f t="shared" si="22"/>
        <v>0</v>
      </c>
      <c r="BM98" s="33">
        <f t="shared" si="23"/>
        <v>36973.133424377535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08341</v>
      </c>
      <c r="AY99" s="18" t="str">
        <f>IF(IFERROR(比較地域マスタ!$AE34,"")=0,"",IFERROR(比較地域マスタ!$AE34,""))</f>
        <v>東海村</v>
      </c>
      <c r="AZ99" s="16"/>
      <c r="BA99" s="22">
        <v>28</v>
      </c>
      <c r="BB99" s="22">
        <v>1</v>
      </c>
      <c r="BC99" s="18" t="str">
        <f t="shared" si="24"/>
        <v>08341</v>
      </c>
      <c r="BD99" s="18" t="str">
        <f t="shared" si="25"/>
        <v>東海村</v>
      </c>
      <c r="BE99" s="33">
        <f>VLOOKUP(BC99&amp;"_"&amp;$AZ$9,データシート3!A:AB,MATCH("ea_"&amp;"太陽光（建物系）"&amp;"_年間発電",データシート3!$A$1:$AB$1,0),0)/10^3+VLOOKUP(BC99&amp;"_"&amp;$AZ$9,データシート3!A:AB,MATCH("ea_"&amp;"太陽光（土地系）"&amp;"_年間発電",データシート3!$A$1:$AB$1,0),0)/10^3</f>
        <v>501308.05700000003</v>
      </c>
      <c r="BF99" s="33">
        <f>VLOOKUP(BC99&amp;"_"&amp;$AZ$9,データシート3!A:AB,MATCH("ea_"&amp;"風力（陸上）"&amp;"_年間発電",データシート3!$A$1:$AB$1,0),0)/10^3</f>
        <v>5190.5550000000012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506498.61200000002</v>
      </c>
      <c r="BJ99" s="33">
        <f>(VLOOKUP($BC99&amp;"_"&amp;$AZ$8,データシート3!$A:$AN,MATCH("da_合計",データシート3!$A$1:$AN$1,0),0))/10^3</f>
        <v>218342.94860251903</v>
      </c>
      <c r="BK99" s="33">
        <f t="shared" si="21"/>
        <v>288155.66339748097</v>
      </c>
      <c r="BL99" s="33">
        <f t="shared" si="22"/>
        <v>0</v>
      </c>
      <c r="BM99" s="33">
        <f t="shared" si="23"/>
        <v>288155.66339748097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08564</v>
      </c>
      <c r="AY100" s="18" t="str">
        <f>IF(IFERROR(比較地域マスタ!$AE35,"")=0,"",IFERROR(比較地域マスタ!$AE35,""))</f>
        <v>利根町</v>
      </c>
      <c r="AZ100" s="16"/>
      <c r="BA100" s="22">
        <v>29</v>
      </c>
      <c r="BB100" s="22">
        <v>1</v>
      </c>
      <c r="BC100" s="18" t="str">
        <f t="shared" si="24"/>
        <v>08564</v>
      </c>
      <c r="BD100" s="18" t="str">
        <f t="shared" si="25"/>
        <v>利根町</v>
      </c>
      <c r="BE100" s="33">
        <f>VLOOKUP(BC100&amp;"_"&amp;$AZ$9,データシート3!A:AB,MATCH("ea_"&amp;"太陽光（建物系）"&amp;"_年間発電",データシート3!$A$1:$AB$1,0),0)/10^3+VLOOKUP(BC100&amp;"_"&amp;$AZ$9,データシート3!A:AB,MATCH("ea_"&amp;"太陽光（土地系）"&amp;"_年間発電",データシート3!$A$1:$AB$1,0),0)/10^3</f>
        <v>190410.14299999998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144.22499999999999</v>
      </c>
      <c r="BI100" s="33">
        <f t="shared" si="26"/>
        <v>190554.36799999999</v>
      </c>
      <c r="BJ100" s="33">
        <f>(VLOOKUP($BC100&amp;"_"&amp;$AZ$8,データシート3!$A:$AN,MATCH("da_合計",データシート3!$A$1:$AN$1,0),0))/10^3</f>
        <v>56715.318503840324</v>
      </c>
      <c r="BK100" s="33">
        <f t="shared" si="21"/>
        <v>133839.04949615966</v>
      </c>
      <c r="BL100" s="33">
        <f t="shared" si="22"/>
        <v>0</v>
      </c>
      <c r="BM100" s="33">
        <f t="shared" si="23"/>
        <v>133839.04949615966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08217</v>
      </c>
      <c r="AY101" s="18" t="str">
        <f>IF(IFERROR(比較地域マスタ!$AE36,"")=0,"",IFERROR(比較地域マスタ!$AE36,""))</f>
        <v>取手市</v>
      </c>
      <c r="AZ101" s="16"/>
      <c r="BA101" s="22">
        <v>30</v>
      </c>
      <c r="BB101" s="22">
        <v>1</v>
      </c>
      <c r="BC101" s="18" t="str">
        <f t="shared" si="24"/>
        <v>08217</v>
      </c>
      <c r="BD101" s="18" t="str">
        <f t="shared" si="25"/>
        <v>取手市</v>
      </c>
      <c r="BE101" s="33">
        <f>VLOOKUP(BC101&amp;"_"&amp;$AZ$9,データシート3!A:AB,MATCH("ea_"&amp;"太陽光（建物系）"&amp;"_年間発電",データシート3!$A$1:$AB$1,0),0)/10^3+VLOOKUP(BC101&amp;"_"&amp;$AZ$9,データシート3!A:AB,MATCH("ea_"&amp;"太陽光（土地系）"&amp;"_年間発電",データシート3!$A$1:$AB$1,0),0)/10^3</f>
        <v>673996.20900000003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130.489</v>
      </c>
      <c r="BI101" s="33">
        <f t="shared" si="26"/>
        <v>674126.69799999997</v>
      </c>
      <c r="BJ101" s="33">
        <f>(VLOOKUP($BC101&amp;"_"&amp;$AZ$8,データシート3!$A:$AN,MATCH("da_合計",データシート3!$A$1:$AN$1,0),0))/10^3</f>
        <v>738763.5515988142</v>
      </c>
      <c r="BK101" s="33">
        <f t="shared" si="21"/>
        <v>-64636.853598814225</v>
      </c>
      <c r="BL101" s="33">
        <f t="shared" si="22"/>
        <v>-64636.853598814225</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08226</v>
      </c>
      <c r="AY102" s="18" t="str">
        <f>IF(IFERROR(比較地域マスタ!$AE37,"")=0,"",IFERROR(比較地域マスタ!$AE37,""))</f>
        <v>那珂市</v>
      </c>
      <c r="AZ102" s="16"/>
      <c r="BA102" s="22">
        <v>31</v>
      </c>
      <c r="BB102" s="22">
        <v>1</v>
      </c>
      <c r="BC102" s="18" t="str">
        <f t="shared" si="24"/>
        <v>08226</v>
      </c>
      <c r="BD102" s="18" t="str">
        <f t="shared" si="25"/>
        <v>那珂市</v>
      </c>
      <c r="BE102" s="33">
        <f>VLOOKUP(BC102&amp;"_"&amp;$AZ$9,データシート3!A:AB,MATCH("ea_"&amp;"太陽光（建物系）"&amp;"_年間発電",データシート3!$A$1:$AB$1,0),0)/10^3+VLOOKUP(BC102&amp;"_"&amp;$AZ$9,データシート3!A:AB,MATCH("ea_"&amp;"太陽光（土地系）"&amp;"_年間発電",データシート3!$A$1:$AB$1,0),0)/10^3</f>
        <v>1472170.0330000001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1472170.0330000001</v>
      </c>
      <c r="BJ102" s="33">
        <f>(VLOOKUP($BC102&amp;"_"&amp;$AZ$8,データシート3!$A:$AN,MATCH("da_合計",データシート3!$A$1:$AN$1,0),0))/10^3</f>
        <v>272323.6516305526</v>
      </c>
      <c r="BK102" s="33">
        <f t="shared" si="21"/>
        <v>1199846.3813694473</v>
      </c>
      <c r="BL102" s="33">
        <f t="shared" si="22"/>
        <v>0</v>
      </c>
      <c r="BM102" s="33">
        <f t="shared" si="23"/>
        <v>1199846.3813694473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08233</v>
      </c>
      <c r="AY103" s="18" t="str">
        <f>IF(IFERROR(比較地域マスタ!$AE38,"")=0,"",IFERROR(比較地域マスタ!$AE38,""))</f>
        <v>行方市</v>
      </c>
      <c r="AZ103" s="16"/>
      <c r="BA103" s="22">
        <v>32</v>
      </c>
      <c r="BB103" s="22">
        <v>1</v>
      </c>
      <c r="BC103" s="18" t="str">
        <f t="shared" si="24"/>
        <v>08233</v>
      </c>
      <c r="BD103" s="18" t="str">
        <f t="shared" si="25"/>
        <v>行方市</v>
      </c>
      <c r="BE103" s="33">
        <f>VLOOKUP(BC103&amp;"_"&amp;$AZ$9,データシート3!A:AB,MATCH("ea_"&amp;"太陽光（建物系）"&amp;"_年間発電",データシート3!$A$1:$AB$1,0),0)/10^3+VLOOKUP(BC103&amp;"_"&amp;$AZ$9,データシート3!A:AB,MATCH("ea_"&amp;"太陽光（土地系）"&amp;"_年間発電",データシート3!$A$1:$AB$1,0),0)/10^3</f>
        <v>2269849.1239999998</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2269849.1239999998</v>
      </c>
      <c r="BJ103" s="33">
        <f>(VLOOKUP($BC103&amp;"_"&amp;$AZ$8,データシート3!$A:$AN,MATCH("da_合計",データシート3!$A$1:$AN$1,0),0))/10^3</f>
        <v>171444.69373812198</v>
      </c>
      <c r="BK103" s="33">
        <f t="shared" si="21"/>
        <v>2098404.4302618778</v>
      </c>
      <c r="BL103" s="33">
        <f t="shared" si="22"/>
        <v>0</v>
      </c>
      <c r="BM103" s="33">
        <f t="shared" si="23"/>
        <v>2098404.4302618778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08228</v>
      </c>
      <c r="AY104" s="18" t="str">
        <f>IF(IFERROR(比較地域マスタ!$AE39,"")=0,"",IFERROR(比較地域マスタ!$AE39,""))</f>
        <v>坂東市</v>
      </c>
      <c r="AZ104" s="16"/>
      <c r="BA104" s="22">
        <v>33</v>
      </c>
      <c r="BB104" s="22">
        <v>1</v>
      </c>
      <c r="BC104" s="18" t="str">
        <f t="shared" si="24"/>
        <v>08228</v>
      </c>
      <c r="BD104" s="18" t="str">
        <f t="shared" si="25"/>
        <v>坂東市</v>
      </c>
      <c r="BE104" s="33">
        <f>VLOOKUP(BC104&amp;"_"&amp;$AZ$9,データシート3!A:AB,MATCH("ea_"&amp;"太陽光（建物系）"&amp;"_年間発電",データシート3!$A$1:$AB$1,0),0)/10^3+VLOOKUP(BC104&amp;"_"&amp;$AZ$9,データシート3!A:AB,MATCH("ea_"&amp;"太陽光（土地系）"&amp;"_年間発電",データシート3!$A$1:$AB$1,0),0)/10^3</f>
        <v>1606861.2849999999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24.527999999999995</v>
      </c>
      <c r="BI104" s="33">
        <f t="shared" si="26"/>
        <v>1606885.8129999998</v>
      </c>
      <c r="BJ104" s="33">
        <f>(VLOOKUP($BC104&amp;"_"&amp;$AZ$8,データシート3!$A:$AN,MATCH("da_合計",データシート3!$A$1:$AN$1,0),0))/10^3</f>
        <v>675075.88880889397</v>
      </c>
      <c r="BK104" s="33">
        <f t="shared" ref="BK104:BK135" si="27">BI104-BJ104</f>
        <v>931809.92419110588</v>
      </c>
      <c r="BL104" s="33">
        <f t="shared" ref="BL104:BL135" si="28">IF(BK104&gt;0,0,BK104)</f>
        <v>0</v>
      </c>
      <c r="BM104" s="33">
        <f t="shared" ref="BM104:BM135" si="29">IF(BK104&gt;0,BK104,0)</f>
        <v>931809.92419110588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08212</v>
      </c>
      <c r="AY105" s="18" t="str">
        <f>IF(IFERROR(比較地域マスタ!$AE40,"")=0,"",IFERROR(比較地域マスタ!$AE40,""))</f>
        <v>常陸太田市</v>
      </c>
      <c r="AZ105" s="16"/>
      <c r="BA105" s="22">
        <v>34</v>
      </c>
      <c r="BB105" s="22">
        <v>1</v>
      </c>
      <c r="BC105" s="18" t="str">
        <f t="shared" si="24"/>
        <v>08212</v>
      </c>
      <c r="BD105" s="18" t="str">
        <f t="shared" si="25"/>
        <v>常陸太田市</v>
      </c>
      <c r="BE105" s="33">
        <f>VLOOKUP(BC105&amp;"_"&amp;$AZ$9,データシート3!A:AB,MATCH("ea_"&amp;"太陽光（建物系）"&amp;"_年間発電",データシート3!$A$1:$AB$1,0),0)/10^3+VLOOKUP(BC105&amp;"_"&amp;$AZ$9,データシート3!A:AB,MATCH("ea_"&amp;"太陽光（土地系）"&amp;"_年間発電",データシート3!$A$1:$AB$1,0),0)/10^3</f>
        <v>1129796.4909999999</v>
      </c>
      <c r="BF105" s="33">
        <f>VLOOKUP(BC105&amp;"_"&amp;$AZ$9,データシート3!A:AB,MATCH("ea_"&amp;"風力（陸上）"&amp;"_年間発電",データシート3!$A$1:$AB$1,0),0)/10^3</f>
        <v>975070.90099999984</v>
      </c>
      <c r="BG105" s="33">
        <f>VLOOKUP(BC105&amp;"_"&amp;$AZ$9,データシート3!A:AB,MATCH("ea_"&amp;"中小水（河川）"&amp;"_年間発電",データシート3!$A$1:$AB$1,0),0)/10^3+VLOOKUP(BC105&amp;"_"&amp;$AZ$9,データシート3!A:AB,MATCH("ea_"&amp;"中小水（農業用水路）"&amp;"_年間発電",データシート3!$A$1:$AB$1,0),0)/10^3</f>
        <v>1054.7</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2105922.0920000002</v>
      </c>
      <c r="BJ105" s="33">
        <f>(VLOOKUP($BC105&amp;"_"&amp;$AZ$8,データシート3!$A:$AN,MATCH("da_合計",データシート3!$A$1:$AN$1,0),0))/10^3</f>
        <v>224505.73805239971</v>
      </c>
      <c r="BK105" s="33">
        <f t="shared" si="27"/>
        <v>1881416.3539476003</v>
      </c>
      <c r="BL105" s="33">
        <f t="shared" si="28"/>
        <v>0</v>
      </c>
      <c r="BM105" s="33">
        <f t="shared" si="29"/>
        <v>1881416.3539476003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08225</v>
      </c>
      <c r="AY106" s="18" t="str">
        <f>IF(IFERROR(比較地域マスタ!$AE41,"")=0,"",IFERROR(比較地域マスタ!$AE41,""))</f>
        <v>常陸大宮市</v>
      </c>
      <c r="AZ106" s="16"/>
      <c r="BA106" s="22">
        <v>35</v>
      </c>
      <c r="BB106" s="22">
        <v>1</v>
      </c>
      <c r="BC106" s="18" t="str">
        <f t="shared" si="24"/>
        <v>08225</v>
      </c>
      <c r="BD106" s="18" t="str">
        <f t="shared" si="25"/>
        <v>常陸大宮市</v>
      </c>
      <c r="BE106" s="33">
        <f>VLOOKUP(BC106&amp;"_"&amp;$AZ$9,データシート3!A:AB,MATCH("ea_"&amp;"太陽光（建物系）"&amp;"_年間発電",データシート3!$A$1:$AB$1,0),0)/10^3+VLOOKUP(BC106&amp;"_"&amp;$AZ$9,データシート3!A:AB,MATCH("ea_"&amp;"太陽光（土地系）"&amp;"_年間発電",データシート3!$A$1:$AB$1,0),0)/10^3</f>
        <v>1196688.0159999998</v>
      </c>
      <c r="BF106" s="33">
        <f>VLOOKUP(BC106&amp;"_"&amp;$AZ$9,データシート3!A:AB,MATCH("ea_"&amp;"風力（陸上）"&amp;"_年間発電",データシート3!$A$1:$AB$1,0),0)/10^3</f>
        <v>93301.134000000005</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1289989.1499999999</v>
      </c>
      <c r="BJ106" s="33">
        <f>(VLOOKUP($BC106&amp;"_"&amp;$AZ$8,データシート3!$A:$AN,MATCH("da_合計",データシート3!$A$1:$AN$1,0),0))/10^3</f>
        <v>281285.53182435007</v>
      </c>
      <c r="BK106" s="33">
        <f t="shared" si="27"/>
        <v>1008703.6181756498</v>
      </c>
      <c r="BL106" s="33">
        <f t="shared" si="28"/>
        <v>0</v>
      </c>
      <c r="BM106" s="33">
        <f t="shared" si="29"/>
        <v>1008703.6181756498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08202</v>
      </c>
      <c r="AY107" s="18" t="str">
        <f>IF(IFERROR(比較地域マスタ!$AE42,"")=0,"",IFERROR(比較地域マスタ!$AE42,""))</f>
        <v>日立市</v>
      </c>
      <c r="AZ107" s="16"/>
      <c r="BA107" s="22">
        <v>36</v>
      </c>
      <c r="BB107" s="22">
        <v>1</v>
      </c>
      <c r="BC107" s="18" t="str">
        <f t="shared" si="24"/>
        <v>08202</v>
      </c>
      <c r="BD107" s="18" t="str">
        <f t="shared" si="25"/>
        <v>日立市</v>
      </c>
      <c r="BE107" s="33">
        <f>VLOOKUP(BC107&amp;"_"&amp;$AZ$9,データシート3!A:AB,MATCH("ea_"&amp;"太陽光（建物系）"&amp;"_年間発電",データシート3!$A$1:$AB$1,0),0)/10^3+VLOOKUP(BC107&amp;"_"&amp;$AZ$9,データシート3!A:AB,MATCH("ea_"&amp;"太陽光（土地系）"&amp;"_年間発電",データシート3!$A$1:$AB$1,0),0)/10^3</f>
        <v>1191264.6200000001</v>
      </c>
      <c r="BF107" s="33">
        <f>VLOOKUP(BC107&amp;"_"&amp;$AZ$9,データシート3!A:AB,MATCH("ea_"&amp;"風力（陸上）"&amp;"_年間発電",データシート3!$A$1:$AB$1,0),0)/10^3</f>
        <v>1131958.6229999999</v>
      </c>
      <c r="BG107" s="33">
        <f>VLOOKUP(BC107&amp;"_"&amp;$AZ$9,データシート3!A:AB,MATCH("ea_"&amp;"中小水（河川）"&amp;"_年間発電",データシート3!$A$1:$AB$1,0),0)/10^3+VLOOKUP(BC107&amp;"_"&amp;$AZ$9,データシート3!A:AB,MATCH("ea_"&amp;"中小水（農業用水路）"&amp;"_年間発電",データシート3!$A$1:$AB$1,0),0)/10^3</f>
        <v>495.78100000000001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2323719.0239999997</v>
      </c>
      <c r="BJ107" s="33">
        <f>(VLOOKUP($BC107&amp;"_"&amp;$AZ$8,データシート3!$A:$AN,MATCH("da_合計",データシート3!$A$1:$AN$1,0),0))/10^3</f>
        <v>2038256.585814717</v>
      </c>
      <c r="BK107" s="33">
        <f t="shared" si="27"/>
        <v>285462.43818528275</v>
      </c>
      <c r="BL107" s="33">
        <f t="shared" si="28"/>
        <v>0</v>
      </c>
      <c r="BM107" s="33">
        <f t="shared" si="29"/>
        <v>285462.43818528275</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08221</v>
      </c>
      <c r="AY108" s="18" t="str">
        <f>IF(IFERROR(比較地域マスタ!$AE43,"")=0,"",IFERROR(比較地域マスタ!$AE43,""))</f>
        <v>ひたちなか市</v>
      </c>
      <c r="AZ108" s="16"/>
      <c r="BA108" s="22">
        <v>37</v>
      </c>
      <c r="BB108" s="22">
        <v>1</v>
      </c>
      <c r="BC108" s="18" t="str">
        <f t="shared" si="24"/>
        <v>08221</v>
      </c>
      <c r="BD108" s="18" t="str">
        <f t="shared" si="25"/>
        <v>ひたちなか市</v>
      </c>
      <c r="BE108" s="33">
        <f>VLOOKUP(BC108&amp;"_"&amp;$AZ$9,データシート3!A:AB,MATCH("ea_"&amp;"太陽光（建物系）"&amp;"_年間発電",データシート3!$A$1:$AB$1,0),0)/10^3+VLOOKUP(BC108&amp;"_"&amp;$AZ$9,データシート3!A:AB,MATCH("ea_"&amp;"太陽光（土地系）"&amp;"_年間発電",データシート3!$A$1:$AB$1,0),0)/10^3</f>
        <v>1548388.2600000002</v>
      </c>
      <c r="BF108" s="33">
        <f>VLOOKUP(BC108&amp;"_"&amp;$AZ$9,データシート3!A:AB,MATCH("ea_"&amp;"風力（陸上）"&amp;"_年間発電",データシート3!$A$1:$AB$1,0),0)/10^3</f>
        <v>32304.328000000001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1580692.5880000002</v>
      </c>
      <c r="BJ108" s="33">
        <f>(VLOOKUP($BC108&amp;"_"&amp;$AZ$8,データシート3!$A:$AN,MATCH("da_合計",データシート3!$A$1:$AN$1,0),0))/10^3</f>
        <v>1712465.6427086184</v>
      </c>
      <c r="BK108" s="33">
        <f t="shared" si="27"/>
        <v>-131773.05470861821</v>
      </c>
      <c r="BL108" s="33">
        <f t="shared" si="28"/>
        <v>-131773.05470861821</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08234</v>
      </c>
      <c r="AY109" s="18" t="str">
        <f>IF(IFERROR(比較地域マスタ!$AE44,"")=0,"",IFERROR(比較地域マスタ!$AE44,""))</f>
        <v>鉾田市</v>
      </c>
      <c r="AZ109" s="16"/>
      <c r="BA109" s="22">
        <v>38</v>
      </c>
      <c r="BB109" s="22">
        <v>1</v>
      </c>
      <c r="BC109" s="18" t="str">
        <f t="shared" si="24"/>
        <v>08234</v>
      </c>
      <c r="BD109" s="18" t="str">
        <f t="shared" si="25"/>
        <v>鉾田市</v>
      </c>
      <c r="BE109" s="33">
        <f>VLOOKUP(BC109&amp;"_"&amp;$AZ$9,データシート3!A:AB,MATCH("ea_"&amp;"太陽光（建物系）"&amp;"_年間発電",データシート3!$A$1:$AB$1,0),0)/10^3+VLOOKUP(BC109&amp;"_"&amp;$AZ$9,データシート3!A:AB,MATCH("ea_"&amp;"太陽光（土地系）"&amp;"_年間発電",データシート3!$A$1:$AB$1,0),0)/10^3</f>
        <v>3480123.1030000001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138.828</v>
      </c>
      <c r="BI109" s="33">
        <f t="shared" si="26"/>
        <v>3480261.9310000003</v>
      </c>
      <c r="BJ109" s="33">
        <f>(VLOOKUP($BC109&amp;"_"&amp;$AZ$8,データシート3!$A:$AN,MATCH("da_合計",データシート3!$A$1:$AN$1,0),0))/10^3</f>
        <v>244948.51404914854</v>
      </c>
      <c r="BK109" s="33">
        <f t="shared" si="27"/>
        <v>3235313.4169508517</v>
      </c>
      <c r="BL109" s="33">
        <f t="shared" si="28"/>
        <v>0</v>
      </c>
      <c r="BM109" s="33">
        <f t="shared" si="29"/>
        <v>3235313.4169508517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08201</v>
      </c>
      <c r="AY110" s="18" t="str">
        <f>IF(IFERROR(比較地域マスタ!$AE45,"")=0,"",IFERROR(比較地域マスタ!$AE45,""))</f>
        <v>水戸市</v>
      </c>
      <c r="AZ110" s="16"/>
      <c r="BA110" s="22">
        <v>39</v>
      </c>
      <c r="BB110" s="22">
        <v>1</v>
      </c>
      <c r="BC110" s="18" t="str">
        <f t="shared" si="24"/>
        <v>08201</v>
      </c>
      <c r="BD110" s="18" t="str">
        <f t="shared" si="25"/>
        <v>水戸市</v>
      </c>
      <c r="BE110" s="33">
        <f>VLOOKUP(BC110&amp;"_"&amp;$AZ$9,データシート3!A:AB,MATCH("ea_"&amp;"太陽光（建物系）"&amp;"_年間発電",データシート3!$A$1:$AB$1,0),0)/10^3+VLOOKUP(BC110&amp;"_"&amp;$AZ$9,データシート3!A:AB,MATCH("ea_"&amp;"太陽光（土地系）"&amp;"_年間発電",データシート3!$A$1:$AB$1,0),0)/10^3</f>
        <v>3024538.5839999998</v>
      </c>
      <c r="BF110" s="33">
        <f>VLOOKUP(BC110&amp;"_"&amp;$AZ$9,データシート3!A:AB,MATCH("ea_"&amp;"風力（陸上）"&amp;"_年間発電",データシート3!$A$1:$AB$1,0),0)/10^3</f>
        <v>5996.1499999999987</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3030534.7339999997</v>
      </c>
      <c r="BJ110" s="33">
        <f>(VLOOKUP($BC110&amp;"_"&amp;$AZ$8,データシート3!$A:$AN,MATCH("da_合計",データシート3!$A$1:$AN$1,0),0))/10^3</f>
        <v>1782560.6978404387</v>
      </c>
      <c r="BK110" s="33">
        <f t="shared" si="27"/>
        <v>1247974.036159561</v>
      </c>
      <c r="BL110" s="33">
        <f t="shared" si="28"/>
        <v>0</v>
      </c>
      <c r="BM110" s="33">
        <f t="shared" si="29"/>
        <v>1247974.036159561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08442</v>
      </c>
      <c r="AY111" s="18" t="str">
        <f>IF(IFERROR(比較地域マスタ!$AE46,"")=0,"",IFERROR(比較地域マスタ!$AE46,""))</f>
        <v>美浦村</v>
      </c>
      <c r="AZ111" s="16"/>
      <c r="BA111" s="22">
        <v>40</v>
      </c>
      <c r="BB111" s="22">
        <v>1</v>
      </c>
      <c r="BC111" s="18" t="str">
        <f t="shared" si="24"/>
        <v>08442</v>
      </c>
      <c r="BD111" s="18" t="str">
        <f t="shared" si="25"/>
        <v>美浦村</v>
      </c>
      <c r="BE111" s="33">
        <f>VLOOKUP(BC111&amp;"_"&amp;$AZ$9,データシート3!A:AB,MATCH("ea_"&amp;"太陽光（建物系）"&amp;"_年間発電",データシート3!$A$1:$AB$1,0),0)/10^3+VLOOKUP(BC111&amp;"_"&amp;$AZ$9,データシート3!A:AB,MATCH("ea_"&amp;"太陽光（土地系）"&amp;"_年間発電",データシート3!$A$1:$AB$1,0),0)/10^3</f>
        <v>351962.67600000004</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351962.67600000004</v>
      </c>
      <c r="BJ111" s="33">
        <f>(VLOOKUP($BC111&amp;"_"&amp;$AZ$8,データシート3!$A:$AN,MATCH("da_合計",データシート3!$A$1:$AN$1,0),0))/10^3</f>
        <v>131395.98644477461</v>
      </c>
      <c r="BK111" s="33">
        <f t="shared" si="27"/>
        <v>220566.68955522543</v>
      </c>
      <c r="BL111" s="33">
        <f t="shared" si="28"/>
        <v>0</v>
      </c>
      <c r="BM111" s="33">
        <f t="shared" si="29"/>
        <v>220566.68955522543</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08224</v>
      </c>
      <c r="AY112" s="18" t="str">
        <f>IF(IFERROR(比較地域マスタ!$AE47,"")=0,"",IFERROR(比較地域マスタ!$AE47,""))</f>
        <v>守谷市</v>
      </c>
      <c r="AZ112" s="16"/>
      <c r="BA112" s="22">
        <v>41</v>
      </c>
      <c r="BB112" s="22">
        <v>1</v>
      </c>
      <c r="BC112" s="18" t="str">
        <f t="shared" si="24"/>
        <v>08224</v>
      </c>
      <c r="BD112" s="18" t="str">
        <f t="shared" si="25"/>
        <v>守谷市</v>
      </c>
      <c r="BE112" s="33">
        <f>VLOOKUP(BC112&amp;"_"&amp;$AZ$9,データシート3!A:AB,MATCH("ea_"&amp;"太陽光（建物系）"&amp;"_年間発電",データシート3!$A$1:$AB$1,0),0)/10^3+VLOOKUP(BC112&amp;"_"&amp;$AZ$9,データシート3!A:AB,MATCH("ea_"&amp;"太陽光（土地系）"&amp;"_年間発電",データシート3!$A$1:$AB$1,0),0)/10^3</f>
        <v>548111.69200000004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548111.69200000004</v>
      </c>
      <c r="BJ112" s="33">
        <f>(VLOOKUP($BC112&amp;"_"&amp;$AZ$8,データシート3!$A:$AN,MATCH("da_合計",データシート3!$A$1:$AN$1,0),0))/10^3</f>
        <v>518976.78493070457</v>
      </c>
      <c r="BK112" s="33">
        <f t="shared" si="27"/>
        <v>29134.90706929547</v>
      </c>
      <c r="BL112" s="33">
        <f t="shared" si="28"/>
        <v>0</v>
      </c>
      <c r="BM112" s="33">
        <f t="shared" si="29"/>
        <v>29134.90706929547</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08521</v>
      </c>
      <c r="AY113" s="18" t="str">
        <f>IF(IFERROR(比較地域マスタ!$AE48,"")=0,"",IFERROR(比較地域マスタ!$AE48,""))</f>
        <v>八千代町</v>
      </c>
      <c r="AZ113" s="16"/>
      <c r="BA113" s="22">
        <v>42</v>
      </c>
      <c r="BB113" s="22">
        <v>1</v>
      </c>
      <c r="BC113" s="18" t="str">
        <f t="shared" si="24"/>
        <v>08521</v>
      </c>
      <c r="BD113" s="18" t="str">
        <f t="shared" si="25"/>
        <v>八千代町</v>
      </c>
      <c r="BE113" s="33">
        <f>VLOOKUP(BC113&amp;"_"&amp;$AZ$9,データシート3!A:AB,MATCH("ea_"&amp;"太陽光（建物系）"&amp;"_年間発電",データシート3!$A$1:$AB$1,0),0)/10^3+VLOOKUP(BC113&amp;"_"&amp;$AZ$9,データシート3!A:AB,MATCH("ea_"&amp;"太陽光（土地系）"&amp;"_年間発電",データシート3!$A$1:$AB$1,0),0)/10^3</f>
        <v>900066.17999999982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900066.17999999982</v>
      </c>
      <c r="BJ113" s="33">
        <f>(VLOOKUP($BC113&amp;"_"&amp;$AZ$8,データシート3!$A:$AN,MATCH("da_合計",データシート3!$A$1:$AN$1,0),0))/10^3</f>
        <v>189904.14916697991</v>
      </c>
      <c r="BK113" s="33">
        <f t="shared" si="27"/>
        <v>710162.03083301987</v>
      </c>
      <c r="BL113" s="33">
        <f t="shared" si="28"/>
        <v>0</v>
      </c>
      <c r="BM113" s="33">
        <f t="shared" si="29"/>
        <v>710162.03083301987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08207</v>
      </c>
      <c r="AY114" s="18" t="str">
        <f>IF(IFERROR(比較地域マスタ!$AE49,"")=0,"",IFERROR(比較地域マスタ!$AE49,""))</f>
        <v>結城市</v>
      </c>
      <c r="AZ114" s="16"/>
      <c r="BA114" s="22">
        <v>43</v>
      </c>
      <c r="BB114" s="22">
        <v>1</v>
      </c>
      <c r="BC114" s="18" t="str">
        <f t="shared" si="24"/>
        <v>08207</v>
      </c>
      <c r="BD114" s="18" t="str">
        <f t="shared" si="25"/>
        <v>結城市</v>
      </c>
      <c r="BE114" s="33">
        <f>VLOOKUP(BC114&amp;"_"&amp;$AZ$9,データシート3!A:AB,MATCH("ea_"&amp;"太陽光（建物系）"&amp;"_年間発電",データシート3!$A$1:$AB$1,0),0)/10^3+VLOOKUP(BC114&amp;"_"&amp;$AZ$9,データシート3!A:AB,MATCH("ea_"&amp;"太陽光（土地系）"&amp;"_年間発電",データシート3!$A$1:$AB$1,0),0)/10^3</f>
        <v>1215655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95.903999999999996</v>
      </c>
      <c r="BI114" s="33">
        <f t="shared" si="26"/>
        <v>1215750.9040000001</v>
      </c>
      <c r="BJ114" s="33">
        <f>(VLOOKUP($BC114&amp;"_"&amp;$AZ$8,データシート3!$A:$AN,MATCH("da_合計",データシート3!$A$1:$AN$1,0),0))/10^3</f>
        <v>423757.74597406486</v>
      </c>
      <c r="BK114" s="33">
        <f t="shared" si="27"/>
        <v>791993.15802593529</v>
      </c>
      <c r="BL114" s="33">
        <f t="shared" si="28"/>
        <v>0</v>
      </c>
      <c r="BM114" s="33">
        <f t="shared" si="29"/>
        <v>791993.15802593529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08208</v>
      </c>
      <c r="AY115" s="18" t="str">
        <f>IF(IFERROR(比較地域マスタ!$AE50,"")=0,"",IFERROR(比較地域マスタ!$AE50,""))</f>
        <v>龍ケ崎市</v>
      </c>
      <c r="AZ115" s="16"/>
      <c r="BA115" s="22">
        <v>44</v>
      </c>
      <c r="BB115" s="22">
        <v>1</v>
      </c>
      <c r="BC115" s="18" t="str">
        <f t="shared" si="24"/>
        <v>08208</v>
      </c>
      <c r="BD115" s="18" t="str">
        <f t="shared" si="25"/>
        <v>龍ケ崎市</v>
      </c>
      <c r="BE115" s="33">
        <f>VLOOKUP(BC115&amp;"_"&amp;$AZ$9,データシート3!A:AB,MATCH("ea_"&amp;"太陽光（建物系）"&amp;"_年間発電",データシート3!$A$1:$AB$1,0),0)/10^3+VLOOKUP(BC115&amp;"_"&amp;$AZ$9,データシート3!A:AB,MATCH("ea_"&amp;"太陽光（土地系）"&amp;"_年間発電",データシート3!$A$1:$AB$1,0),0)/10^3</f>
        <v>845961.00600000005</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31.150999999999996</v>
      </c>
      <c r="BI115" s="33">
        <f t="shared" si="26"/>
        <v>845992.15700000001</v>
      </c>
      <c r="BJ115" s="33">
        <f>(VLOOKUP($BC115&amp;"_"&amp;$AZ$8,データシート3!$A:$AN,MATCH("da_合計",データシート3!$A$1:$AN$1,0),0))/10^3</f>
        <v>638648.57141493366</v>
      </c>
      <c r="BK115" s="33">
        <f t="shared" si="27"/>
        <v>207343.58558506635</v>
      </c>
      <c r="BL115" s="33">
        <f t="shared" si="28"/>
        <v>0</v>
      </c>
      <c r="BM115" s="33">
        <f t="shared" si="29"/>
        <v>207343.58558506635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つくば市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08220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60</v>
      </c>
      <c r="H7" s="701">
        <f t="shared" si="0"/>
        <v>61</v>
      </c>
      <c r="I7" s="701">
        <f t="shared" si="0"/>
        <v>64</v>
      </c>
      <c r="J7" s="701">
        <f t="shared" si="0"/>
        <v>66</v>
      </c>
      <c r="K7" s="702">
        <f t="shared" si="0"/>
        <v>61</v>
      </c>
      <c r="L7" s="702">
        <f t="shared" si="0"/>
        <v>68</v>
      </c>
      <c r="M7" s="702">
        <f t="shared" si="0"/>
        <v>69</v>
      </c>
      <c r="N7" s="702">
        <f t="shared" si="0"/>
        <v>68</v>
      </c>
      <c r="O7" s="702">
        <f>SUM(O8:O13)</f>
        <v>65</v>
      </c>
      <c r="P7" s="702">
        <f t="shared" si="0"/>
        <v>60</v>
      </c>
      <c r="Q7" s="703">
        <f>SUM(Q8:Q13)</f>
        <v>60</v>
      </c>
      <c r="R7" s="909">
        <f t="shared" si="0"/>
        <v>613.75</v>
      </c>
      <c r="S7" s="910">
        <f t="shared" si="0"/>
        <v>783.71900000000005</v>
      </c>
      <c r="T7" s="910">
        <f t="shared" si="0"/>
        <v>883.44799999999998</v>
      </c>
      <c r="U7" s="910">
        <f t="shared" si="0"/>
        <v>962.61500000000012</v>
      </c>
      <c r="V7" s="910">
        <f t="shared" si="0"/>
        <v>941.745</v>
      </c>
      <c r="W7" s="910">
        <f t="shared" si="0"/>
        <v>953.04299999999989</v>
      </c>
      <c r="X7" s="910">
        <f t="shared" si="0"/>
        <v>1184.3420000000001</v>
      </c>
      <c r="Y7" s="910">
        <f t="shared" si="0"/>
        <v>1088.7040000000002</v>
      </c>
      <c r="Z7" s="910">
        <f>SUM(Z8:Z13)</f>
        <v>740.20699999999999</v>
      </c>
      <c r="AA7" s="910">
        <f>SUM(AA8:AA13)</f>
        <v>733.30500000000006</v>
      </c>
      <c r="AB7" s="911">
        <f t="shared" si="0"/>
        <v>791.28499999999997</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26</v>
      </c>
      <c r="H10" s="714">
        <f>VLOOKUP($D$3&amp;"_"&amp;H$3,データシート1!$A:$BU,MATCH($G$2&amp;"_"&amp;$C10,データシート1!$A$1:$BU$1,0),0)</f>
        <v>26</v>
      </c>
      <c r="I10" s="714">
        <f>VLOOKUP($D$3&amp;"_"&amp;I$3,データシート1!$A:$BU,MATCH($G$2&amp;"_"&amp;$C10,データシート1!$A$1:$BU$1,0),0)</f>
        <v>26</v>
      </c>
      <c r="J10" s="714">
        <f>VLOOKUP($D$3&amp;"_"&amp;J$3,データシート1!$A:$BU,MATCH($G$2&amp;"_"&amp;$C10,データシート1!$A$1:$BU$1,0),0)</f>
        <v>26</v>
      </c>
      <c r="K10" s="715">
        <f>VLOOKUP($D$3&amp;"_"&amp;K$3,データシート1!$A:$BU,MATCH($G$2&amp;"_"&amp;$C10,データシート1!$A$1:$BU$1,0),0)</f>
        <v>26</v>
      </c>
      <c r="L10" s="715">
        <f>VLOOKUP($D$3&amp;"_"&amp;L$3,データシート1!$A:$BU,MATCH($G$2&amp;"_"&amp;$C10,データシート1!$A$1:$BU$1,0),0)</f>
        <v>28</v>
      </c>
      <c r="M10" s="715">
        <f>VLOOKUP($D$3&amp;"_"&amp;M$3,データシート1!$A:$BU,MATCH($G$2&amp;"_"&amp;$C10,データシート1!$A$1:$BU$1,0),0)</f>
        <v>28</v>
      </c>
      <c r="N10" s="715">
        <f>VLOOKUP($D$3&amp;"_"&amp;N$3,データシート1!$A:$BU,MATCH($G$2&amp;"_"&amp;$C10,データシート1!$A$1:$BU$1,0),0)</f>
        <v>29</v>
      </c>
      <c r="O10" s="715">
        <f>VLOOKUP($D$3&amp;"_"&amp;O$3,データシート1!$A:$BU,MATCH($G$2&amp;"_"&amp;$C10,データシート1!$A$1:$BU$1,0),0)</f>
        <v>28</v>
      </c>
      <c r="P10" s="715">
        <f>VLOOKUP($D$3&amp;"_"&amp;P$3,データシート1!$A:$BU,MATCH($G$2&amp;"_"&amp;$C10,データシート1!$A$1:$BU$1,0),0)</f>
        <v>24</v>
      </c>
      <c r="Q10" s="716">
        <f>VLOOKUP($D$3&amp;"_"&amp;Q$3,データシート1!$A:$BU,MATCH($G$2&amp;"_"&amp;$C10,データシート1!$A$1:$BU$1,0),0)</f>
        <v>23</v>
      </c>
      <c r="R10" s="915">
        <f>VLOOKUP($D$3&amp;"_"&amp;R$3,データシート1!$A:$BU,MATCH($R$2&amp;"_"&amp;$C10,データシート1!$A$1:$BU$1,0),0)</f>
        <v>288.73700000000002</v>
      </c>
      <c r="S10" s="916">
        <f>VLOOKUP($D$3&amp;"_"&amp;S$3,データシート1!$A:$BU,MATCH($R$2&amp;"_"&amp;$C10,データシート1!$A$1:$BU$1,0),0)</f>
        <v>311.44200000000001</v>
      </c>
      <c r="T10" s="916">
        <f>VLOOKUP($D$3&amp;"_"&amp;T$3,データシート1!$A:$BU,MATCH($R$2&amp;"_"&amp;$C10,データシート1!$A$1:$BU$1,0),0)</f>
        <v>349.49</v>
      </c>
      <c r="U10" s="916">
        <f>VLOOKUP($D$3&amp;"_"&amp;U$3,データシート1!$A:$BU,MATCH($R$2&amp;"_"&amp;$C10,データシート1!$A$1:$BU$1,0),0)</f>
        <v>373.97300000000001</v>
      </c>
      <c r="V10" s="916">
        <f>VLOOKUP($D$3&amp;"_"&amp;V$3,データシート1!$A:$BU,MATCH($R$2&amp;"_"&amp;$C10,データシート1!$A$1:$BU$1,0),0)</f>
        <v>459.4</v>
      </c>
      <c r="W10" s="916">
        <f>VLOOKUP($D$3&amp;"_"&amp;W$3,データシート1!$A:$BU,MATCH($R$2&amp;"_"&amp;$C10,データシート1!$A$1:$BU$1,0),0)</f>
        <v>429.44</v>
      </c>
      <c r="X10" s="916">
        <f>VLOOKUP($D$3&amp;"_"&amp;X$3,データシート1!$A:$BU,MATCH($R$2&amp;"_"&amp;$C10,データシート1!$A$1:$BU$1,0),0)</f>
        <v>655.48500000000001</v>
      </c>
      <c r="Y10" s="916">
        <f>VLOOKUP($D$3&amp;"_"&amp;Y$3,データシート1!$A:$BU,MATCH($R$2&amp;"_"&amp;$C10,データシート1!$A$1:$BU$1,0),0)</f>
        <v>537.01800000000003</v>
      </c>
      <c r="Z10" s="916">
        <f>VLOOKUP($D$3&amp;"_"&amp;Z$3,データシート1!$A:$BU,MATCH($R$2&amp;"_"&amp;$C10,データシート1!$A$1:$BU$1,0),0)</f>
        <v>228.857</v>
      </c>
      <c r="AA10" s="916">
        <f>VLOOKUP($D$3&amp;"_"&amp;AA$3,データシート1!$A:$BU,MATCH($R$2&amp;"_"&amp;$C10,データシート1!$A$1:$BU$1,0),0)</f>
        <v>208.62299999999999</v>
      </c>
      <c r="AB10" s="917">
        <f>VLOOKUP($D$3&amp;"_"&amp;AB$3,データシート1!$A:$BU,MATCH($R$2&amp;"_"&amp;$C10,データシート1!$A$1:$BU$1,0),0)</f>
        <v>302.53300000000002</v>
      </c>
    </row>
    <row r="11" spans="2:30" s="21" customFormat="1" ht="20.45" customHeight="1">
      <c r="B11" s="704"/>
      <c r="C11" s="711" t="s">
        <v>520</v>
      </c>
      <c r="D11" s="712"/>
      <c r="E11" s="711"/>
      <c r="F11" s="712"/>
      <c r="G11" s="713">
        <f>VLOOKUP($D$3&amp;"_"&amp;G$3,データシート1!$A:$BU,MATCH($G$2&amp;"_"&amp;$C11,データシート1!$A$1:$BU$1,0),0)</f>
        <v>33</v>
      </c>
      <c r="H11" s="714">
        <f>VLOOKUP($D$3&amp;"_"&amp;H$3,データシート1!$A:$BU,MATCH($G$2&amp;"_"&amp;$C11,データシート1!$A$1:$BU$1,0),0)</f>
        <v>34</v>
      </c>
      <c r="I11" s="714">
        <f>VLOOKUP($D$3&amp;"_"&amp;I$3,データシート1!$A:$BU,MATCH($G$2&amp;"_"&amp;$C11,データシート1!$A$1:$BU$1,0),0)</f>
        <v>37</v>
      </c>
      <c r="J11" s="714">
        <f>VLOOKUP($D$3&amp;"_"&amp;J$3,データシート1!$A:$BU,MATCH($G$2&amp;"_"&amp;$C11,データシート1!$A$1:$BU$1,0),0)</f>
        <v>39</v>
      </c>
      <c r="K11" s="715">
        <f>VLOOKUP($D$3&amp;"_"&amp;K$3,データシート1!$A:$BU,MATCH($G$2&amp;"_"&amp;$C11,データシート1!$A$1:$BU$1,0),0)</f>
        <v>34</v>
      </c>
      <c r="L11" s="715">
        <f>VLOOKUP($D$3&amp;"_"&amp;L$3,データシート1!$A:$BU,MATCH($G$2&amp;"_"&amp;$C11,データシート1!$A$1:$BU$1,0),0)</f>
        <v>39</v>
      </c>
      <c r="M11" s="715">
        <f>VLOOKUP($D$3&amp;"_"&amp;M$3,データシート1!$A:$BU,MATCH($G$2&amp;"_"&amp;$C11,データシート1!$A$1:$BU$1,0),0)</f>
        <v>40</v>
      </c>
      <c r="N11" s="715">
        <f>VLOOKUP($D$3&amp;"_"&amp;N$3,データシート1!$A:$BU,MATCH($G$2&amp;"_"&amp;$C11,データシート1!$A$1:$BU$1,0),0)</f>
        <v>38</v>
      </c>
      <c r="O11" s="715">
        <f>VLOOKUP($D$3&amp;"_"&amp;O$3,データシート1!$A:$BU,MATCH($G$2&amp;"_"&amp;$C11,データシート1!$A$1:$BU$1,0),0)</f>
        <v>37</v>
      </c>
      <c r="P11" s="715">
        <f>VLOOKUP($D$3&amp;"_"&amp;P$3,データシート1!$A:$BU,MATCH($G$2&amp;"_"&amp;$C11,データシート1!$A$1:$BU$1,0),0)</f>
        <v>36</v>
      </c>
      <c r="Q11" s="716">
        <f>VLOOKUP($D$3&amp;"_"&amp;Q$3,データシート1!$A:$BU,MATCH($G$2&amp;"_"&amp;$C11,データシート1!$A$1:$BU$1,0),0)</f>
        <v>36</v>
      </c>
      <c r="R11" s="915">
        <f>VLOOKUP($D$3&amp;"_"&amp;R$3,データシート1!$A:$BU,MATCH($R$2&amp;"_"&amp;$C11,データシート1!$A$1:$BU$1,0),0)</f>
        <v>321.07100000000003</v>
      </c>
      <c r="S11" s="916">
        <f>VLOOKUP($D$3&amp;"_"&amp;S$3,データシート1!$A:$BU,MATCH($R$2&amp;"_"&amp;$C11,データシート1!$A$1:$BU$1,0),0)</f>
        <v>467.63499999999999</v>
      </c>
      <c r="T11" s="916">
        <f>VLOOKUP($D$3&amp;"_"&amp;T$3,データシート1!$A:$BU,MATCH($R$2&amp;"_"&amp;$C11,データシート1!$A$1:$BU$1,0),0)</f>
        <v>529.58600000000001</v>
      </c>
      <c r="U11" s="916">
        <f>VLOOKUP($D$3&amp;"_"&amp;U$3,データシート1!$A:$BU,MATCH($R$2&amp;"_"&amp;$C11,データシート1!$A$1:$BU$1,0),0)</f>
        <v>584.60800000000006</v>
      </c>
      <c r="V11" s="916">
        <f>VLOOKUP($D$3&amp;"_"&amp;V$3,データシート1!$A:$BU,MATCH($R$2&amp;"_"&amp;$C11,データシート1!$A$1:$BU$1,0),0)</f>
        <v>478.57400000000007</v>
      </c>
      <c r="W11" s="916">
        <f>VLOOKUP($D$3&amp;"_"&amp;W$3,データシート1!$A:$BU,MATCH($R$2&amp;"_"&amp;$C11,データシート1!$A$1:$BU$1,0),0)</f>
        <v>520.29699999999991</v>
      </c>
      <c r="X11" s="916">
        <f>VLOOKUP($D$3&amp;"_"&amp;X$3,データシート1!$A:$BU,MATCH($R$2&amp;"_"&amp;$C11,データシート1!$A$1:$BU$1,0),0)</f>
        <v>525.83699999999999</v>
      </c>
      <c r="Y11" s="916">
        <f>VLOOKUP($D$3&amp;"_"&amp;Y$3,データシート1!$A:$BU,MATCH($R$2&amp;"_"&amp;$C11,データシート1!$A$1:$BU$1,0),0)</f>
        <v>548.77600000000007</v>
      </c>
      <c r="Z11" s="916">
        <f>VLOOKUP($D$3&amp;"_"&amp;Z$3,データシート1!$A:$BU,MATCH($R$2&amp;"_"&amp;$C11,データシート1!$A$1:$BU$1,0),0)</f>
        <v>511.35</v>
      </c>
      <c r="AA11" s="916">
        <f>VLOOKUP($D$3&amp;"_"&amp;AA$3,データシート1!$A:$BU,MATCH($R$2&amp;"_"&amp;$C11,データシート1!$A$1:$BU$1,0),0)</f>
        <v>524.68200000000013</v>
      </c>
      <c r="AB11" s="917">
        <f>VLOOKUP($D$3&amp;"_"&amp;AB$3,データシート1!$A:$BU,MATCH($R$2&amp;"_"&amp;$C11,データシート1!$A$1:$BU$1,0),0)</f>
        <v>486.24499999999995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1</v>
      </c>
      <c r="R12" s="918">
        <f>VLOOKUP($D$3&amp;"_"&amp;R$3,データシート1!$A:$BU,MATCH($R$2&amp;"_"&amp;$C12,データシート1!$A$1:$BU$1,0),0)</f>
        <v>3.9420000000000002</v>
      </c>
      <c r="S12" s="919">
        <f>VLOOKUP($D$3&amp;"_"&amp;S$3,データシート1!$A:$BU,MATCH($R$2&amp;"_"&amp;$C12,データシート1!$A$1:$BU$1,0),0)</f>
        <v>4.6420000000000003</v>
      </c>
      <c r="T12" s="919">
        <f>VLOOKUP($D$3&amp;"_"&amp;T$3,データシート1!$A:$BU,MATCH($R$2&amp;"_"&amp;$C12,データシート1!$A$1:$BU$1,0),0)</f>
        <v>4.3719999999999999</v>
      </c>
      <c r="U12" s="919">
        <f>VLOOKUP($D$3&amp;"_"&amp;U$3,データシート1!$A:$BU,MATCH($R$2&amp;"_"&amp;$C12,データシート1!$A$1:$BU$1,0),0)</f>
        <v>4.0339999999999998</v>
      </c>
      <c r="V12" s="919">
        <f>VLOOKUP($D$3&amp;"_"&amp;V$3,データシート1!$A:$BU,MATCH($R$2&amp;"_"&amp;$C12,データシート1!$A$1:$BU$1,0),0)</f>
        <v>3.7709999999999999</v>
      </c>
      <c r="W12" s="919">
        <f>VLOOKUP($D$3&amp;"_"&amp;W$3,データシート1!$A:$BU,MATCH($R$2&amp;"_"&amp;$C12,データシート1!$A$1:$BU$1,0),0)</f>
        <v>3.306</v>
      </c>
      <c r="X12" s="919">
        <f>VLOOKUP($D$3&amp;"_"&amp;X$3,データシート1!$A:$BU,MATCH($R$2&amp;"_"&amp;$C12,データシート1!$A$1:$BU$1,0),0)</f>
        <v>3.02</v>
      </c>
      <c r="Y12" s="919">
        <f>VLOOKUP($D$3&amp;"_"&amp;Y$3,データシート1!$A:$BU,MATCH($R$2&amp;"_"&amp;$C12,データシート1!$A$1:$BU$1,0),0)</f>
        <v>2.91</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2.5070000000000001</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26</v>
      </c>
      <c r="H26" s="734">
        <f>VLOOKUP($D$3&amp;"_"&amp;H$3,データシート2!$A:$SI,MATCH($G$2&amp;"_"&amp;$B26,データシート2!$A$1:$SI$1,0),0)</f>
        <v>26</v>
      </c>
      <c r="I26" s="734">
        <f>VLOOKUP($D$3&amp;"_"&amp;I$3,データシート2!$A:$SI,MATCH($G$2&amp;"_"&amp;$B26,データシート2!$A$1:$SI$1,0),0)</f>
        <v>26</v>
      </c>
      <c r="J26" s="734">
        <f>VLOOKUP($D$3&amp;"_"&amp;J$3,データシート2!$A:$SI,MATCH($G$2&amp;"_"&amp;$B26,データシート2!$A$1:$SI$1,0),0)</f>
        <v>26</v>
      </c>
      <c r="K26" s="735">
        <f>VLOOKUP($D$3&amp;"_"&amp;K$3,データシート2!$A:$SI,MATCH($G$2&amp;"_"&amp;$B26,データシート2!$A$1:$SI$1,0),0)</f>
        <v>26</v>
      </c>
      <c r="L26" s="735">
        <f>VLOOKUP($D$3&amp;"_"&amp;L$3,データシート2!$A:$SI,MATCH($G$2&amp;"_"&amp;$B26,データシート2!$A$1:$SI$1,0),0)</f>
        <v>28</v>
      </c>
      <c r="M26" s="735">
        <f>VLOOKUP($D$3&amp;"_"&amp;M$3,データシート2!$A:$SI,MATCH($G$2&amp;"_"&amp;$B26,データシート2!$A$1:$SI$1,0),0)</f>
        <v>28</v>
      </c>
      <c r="N26" s="735">
        <f>VLOOKUP($D$3&amp;"_"&amp;N$3,データシート2!$A:$SI,MATCH($G$2&amp;"_"&amp;$B26,データシート2!$A$1:$SI$1,0),0)</f>
        <v>29</v>
      </c>
      <c r="O26" s="735">
        <f>VLOOKUP($D$3&amp;"_"&amp;O$3,データシート2!$A:$SI,MATCH($G$2&amp;"_"&amp;$B26,データシート2!$A$1:$SI$1,0),0)</f>
        <v>28</v>
      </c>
      <c r="P26" s="735">
        <f>VLOOKUP($D$3&amp;"_"&amp;P$3,データシート2!$A:$SI,MATCH($G$2&amp;"_"&amp;$B26,データシート2!$A$1:$SI$1,0),0)</f>
        <v>24</v>
      </c>
      <c r="Q26" s="736">
        <f>VLOOKUP($D$3&amp;"_"&amp;Q$3,データシート2!$A:$SI,MATCH($G$2&amp;"_"&amp;$B26,データシート2!$A$1:$SI$1,0),0)</f>
        <v>23</v>
      </c>
      <c r="R26" s="924">
        <f>VLOOKUP($D$3&amp;"_"&amp;R$3,データシート2!$A:$SI,MATCH($R$2&amp;"_"&amp;$B26,データシート2!$A$1:$SI$1,0),0)</f>
        <v>288.73700000000002</v>
      </c>
      <c r="S26" s="925">
        <f>VLOOKUP($D$3&amp;"_"&amp;S$3,データシート2!$A:$SI,MATCH($R$2&amp;"_"&amp;$B26,データシート2!$A$1:$SI$1,0),0)</f>
        <v>311.44200000000001</v>
      </c>
      <c r="T26" s="925">
        <f>VLOOKUP($D$3&amp;"_"&amp;T$3,データシート2!$A:$SI,MATCH($R$2&amp;"_"&amp;$B26,データシート2!$A$1:$SI$1,0),0)</f>
        <v>349.49</v>
      </c>
      <c r="U26" s="925">
        <f>VLOOKUP($D$3&amp;"_"&amp;U$3,データシート2!$A:$SI,MATCH($R$2&amp;"_"&amp;$B26,データシート2!$A$1:$SI$1,0),0)</f>
        <v>373.97300000000001</v>
      </c>
      <c r="V26" s="925">
        <f>VLOOKUP($D$3&amp;"_"&amp;V$3,データシート2!$A:$SI,MATCH($R$2&amp;"_"&amp;$B26,データシート2!$A$1:$SI$1,0),0)</f>
        <v>459.4</v>
      </c>
      <c r="W26" s="925">
        <f>VLOOKUP($D$3&amp;"_"&amp;W$3,データシート2!$A:$SI,MATCH($R$2&amp;"_"&amp;$B26,データシート2!$A$1:$SI$1,0),0)</f>
        <v>429.44</v>
      </c>
      <c r="X26" s="925">
        <f>VLOOKUP($D$3&amp;"_"&amp;X$3,データシート2!$A:$SI,MATCH($R$2&amp;"_"&amp;$B26,データシート2!$A$1:$SI$1,0),0)</f>
        <v>655.48500000000001</v>
      </c>
      <c r="Y26" s="925">
        <f>VLOOKUP($D$3&amp;"_"&amp;Y$3,データシート2!$A:$SI,MATCH($R$2&amp;"_"&amp;$B26,データシート2!$A$1:$SI$1,0),0)</f>
        <v>537.01800000000003</v>
      </c>
      <c r="Z26" s="925">
        <f>VLOOKUP($D$3&amp;"_"&amp;Z$3,データシート2!$A:$SI,MATCH($R$2&amp;"_"&amp;$B26,データシート2!$A$1:$SI$1,0),0)</f>
        <v>228.857</v>
      </c>
      <c r="AA26" s="925">
        <f>VLOOKUP($D$3&amp;"_"&amp;AA$3,データシート2!$A:$SI,MATCH($R$2&amp;"_"&amp;$B26,データシート2!$A$1:$SI$1,0),0)</f>
        <v>208.62299999999999</v>
      </c>
      <c r="AB26" s="926">
        <f>VLOOKUP($D$3&amp;"_"&amp;AB$3,データシート2!$A:$SI,MATCH($R$2&amp;"_"&amp;$B26,データシート2!$A$1:$SI$1,0),0)</f>
        <v>302.53300000000002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10.61</v>
      </c>
      <c r="S27" s="928">
        <f>VLOOKUP($D$3&amp;"_"&amp;S$3,データシート2!$A:$SI,MATCH($R$2&amp;"_"&amp;$C27,データシート2!$A$1:$SI$1,0),0)</f>
        <v>10.884</v>
      </c>
      <c r="T27" s="928">
        <f>VLOOKUP($D$3&amp;"_"&amp;T$3,データシート2!$A:$SI,MATCH($R$2&amp;"_"&amp;$C27,データシート2!$A$1:$SI$1,0),0)</f>
        <v>12.128</v>
      </c>
      <c r="U27" s="928">
        <f>VLOOKUP($D$3&amp;"_"&amp;U$3,データシート2!$A:$SI,MATCH($R$2&amp;"_"&amp;$C27,データシート2!$A$1:$SI$1,0),0)</f>
        <v>13.321</v>
      </c>
      <c r="V27" s="928">
        <f>VLOOKUP($D$3&amp;"_"&amp;V$3,データシート2!$A:$SI,MATCH($R$2&amp;"_"&amp;$C27,データシート2!$A$1:$SI$1,0),0)</f>
        <v>8.593</v>
      </c>
      <c r="W27" s="928">
        <f>VLOOKUP($D$3&amp;"_"&amp;W$3,データシート2!$A:$SI,MATCH($R$2&amp;"_"&amp;$C27,データシート2!$A$1:$SI$1,0),0)</f>
        <v>8.8230000000000004</v>
      </c>
      <c r="X27" s="928">
        <f>VLOOKUP($D$3&amp;"_"&amp;X$3,データシート2!$A:$SI,MATCH($R$2&amp;"_"&amp;$C27,データシート2!$A$1:$SI$1,0),0)</f>
        <v>8.8160000000000007</v>
      </c>
      <c r="Y27" s="928">
        <f>VLOOKUP($D$3&amp;"_"&amp;Y$3,データシート2!$A:$SI,MATCH($R$2&amp;"_"&amp;$C27,データシート2!$A$1:$SI$1,0),0)</f>
        <v>12.198</v>
      </c>
      <c r="Z27" s="928">
        <f>VLOOKUP($D$3&amp;"_"&amp;Z$3,データシート2!$A:$SI,MATCH($R$2&amp;"_"&amp;$C27,データシート2!$A$1:$SI$1,0),0)</f>
        <v>12.018000000000001</v>
      </c>
      <c r="AA27" s="928">
        <f>VLOOKUP($D$3&amp;"_"&amp;AA$3,データシート2!$A:$SI,MATCH($R$2&amp;"_"&amp;$C27,データシート2!$A$1:$SI$1,0),0)</f>
        <v>11.538</v>
      </c>
      <c r="AB27" s="929">
        <f>VLOOKUP($D$3&amp;"_"&amp;AB$3,データシート2!$A:$SI,MATCH($R$2&amp;"_"&amp;$C27,データシート2!$A$1:$SI$1,0),0)</f>
        <v>11.643000000000001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1</v>
      </c>
      <c r="H30" s="766">
        <f>VLOOKUP($D$3&amp;"_"&amp;H$3,データシート2!$A:$SI,MATCH($G$2&amp;"_"&amp;$C30,データシート2!$A$1:$SI$1,0),0)</f>
        <v>1</v>
      </c>
      <c r="I30" s="766">
        <f>VLOOKUP($D$3&amp;"_"&amp;I$3,データシート2!$A:$SI,MATCH($G$2&amp;"_"&amp;$C30,データシート2!$A$1:$SI$1,0),0)</f>
        <v>1</v>
      </c>
      <c r="J30" s="766">
        <f>VLOOKUP($D$3&amp;"_"&amp;J$3,データシート2!$A:$SI,MATCH($G$2&amp;"_"&amp;$C30,データシート2!$A$1:$SI$1,0),0)</f>
        <v>1</v>
      </c>
      <c r="K30" s="767">
        <f>VLOOKUP($D$3&amp;"_"&amp;K$3,データシート2!$A:$SI,MATCH($G$2&amp;"_"&amp;$C30,データシート2!$A$1:$SI$1,0),0)</f>
        <v>1</v>
      </c>
      <c r="L30" s="767">
        <f>VLOOKUP($D$3&amp;"_"&amp;L$3,データシート2!$A:$SI,MATCH($G$2&amp;"_"&amp;$C30,データシート2!$A$1:$SI$1,0),0)</f>
        <v>1</v>
      </c>
      <c r="M30" s="767">
        <f>VLOOKUP($D$3&amp;"_"&amp;M$3,データシート2!$A:$SI,MATCH($G$2&amp;"_"&amp;$C30,データシート2!$A$1:$SI$1,0),0)</f>
        <v>1</v>
      </c>
      <c r="N30" s="767">
        <f>VLOOKUP($D$3&amp;"_"&amp;N$3,データシート2!$A:$SI,MATCH($G$2&amp;"_"&amp;$C30,データシート2!$A$1:$SI$1,0),0)</f>
        <v>1</v>
      </c>
      <c r="O30" s="767">
        <f>VLOOKUP($D$3&amp;"_"&amp;O$3,データシート2!$A:$SI,MATCH($G$2&amp;"_"&amp;$C30,データシート2!$A$1:$SI$1,0),0)</f>
        <v>1</v>
      </c>
      <c r="P30" s="767">
        <f>VLOOKUP($D$3&amp;"_"&amp;P$3,データシート2!$A:$SI,MATCH($G$2&amp;"_"&amp;$C30,データシート2!$A$1:$SI$1,0),0)</f>
        <v>1</v>
      </c>
      <c r="Q30" s="768">
        <f>VLOOKUP($D$3&amp;"_"&amp;Q$3,データシート2!$A:$SI,MATCH($G$2&amp;"_"&amp;$C30,データシート2!$A$1:$SI$1,0),0)</f>
        <v>1</v>
      </c>
      <c r="R30" s="937">
        <f>VLOOKUP($D$3&amp;"_"&amp;R$3,データシート2!$A:$SI,MATCH($R$2&amp;"_"&amp;$C30,データシート2!$A$1:$SI$1,0),0)</f>
        <v>7.694</v>
      </c>
      <c r="S30" s="938">
        <f>VLOOKUP($D$3&amp;"_"&amp;S$3,データシート2!$A:$SI,MATCH($R$2&amp;"_"&amp;$C30,データシート2!$A$1:$SI$1,0),0)</f>
        <v>9.2439999999999998</v>
      </c>
      <c r="T30" s="938">
        <f>VLOOKUP($D$3&amp;"_"&amp;T$3,データシート2!$A:$SI,MATCH($R$2&amp;"_"&amp;$C30,データシート2!$A$1:$SI$1,0),0)</f>
        <v>10.672000000000001</v>
      </c>
      <c r="U30" s="938">
        <f>VLOOKUP($D$3&amp;"_"&amp;U$3,データシート2!$A:$SI,MATCH($R$2&amp;"_"&amp;$C30,データシート2!$A$1:$SI$1,0),0)</f>
        <v>10.723000000000001</v>
      </c>
      <c r="V30" s="938">
        <f>VLOOKUP($D$3&amp;"_"&amp;V$3,データシート2!$A:$SI,MATCH($R$2&amp;"_"&amp;$C30,データシート2!$A$1:$SI$1,0),0)</f>
        <v>10.303000000000001</v>
      </c>
      <c r="W30" s="938">
        <f>VLOOKUP($D$3&amp;"_"&amp;W$3,データシート2!$A:$SI,MATCH($R$2&amp;"_"&amp;$C30,データシート2!$A$1:$SI$1,0),0)</f>
        <v>10.334</v>
      </c>
      <c r="X30" s="938">
        <f>VLOOKUP($D$3&amp;"_"&amp;X$3,データシート2!$A:$SI,MATCH($R$2&amp;"_"&amp;$C30,データシート2!$A$1:$SI$1,0),0)</f>
        <v>10.262</v>
      </c>
      <c r="Y30" s="938">
        <f>VLOOKUP($D$3&amp;"_"&amp;Y$3,データシート2!$A:$SI,MATCH($R$2&amp;"_"&amp;$C30,データシート2!$A$1:$SI$1,0),0)</f>
        <v>10.206</v>
      </c>
      <c r="Z30" s="938">
        <f>VLOOKUP($D$3&amp;"_"&amp;Z$3,データシート2!$A:$SI,MATCH($R$2&amp;"_"&amp;$C30,データシート2!$A$1:$SI$1,0),0)</f>
        <v>9.84</v>
      </c>
      <c r="AA30" s="938">
        <f>VLOOKUP($D$3&amp;"_"&amp;AA$3,データシート2!$A:$SI,MATCH($R$2&amp;"_"&amp;$C30,データシート2!$A$1:$SI$1,0),0)</f>
        <v>9.4420000000000002</v>
      </c>
      <c r="AB30" s="939">
        <f>VLOOKUP($D$3&amp;"_"&amp;AB$3,データシート2!$A:$SI,MATCH($R$2&amp;"_"&amp;$C30,データシート2!$A$1:$SI$1,0),0)</f>
        <v>9.1590000000000007</v>
      </c>
    </row>
    <row r="31" spans="2:29" s="745" customFormat="1" ht="16.5" customHeight="1">
      <c r="B31" s="737"/>
      <c r="C31" s="762">
        <v>13</v>
      </c>
      <c r="D31" s="763" t="s">
        <v>543</v>
      </c>
      <c r="E31" s="762"/>
      <c r="F31" s="764"/>
      <c r="G31" s="765">
        <f>VLOOKUP($D$3&amp;"_"&amp;G$3,データシート2!$A:$SI,MATCH($G$2&amp;"_"&amp;$C31,データシート2!$A$1:$SI$1,0),0)</f>
        <v>1</v>
      </c>
      <c r="H31" s="766">
        <f>VLOOKUP($D$3&amp;"_"&amp;H$3,データシート2!$A:$SI,MATCH($G$2&amp;"_"&amp;$C31,データシート2!$A$1:$SI$1,0),0)</f>
        <v>1</v>
      </c>
      <c r="I31" s="766">
        <f>VLOOKUP($D$3&amp;"_"&amp;I$3,データシート2!$A:$SI,MATCH($G$2&amp;"_"&amp;$C31,データシート2!$A$1:$SI$1,0),0)</f>
        <v>1</v>
      </c>
      <c r="J31" s="766">
        <f>VLOOKUP($D$3&amp;"_"&amp;J$3,データシート2!$A:$SI,MATCH($G$2&amp;"_"&amp;$C31,データシート2!$A$1:$SI$1,0),0)</f>
        <v>1</v>
      </c>
      <c r="K31" s="767">
        <f>VLOOKUP($D$3&amp;"_"&amp;K$3,データシート2!$A:$SI,MATCH($G$2&amp;"_"&amp;$C31,データシート2!$A$1:$SI$1,0),0)</f>
        <v>1</v>
      </c>
      <c r="L31" s="767">
        <f>VLOOKUP($D$3&amp;"_"&amp;L$3,データシート2!$A:$SI,MATCH($G$2&amp;"_"&amp;$C31,データシート2!$A$1:$SI$1,0),0)</f>
        <v>1</v>
      </c>
      <c r="M31" s="767">
        <f>VLOOKUP($D$3&amp;"_"&amp;M$3,データシート2!$A:$SI,MATCH($G$2&amp;"_"&amp;$C31,データシート2!$A$1:$SI$1,0),0)</f>
        <v>1</v>
      </c>
      <c r="N31" s="767">
        <f>VLOOKUP($D$3&amp;"_"&amp;N$3,データシート2!$A:$SI,MATCH($G$2&amp;"_"&amp;$C31,データシート2!$A$1:$SI$1,0),0)</f>
        <v>1</v>
      </c>
      <c r="O31" s="767">
        <f>VLOOKUP($D$3&amp;"_"&amp;O$3,データシート2!$A:$SI,MATCH($G$2&amp;"_"&amp;$C31,データシート2!$A$1:$SI$1,0),0)</f>
        <v>1</v>
      </c>
      <c r="P31" s="767">
        <f>VLOOKUP($D$3&amp;"_"&amp;P$3,データシート2!$A:$SI,MATCH($G$2&amp;"_"&amp;$C31,データシート2!$A$1:$SI$1,0),0)</f>
        <v>1</v>
      </c>
      <c r="Q31" s="768">
        <f>VLOOKUP($D$3&amp;"_"&amp;Q$3,データシート2!$A:$SI,MATCH($G$2&amp;"_"&amp;$C31,データシート2!$A$1:$SI$1,0),0)</f>
        <v>1</v>
      </c>
      <c r="R31" s="937">
        <f>VLOOKUP($D$3&amp;"_"&amp;R$3,データシート2!$A:$SI,MATCH($R$2&amp;"_"&amp;$C31,データシート2!$A$1:$SI$1,0),0)</f>
        <v>5.0010000000000003</v>
      </c>
      <c r="S31" s="938">
        <f>VLOOKUP($D$3&amp;"_"&amp;S$3,データシート2!$A:$SI,MATCH($R$2&amp;"_"&amp;$C31,データシート2!$A$1:$SI$1,0),0)</f>
        <v>4.4720000000000004</v>
      </c>
      <c r="T31" s="938">
        <f>VLOOKUP($D$3&amp;"_"&amp;T$3,データシート2!$A:$SI,MATCH($R$2&amp;"_"&amp;$C31,データシート2!$A$1:$SI$1,0),0)</f>
        <v>5.048</v>
      </c>
      <c r="U31" s="938">
        <f>VLOOKUP($D$3&amp;"_"&amp;U$3,データシート2!$A:$SI,MATCH($R$2&amp;"_"&amp;$C31,データシート2!$A$1:$SI$1,0),0)</f>
        <v>4.9000000000000004</v>
      </c>
      <c r="V31" s="938">
        <f>VLOOKUP($D$3&amp;"_"&amp;V$3,データシート2!$A:$SI,MATCH($R$2&amp;"_"&amp;$C31,データシート2!$A$1:$SI$1,0),0)</f>
        <v>4.9820000000000002</v>
      </c>
      <c r="W31" s="938">
        <f>VLOOKUP($D$3&amp;"_"&amp;W$3,データシート2!$A:$SI,MATCH($R$2&amp;"_"&amp;$C31,データシート2!$A$1:$SI$1,0),0)</f>
        <v>5.0110000000000001</v>
      </c>
      <c r="X31" s="938">
        <f>VLOOKUP($D$3&amp;"_"&amp;X$3,データシート2!$A:$SI,MATCH($R$2&amp;"_"&amp;$C31,データシート2!$A$1:$SI$1,0),0)</f>
        <v>4.7290000000000001</v>
      </c>
      <c r="Y31" s="938">
        <f>VLOOKUP($D$3&amp;"_"&amp;Y$3,データシート2!$A:$SI,MATCH($R$2&amp;"_"&amp;$C31,データシート2!$A$1:$SI$1,0),0)</f>
        <v>4.5490000000000004</v>
      </c>
      <c r="Z31" s="938">
        <f>VLOOKUP($D$3&amp;"_"&amp;Z$3,データシート2!$A:$SI,MATCH($R$2&amp;"_"&amp;$C31,データシート2!$A$1:$SI$1,0),0)</f>
        <v>4.7469999999999999</v>
      </c>
      <c r="AA31" s="938">
        <f>VLOOKUP($D$3&amp;"_"&amp;AA$3,データシート2!$A:$SI,MATCH($R$2&amp;"_"&amp;$C31,データシート2!$A$1:$SI$1,0),0)</f>
        <v>4.7930000000000001</v>
      </c>
      <c r="AB31" s="939">
        <f>VLOOKUP($D$3&amp;"_"&amp;AB$3,データシート2!$A:$SI,MATCH($R$2&amp;"_"&amp;$C31,データシート2!$A$1:$SI$1,0),0)</f>
        <v>5.2309999999999999</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8.4350000000000005</v>
      </c>
      <c r="S32" s="938">
        <f>VLOOKUP($D$3&amp;"_"&amp;S$3,データシート2!$A:$SI,MATCH($R$2&amp;"_"&amp;$C32,データシート2!$A$1:$SI$1,0),0)</f>
        <v>8.7970000000000006</v>
      </c>
      <c r="T32" s="938">
        <f>VLOOKUP($D$3&amp;"_"&amp;T$3,データシート2!$A:$SI,MATCH($R$2&amp;"_"&amp;$C32,データシート2!$A$1:$SI$1,0),0)</f>
        <v>8.66</v>
      </c>
      <c r="U32" s="938">
        <f>VLOOKUP($D$3&amp;"_"&amp;U$3,データシート2!$A:$SI,MATCH($R$2&amp;"_"&amp;$C32,データシート2!$A$1:$SI$1,0),0)</f>
        <v>8.4749999999999996</v>
      </c>
      <c r="V32" s="938">
        <f>VLOOKUP($D$3&amp;"_"&amp;V$3,データシート2!$A:$SI,MATCH($R$2&amp;"_"&amp;$C32,データシート2!$A$1:$SI$1,0),0)</f>
        <v>8.24</v>
      </c>
      <c r="W32" s="938">
        <f>VLOOKUP($D$3&amp;"_"&amp;W$3,データシート2!$A:$SI,MATCH($R$2&amp;"_"&amp;$C32,データシート2!$A$1:$SI$1,0),0)</f>
        <v>7.31</v>
      </c>
      <c r="X32" s="938">
        <f>VLOOKUP($D$3&amp;"_"&amp;X$3,データシート2!$A:$SI,MATCH($R$2&amp;"_"&amp;$C32,データシート2!$A$1:$SI$1,0),0)</f>
        <v>7.4080000000000004</v>
      </c>
      <c r="Y32" s="938">
        <f>VLOOKUP($D$3&amp;"_"&amp;Y$3,データシート2!$A:$SI,MATCH($R$2&amp;"_"&amp;$C32,データシート2!$A$1:$SI$1,0),0)</f>
        <v>6.18</v>
      </c>
      <c r="Z32" s="938">
        <f>VLOOKUP($D$3&amp;"_"&amp;Z$3,データシート2!$A:$SI,MATCH($R$2&amp;"_"&amp;$C32,データシート2!$A$1:$SI$1,0),0)</f>
        <v>5.0609999999999999</v>
      </c>
      <c r="AA32" s="938">
        <f>VLOOKUP($D$3&amp;"_"&amp;AA$3,データシート2!$A:$SI,MATCH($R$2&amp;"_"&amp;$C32,データシート2!$A$1:$SI$1,0),0)</f>
        <v>4.9160000000000004</v>
      </c>
      <c r="AB32" s="939">
        <f>VLOOKUP($D$3&amp;"_"&amp;AB$3,データシート2!$A:$SI,MATCH($R$2&amp;"_"&amp;$C32,データシート2!$A$1:$SI$1,0),0)</f>
        <v>4.6470000000000002</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5.6710000000000003</v>
      </c>
      <c r="S33" s="938">
        <f>VLOOKUP($D$3&amp;"_"&amp;S$3,データシート2!$A:$SI,MATCH($R$2&amp;"_"&amp;$C33,データシート2!$A$1:$SI$1,0),0)</f>
        <v>6.3209999999999997</v>
      </c>
      <c r="T33" s="938">
        <f>VLOOKUP($D$3&amp;"_"&amp;T$3,データシート2!$A:$SI,MATCH($R$2&amp;"_"&amp;$C33,データシート2!$A$1:$SI$1,0),0)</f>
        <v>6.5069999999999997</v>
      </c>
      <c r="U33" s="938">
        <f>VLOOKUP($D$3&amp;"_"&amp;U$3,データシート2!$A:$SI,MATCH($R$2&amp;"_"&amp;$C33,データシート2!$A$1:$SI$1,0),0)</f>
        <v>6.1289999999999996</v>
      </c>
      <c r="V33" s="938">
        <f>VLOOKUP($D$3&amp;"_"&amp;V$3,データシート2!$A:$SI,MATCH($R$2&amp;"_"&amp;$C33,データシート2!$A$1:$SI$1,0),0)</f>
        <v>6.0970000000000004</v>
      </c>
      <c r="W33" s="938">
        <f>VLOOKUP($D$3&amp;"_"&amp;W$3,データシート2!$A:$SI,MATCH($R$2&amp;"_"&amp;$C33,データシート2!$A$1:$SI$1,0),0)</f>
        <v>6.1269999999999998</v>
      </c>
      <c r="X33" s="938">
        <f>VLOOKUP($D$3&amp;"_"&amp;X$3,データシート2!$A:$SI,MATCH($R$2&amp;"_"&amp;$C33,データシート2!$A$1:$SI$1,0),0)</f>
        <v>5.4260000000000002</v>
      </c>
      <c r="Y33" s="938">
        <f>VLOOKUP($D$3&amp;"_"&amp;Y$3,データシート2!$A:$SI,MATCH($R$2&amp;"_"&amp;$C33,データシート2!$A$1:$SI$1,0),0)</f>
        <v>5.6340000000000003</v>
      </c>
      <c r="Z33" s="938">
        <f>VLOOKUP($D$3&amp;"_"&amp;Z$3,データシート2!$A:$SI,MATCH($R$2&amp;"_"&amp;$C33,データシート2!$A$1:$SI$1,0),0)</f>
        <v>5.2960000000000003</v>
      </c>
      <c r="AA33" s="938">
        <f>VLOOKUP($D$3&amp;"_"&amp;AA$3,データシート2!$A:$SI,MATCH($R$2&amp;"_"&amp;$C33,データシート2!$A$1:$SI$1,0),0)</f>
        <v>5.0659999999999998</v>
      </c>
      <c r="AB33" s="939">
        <f>VLOOKUP($D$3&amp;"_"&amp;AB$3,データシート2!$A:$SI,MATCH($R$2&amp;"_"&amp;$C33,データシート2!$A$1:$SI$1,0),0)</f>
        <v>4.8780000000000001</v>
      </c>
    </row>
    <row r="34" spans="2:29" s="745" customFormat="1" ht="16.5" customHeight="1">
      <c r="B34" s="737"/>
      <c r="C34" s="769">
        <v>16</v>
      </c>
      <c r="D34" s="770" t="s">
        <v>546</v>
      </c>
      <c r="E34" s="762"/>
      <c r="F34" s="764"/>
      <c r="G34" s="765">
        <f>VLOOKUP($D$3&amp;"_"&amp;G$3,データシート2!$A:$SI,MATCH($G$2&amp;"_"&amp;$C34,データシート2!$A$1:$SI$1,0),0)</f>
        <v>7</v>
      </c>
      <c r="H34" s="766">
        <f>VLOOKUP($D$3&amp;"_"&amp;H$3,データシート2!$A:$SI,MATCH($G$2&amp;"_"&amp;$C34,データシート2!$A$1:$SI$1,0),0)</f>
        <v>6</v>
      </c>
      <c r="I34" s="766">
        <f>VLOOKUP($D$3&amp;"_"&amp;I$3,データシート2!$A:$SI,MATCH($G$2&amp;"_"&amp;$C34,データシート2!$A$1:$SI$1,0),0)</f>
        <v>6</v>
      </c>
      <c r="J34" s="766">
        <f>VLOOKUP($D$3&amp;"_"&amp;J$3,データシート2!$A:$SI,MATCH($G$2&amp;"_"&amp;$C34,データシート2!$A$1:$SI$1,0),0)</f>
        <v>7</v>
      </c>
      <c r="K34" s="767">
        <f>VLOOKUP($D$3&amp;"_"&amp;K$3,データシート2!$A:$SI,MATCH($G$2&amp;"_"&amp;$C34,データシート2!$A$1:$SI$1,0),0)</f>
        <v>7</v>
      </c>
      <c r="L34" s="767">
        <f>VLOOKUP($D$3&amp;"_"&amp;L$3,データシート2!$A:$SI,MATCH($G$2&amp;"_"&amp;$C34,データシート2!$A$1:$SI$1,0),0)</f>
        <v>8</v>
      </c>
      <c r="M34" s="767">
        <f>VLOOKUP($D$3&amp;"_"&amp;M$3,データシート2!$A:$SI,MATCH($G$2&amp;"_"&amp;$C34,データシート2!$A$1:$SI$1,0),0)</f>
        <v>8</v>
      </c>
      <c r="N34" s="767">
        <f>VLOOKUP($D$3&amp;"_"&amp;N$3,データシート2!$A:$SI,MATCH($G$2&amp;"_"&amp;$C34,データシート2!$A$1:$SI$1,0),0)</f>
        <v>8</v>
      </c>
      <c r="O34" s="767">
        <f>VLOOKUP($D$3&amp;"_"&amp;O$3,データシート2!$A:$SI,MATCH($G$2&amp;"_"&amp;$C34,データシート2!$A$1:$SI$1,0),0)</f>
        <v>8</v>
      </c>
      <c r="P34" s="767">
        <f>VLOOKUP($D$3&amp;"_"&amp;P$3,データシート2!$A:$SI,MATCH($G$2&amp;"_"&amp;$C34,データシート2!$A$1:$SI$1,0),0)</f>
        <v>5</v>
      </c>
      <c r="Q34" s="768">
        <f>VLOOKUP($D$3&amp;"_"&amp;Q$3,データシート2!$A:$SI,MATCH($G$2&amp;"_"&amp;$C34,データシート2!$A$1:$SI$1,0),0)</f>
        <v>5</v>
      </c>
      <c r="R34" s="937">
        <f>VLOOKUP($D$3&amp;"_"&amp;R$3,データシート2!$A:$SI,MATCH($R$2&amp;"_"&amp;$C34,データシート2!$A$1:$SI$1,0),0)</f>
        <v>42.417000000000002</v>
      </c>
      <c r="S34" s="938">
        <f>VLOOKUP($D$3&amp;"_"&amp;S$3,データシート2!$A:$SI,MATCH($R$2&amp;"_"&amp;$C34,データシート2!$A$1:$SI$1,0),0)</f>
        <v>43.975999999999999</v>
      </c>
      <c r="T34" s="938">
        <f>VLOOKUP($D$3&amp;"_"&amp;T$3,データシート2!$A:$SI,MATCH($R$2&amp;"_"&amp;$C34,データシート2!$A$1:$SI$1,0),0)</f>
        <v>48.478000000000002</v>
      </c>
      <c r="U34" s="938">
        <f>VLOOKUP($D$3&amp;"_"&amp;U$3,データシート2!$A:$SI,MATCH($R$2&amp;"_"&amp;$C34,データシート2!$A$1:$SI$1,0),0)</f>
        <v>49.956000000000003</v>
      </c>
      <c r="V34" s="938">
        <f>VLOOKUP($D$3&amp;"_"&amp;V$3,データシート2!$A:$SI,MATCH($R$2&amp;"_"&amp;$C34,データシート2!$A$1:$SI$1,0),0)</f>
        <v>47.709000000000003</v>
      </c>
      <c r="W34" s="938">
        <f>VLOOKUP($D$3&amp;"_"&amp;W$3,データシート2!$A:$SI,MATCH($R$2&amp;"_"&amp;$C34,データシート2!$A$1:$SI$1,0),0)</f>
        <v>52.69</v>
      </c>
      <c r="X34" s="938">
        <f>VLOOKUP($D$3&amp;"_"&amp;X$3,データシート2!$A:$SI,MATCH($R$2&amp;"_"&amp;$C34,データシート2!$A$1:$SI$1,0),0)</f>
        <v>52.926000000000002</v>
      </c>
      <c r="Y34" s="938">
        <f>VLOOKUP($D$3&amp;"_"&amp;Y$3,データシート2!$A:$SI,MATCH($R$2&amp;"_"&amp;$C34,データシート2!$A$1:$SI$1,0),0)</f>
        <v>49</v>
      </c>
      <c r="Z34" s="938">
        <f>VLOOKUP($D$3&amp;"_"&amp;Z$3,データシート2!$A:$SI,MATCH($R$2&amp;"_"&amp;$C34,データシート2!$A$1:$SI$1,0),0)</f>
        <v>48.167999999999999</v>
      </c>
      <c r="AA34" s="938">
        <f>VLOOKUP($D$3&amp;"_"&amp;AA$3,データシート2!$A:$SI,MATCH($R$2&amp;"_"&amp;$C34,データシート2!$A$1:$SI$1,0),0)</f>
        <v>38.326999999999998</v>
      </c>
      <c r="AB34" s="939">
        <f>VLOOKUP($D$3&amp;"_"&amp;AB$3,データシート2!$A:$SI,MATCH($R$2&amp;"_"&amp;$C34,データシート2!$A$1:$SI$1,0),0)</f>
        <v>37.924999999999997</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4.8780000000000001</v>
      </c>
      <c r="X35" s="938">
        <f>VLOOKUP($D$3&amp;"_"&amp;X$3,データシート2!$A:$SI,MATCH($R$2&amp;"_"&amp;$C35,データシート2!$A$1:$SI$1,0),0)</f>
        <v>4.7640000000000002</v>
      </c>
      <c r="Y35" s="938">
        <f>VLOOKUP($D$3&amp;"_"&amp;Y$3,データシート2!$A:$SI,MATCH($R$2&amp;"_"&amp;$C35,データシート2!$A$1:$SI$1,0),0)</f>
        <v>1.8939999999999999</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2</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2</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0</v>
      </c>
      <c r="S38" s="938">
        <f>VLOOKUP($D$3&amp;"_"&amp;S$3,データシート2!$A:$SI,MATCH($R$2&amp;"_"&amp;$C38,データシート2!$A$1:$SI$1,0),0)</f>
        <v>7.0339999999999998</v>
      </c>
      <c r="T38" s="938">
        <f>VLOOKUP($D$3&amp;"_"&amp;T$3,データシート2!$A:$SI,MATCH($R$2&amp;"_"&amp;$C38,データシート2!$A$1:$SI$1,0),0)</f>
        <v>6.9630000000000001</v>
      </c>
      <c r="U38" s="938">
        <f>VLOOKUP($D$3&amp;"_"&amp;U$3,データシート2!$A:$SI,MATCH($R$2&amp;"_"&amp;$C38,データシート2!$A$1:$SI$1,0),0)</f>
        <v>6.8979999999999997</v>
      </c>
      <c r="V38" s="938">
        <f>VLOOKUP($D$3&amp;"_"&amp;V$3,データシート2!$A:$SI,MATCH($R$2&amp;"_"&amp;$C38,データシート2!$A$1:$SI$1,0),0)</f>
        <v>9.7940000000000005</v>
      </c>
      <c r="W38" s="938">
        <f>VLOOKUP($D$3&amp;"_"&amp;W$3,データシート2!$A:$SI,MATCH($R$2&amp;"_"&amp;$C38,データシート2!$A$1:$SI$1,0),0)</f>
        <v>12.526999999999999</v>
      </c>
      <c r="X38" s="938">
        <f>VLOOKUP($D$3&amp;"_"&amp;X$3,データシート2!$A:$SI,MATCH($R$2&amp;"_"&amp;$C38,データシート2!$A$1:$SI$1,0),0)</f>
        <v>12.372</v>
      </c>
      <c r="Y38" s="938">
        <f>VLOOKUP($D$3&amp;"_"&amp;Y$3,データシート2!$A:$SI,MATCH($R$2&amp;"_"&amp;$C38,データシート2!$A$1:$SI$1,0),0)</f>
        <v>12.135999999999999</v>
      </c>
      <c r="Z38" s="938">
        <f>VLOOKUP($D$3&amp;"_"&amp;Z$3,データシート2!$A:$SI,MATCH($R$2&amp;"_"&amp;$C38,データシート2!$A$1:$SI$1,0),0)</f>
        <v>4.2389999999999999</v>
      </c>
      <c r="AA38" s="938">
        <f>VLOOKUP($D$3&amp;"_"&amp;AA$3,データシート2!$A:$SI,MATCH($R$2&amp;"_"&amp;$C38,データシート2!$A$1:$SI$1,0),0)</f>
        <v>10.113</v>
      </c>
      <c r="AB38" s="939">
        <f>VLOOKUP($D$3&amp;"_"&amp;AB$3,データシート2!$A:$SI,MATCH($R$2&amp;"_"&amp;$C38,データシート2!$A$1:$SI$1,0),0)</f>
        <v>9.4359999999999999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6.0759999999999996</v>
      </c>
      <c r="S41" s="938">
        <f>VLOOKUP($D$3&amp;"_"&amp;S$3,データシート2!$A:$SI,MATCH($R$2&amp;"_"&amp;$C41,データシート2!$A$1:$SI$1,0),0)</f>
        <v>7.4370000000000003</v>
      </c>
      <c r="T41" s="938">
        <f>VLOOKUP($D$3&amp;"_"&amp;T$3,データシート2!$A:$SI,MATCH($R$2&amp;"_"&amp;$C41,データシート2!$A$1:$SI$1,0),0)</f>
        <v>8.1609999999999996</v>
      </c>
      <c r="U41" s="938">
        <f>VLOOKUP($D$3&amp;"_"&amp;U$3,データシート2!$A:$SI,MATCH($R$2&amp;"_"&amp;$C41,データシート2!$A$1:$SI$1,0),0)</f>
        <v>7.798</v>
      </c>
      <c r="V41" s="938">
        <f>VLOOKUP($D$3&amp;"_"&amp;V$3,データシート2!$A:$SI,MATCH($R$2&amp;"_"&amp;$C41,データシート2!$A$1:$SI$1,0),0)</f>
        <v>7.0019999999999998</v>
      </c>
      <c r="W41" s="938">
        <f>VLOOKUP($D$3&amp;"_"&amp;W$3,データシート2!$A:$SI,MATCH($R$2&amp;"_"&amp;$C41,データシート2!$A$1:$SI$1,0),0)</f>
        <v>6.8659999999999997</v>
      </c>
      <c r="X41" s="938">
        <f>VLOOKUP($D$3&amp;"_"&amp;X$3,データシート2!$A:$SI,MATCH($R$2&amp;"_"&amp;$C41,データシート2!$A$1:$SI$1,0),0)</f>
        <v>4.1230000000000002</v>
      </c>
      <c r="Y41" s="938">
        <f>VLOOKUP($D$3&amp;"_"&amp;Y$3,データシート2!$A:$SI,MATCH($R$2&amp;"_"&amp;$C41,データシート2!$A$1:$SI$1,0),0)</f>
        <v>3.516</v>
      </c>
      <c r="Z41" s="938">
        <f>VLOOKUP($D$3&amp;"_"&amp;Z$3,データシート2!$A:$SI,MATCH($R$2&amp;"_"&amp;$C41,データシート2!$A$1:$SI$1,0),0)</f>
        <v>2.7320000000000002</v>
      </c>
      <c r="AA41" s="938">
        <f>VLOOKUP($D$3&amp;"_"&amp;AA$3,データシート2!$A:$SI,MATCH($R$2&amp;"_"&amp;$C41,データシート2!$A$1:$SI$1,0),0)</f>
        <v>4.6989999999999998</v>
      </c>
      <c r="AB41" s="939">
        <f>VLOOKUP($D$3&amp;"_"&amp;AB$3,データシート2!$A:$SI,MATCH($R$2&amp;"_"&amp;$C41,データシート2!$A$1:$SI$1,0),0)</f>
        <v>5.0220000000000002</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76.765000000000001</v>
      </c>
      <c r="S42" s="938">
        <f>VLOOKUP($D$3&amp;"_"&amp;S$3,データシート2!$A:$SI,MATCH($R$2&amp;"_"&amp;$C42,データシート2!$A$1:$SI$1,0),0)</f>
        <v>83.74</v>
      </c>
      <c r="T42" s="938">
        <f>VLOOKUP($D$3&amp;"_"&amp;T$3,データシート2!$A:$SI,MATCH($R$2&amp;"_"&amp;$C42,データシート2!$A$1:$SI$1,0),0)</f>
        <v>95.430999999999997</v>
      </c>
      <c r="U42" s="938">
        <f>VLOOKUP($D$3&amp;"_"&amp;U$3,データシート2!$A:$SI,MATCH($R$2&amp;"_"&amp;$C42,データシート2!$A$1:$SI$1,0),0)</f>
        <v>92.545000000000002</v>
      </c>
      <c r="V42" s="938">
        <f>VLOOKUP($D$3&amp;"_"&amp;V$3,データシート2!$A:$SI,MATCH($R$2&amp;"_"&amp;$C42,データシート2!$A$1:$SI$1,0),0)</f>
        <v>83.903999999999996</v>
      </c>
      <c r="W42" s="938">
        <f>VLOOKUP($D$3&amp;"_"&amp;W$3,データシート2!$A:$SI,MATCH($R$2&amp;"_"&amp;$C42,データシート2!$A$1:$SI$1,0),0)</f>
        <v>80.489999999999995</v>
      </c>
      <c r="X42" s="938">
        <f>VLOOKUP($D$3&amp;"_"&amp;X$3,データシート2!$A:$SI,MATCH($R$2&amp;"_"&amp;$C42,データシート2!$A$1:$SI$1,0),0)</f>
        <v>79.78</v>
      </c>
      <c r="Y42" s="938">
        <f>VLOOKUP($D$3&amp;"_"&amp;Y$3,データシート2!$A:$SI,MATCH($R$2&amp;"_"&amp;$C42,データシート2!$A$1:$SI$1,0),0)</f>
        <v>80.12</v>
      </c>
      <c r="Z42" s="938">
        <f>VLOOKUP($D$3&amp;"_"&amp;Z$3,データシート2!$A:$SI,MATCH($R$2&amp;"_"&amp;$C42,データシート2!$A$1:$SI$1,0),0)</f>
        <v>73.097999999999999</v>
      </c>
      <c r="AA42" s="938">
        <f>VLOOKUP($D$3&amp;"_"&amp;AA$3,データシート2!$A:$SI,MATCH($R$2&amp;"_"&amp;$C42,データシート2!$A$1:$SI$1,0),0)</f>
        <v>70.63</v>
      </c>
      <c r="AB42" s="939">
        <f>VLOOKUP($D$3&amp;"_"&amp;AB$3,データシート2!$A:$SI,MATCH($R$2&amp;"_"&amp;$C42,データシート2!$A$1:$SI$1,0),0)</f>
        <v>81.519000000000005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2</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2</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3.698</v>
      </c>
      <c r="S44" s="938">
        <f>VLOOKUP($D$3&amp;"_"&amp;S$3,データシート2!$A:$SI,MATCH($R$2&amp;"_"&amp;$C44,データシート2!$A$1:$SI$1,0),0)</f>
        <v>4.2320000000000002</v>
      </c>
      <c r="T44" s="938">
        <f>VLOOKUP($D$3&amp;"_"&amp;T$3,データシート2!$A:$SI,MATCH($R$2&amp;"_"&amp;$C44,データシート2!$A$1:$SI$1,0),0)</f>
        <v>9.8569999999999993</v>
      </c>
      <c r="U44" s="938">
        <f>VLOOKUP($D$3&amp;"_"&amp;U$3,データシート2!$A:$SI,MATCH($R$2&amp;"_"&amp;$C44,データシート2!$A$1:$SI$1,0),0)</f>
        <v>4.7220000000000004</v>
      </c>
      <c r="V44" s="938">
        <f>VLOOKUP($D$3&amp;"_"&amp;V$3,データシート2!$A:$SI,MATCH($R$2&amp;"_"&amp;$C44,データシート2!$A$1:$SI$1,0),0)</f>
        <v>4.6319999999999997</v>
      </c>
      <c r="W44" s="938">
        <f>VLOOKUP($D$3&amp;"_"&amp;W$3,データシート2!$A:$SI,MATCH($R$2&amp;"_"&amp;$C44,データシート2!$A$1:$SI$1,0),0)</f>
        <v>4.4880000000000004</v>
      </c>
      <c r="X44" s="938">
        <f>VLOOKUP($D$3&amp;"_"&amp;X$3,データシート2!$A:$SI,MATCH($R$2&amp;"_"&amp;$C44,データシート2!$A$1:$SI$1,0),0)</f>
        <v>4.6079999999999997</v>
      </c>
      <c r="Y44" s="938">
        <f>VLOOKUP($D$3&amp;"_"&amp;Y$3,データシート2!$A:$SI,MATCH($R$2&amp;"_"&amp;$C44,データシート2!$A$1:$SI$1,0),0)</f>
        <v>4.681</v>
      </c>
      <c r="Z44" s="938">
        <f>VLOOKUP($D$3&amp;"_"&amp;Z$3,データシート2!$A:$SI,MATCH($R$2&amp;"_"&amp;$C44,データシート2!$A$1:$SI$1,0),0)</f>
        <v>11.48</v>
      </c>
      <c r="AA44" s="938">
        <f>VLOOKUP($D$3&amp;"_"&amp;AA$3,データシート2!$A:$SI,MATCH($R$2&amp;"_"&amp;$C44,データシート2!$A$1:$SI$1,0),0)</f>
        <v>3.8879999999999999</v>
      </c>
      <c r="AB44" s="939">
        <f>VLOOKUP($D$3&amp;"_"&amp;AB$3,データシート2!$A:$SI,MATCH($R$2&amp;"_"&amp;$C44,データシート2!$A$1:$SI$1,0),0)</f>
        <v>4.0949999999999998</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45.41</v>
      </c>
      <c r="S45" s="938">
        <f>VLOOKUP($D$3&amp;"_"&amp;S$3,データシート2!$A:$SI,MATCH($R$2&amp;"_"&amp;$C45,データシート2!$A$1:$SI$1,0),0)</f>
        <v>37.045000000000002</v>
      </c>
      <c r="T45" s="938">
        <f>VLOOKUP($D$3&amp;"_"&amp;T$3,データシート2!$A:$SI,MATCH($R$2&amp;"_"&amp;$C45,データシート2!$A$1:$SI$1,0),0)</f>
        <v>84.844999999999999</v>
      </c>
      <c r="U45" s="938">
        <f>VLOOKUP($D$3&amp;"_"&amp;U$3,データシート2!$A:$SI,MATCH($R$2&amp;"_"&amp;$C45,データシート2!$A$1:$SI$1,0),0)</f>
        <v>115.91500000000001</v>
      </c>
      <c r="V45" s="938">
        <f>VLOOKUP($D$3&amp;"_"&amp;V$3,データシート2!$A:$SI,MATCH($R$2&amp;"_"&amp;$C45,データシート2!$A$1:$SI$1,0),0)</f>
        <v>218.685</v>
      </c>
      <c r="W45" s="938">
        <f>VLOOKUP($D$3&amp;"_"&amp;W$3,データシート2!$A:$SI,MATCH($R$2&amp;"_"&amp;$C45,データシート2!$A$1:$SI$1,0),0)</f>
        <v>187.833</v>
      </c>
      <c r="X45" s="938">
        <f>VLOOKUP($D$3&amp;"_"&amp;X$3,データシート2!$A:$SI,MATCH($R$2&amp;"_"&amp;$C45,データシート2!$A$1:$SI$1,0),0)</f>
        <v>415.05599999999998</v>
      </c>
      <c r="Y45" s="938">
        <f>VLOOKUP($D$3&amp;"_"&amp;Y$3,データシート2!$A:$SI,MATCH($R$2&amp;"_"&amp;$C45,データシート2!$A$1:$SI$1,0),0)</f>
        <v>296.37900000000002</v>
      </c>
      <c r="Z45" s="938">
        <f>VLOOKUP($D$3&amp;"_"&amp;Z$3,データシート2!$A:$SI,MATCH($R$2&amp;"_"&amp;$C45,データシート2!$A$1:$SI$1,0),0)</f>
        <v>6.6</v>
      </c>
      <c r="AA45" s="938">
        <f>VLOOKUP($D$3&amp;"_"&amp;AA$3,データシート2!$A:$SI,MATCH($R$2&amp;"_"&amp;$C45,データシート2!$A$1:$SI$1,0),0)</f>
        <v>5.1440000000000001</v>
      </c>
      <c r="AB45" s="939">
        <f>VLOOKUP($D$3&amp;"_"&amp;AB$3,データシート2!$A:$SI,MATCH($R$2&amp;"_"&amp;$C45,データシート2!$A$1:$SI$1,0),0)</f>
        <v>99.494</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6.7859999999999996</v>
      </c>
      <c r="S46" s="938">
        <f>VLOOKUP($D$3&amp;"_"&amp;S$3,データシート2!$A:$SI,MATCH($R$2&amp;"_"&amp;$C46,データシート2!$A$1:$SI$1,0),0)</f>
        <v>6.9489999999999998</v>
      </c>
      <c r="T46" s="938">
        <f>VLOOKUP($D$3&amp;"_"&amp;T$3,データシート2!$A:$SI,MATCH($R$2&amp;"_"&amp;$C46,データシート2!$A$1:$SI$1,0),0)</f>
        <v>8.8420000000000005</v>
      </c>
      <c r="U46" s="938">
        <f>VLOOKUP($D$3&amp;"_"&amp;U$3,データシート2!$A:$SI,MATCH($R$2&amp;"_"&amp;$C46,データシート2!$A$1:$SI$1,0),0)</f>
        <v>8.7330000000000005</v>
      </c>
      <c r="V46" s="938">
        <f>VLOOKUP($D$3&amp;"_"&amp;V$3,データシート2!$A:$SI,MATCH($R$2&amp;"_"&amp;$C46,データシート2!$A$1:$SI$1,0),0)</f>
        <v>7.7489999999999997</v>
      </c>
      <c r="W46" s="938">
        <f>VLOOKUP($D$3&amp;"_"&amp;W$3,データシート2!$A:$SI,MATCH($R$2&amp;"_"&amp;$C46,データシート2!$A$1:$SI$1,0),0)</f>
        <v>7.0780000000000003</v>
      </c>
      <c r="X46" s="938">
        <f>VLOOKUP($D$3&amp;"_"&amp;X$3,データシート2!$A:$SI,MATCH($R$2&amp;"_"&amp;$C46,データシート2!$A$1:$SI$1,0),0)</f>
        <v>6.4770000000000003</v>
      </c>
      <c r="Y46" s="938">
        <f>VLOOKUP($D$3&amp;"_"&amp;Y$3,データシート2!$A:$SI,MATCH($R$2&amp;"_"&amp;$C46,データシート2!$A$1:$SI$1,0),0)</f>
        <v>6.7229999999999999</v>
      </c>
      <c r="Z46" s="938">
        <f>VLOOKUP($D$3&amp;"_"&amp;Z$3,データシート2!$A:$SI,MATCH($R$2&amp;"_"&amp;$C46,データシート2!$A$1:$SI$1,0),0)</f>
        <v>6.1660000000000004</v>
      </c>
      <c r="AA46" s="938">
        <f>VLOOKUP($D$3&amp;"_"&amp;AA$3,データシート2!$A:$SI,MATCH($R$2&amp;"_"&amp;$C46,データシート2!$A$1:$SI$1,0),0)</f>
        <v>5.0510000000000002</v>
      </c>
      <c r="AB46" s="939">
        <f>VLOOKUP($D$3&amp;"_"&amp;AB$3,データシート2!$A:$SI,MATCH($R$2&amp;"_"&amp;$C46,データシート2!$A$1:$SI$1,0),0)</f>
        <v>5.7110000000000003</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19.437000000000001</v>
      </c>
      <c r="S47" s="938">
        <f>VLOOKUP($D$3&amp;"_"&amp;S$3,データシート2!$A:$SI,MATCH($R$2&amp;"_"&amp;$C47,データシート2!$A$1:$SI$1,0),0)</f>
        <v>19.591999999999999</v>
      </c>
      <c r="T47" s="938">
        <f>VLOOKUP($D$3&amp;"_"&amp;T$3,データシート2!$A:$SI,MATCH($R$2&amp;"_"&amp;$C47,データシート2!$A$1:$SI$1,0),0)</f>
        <v>20.393999999999998</v>
      </c>
      <c r="U47" s="938">
        <f>VLOOKUP($D$3&amp;"_"&amp;U$3,データシート2!$A:$SI,MATCH($R$2&amp;"_"&amp;$C47,データシート2!$A$1:$SI$1,0),0)</f>
        <v>20.376000000000001</v>
      </c>
      <c r="V47" s="938">
        <f>VLOOKUP($D$3&amp;"_"&amp;V$3,データシート2!$A:$SI,MATCH($R$2&amp;"_"&amp;$C47,データシート2!$A$1:$SI$1,0),0)</f>
        <v>20.045000000000002</v>
      </c>
      <c r="W47" s="938">
        <f>VLOOKUP($D$3&amp;"_"&amp;W$3,データシート2!$A:$SI,MATCH($R$2&amp;"_"&amp;$C47,データシート2!$A$1:$SI$1,0),0)</f>
        <v>18.27</v>
      </c>
      <c r="X47" s="938">
        <f>VLOOKUP($D$3&amp;"_"&amp;X$3,データシート2!$A:$SI,MATCH($R$2&amp;"_"&amp;$C47,データシート2!$A$1:$SI$1,0),0)</f>
        <v>19.995000000000001</v>
      </c>
      <c r="Y47" s="938">
        <f>VLOOKUP($D$3&amp;"_"&amp;Y$3,データシート2!$A:$SI,MATCH($R$2&amp;"_"&amp;$C47,データシート2!$A$1:$SI$1,0),0)</f>
        <v>24.844999999999999</v>
      </c>
      <c r="Z47" s="938">
        <f>VLOOKUP($D$3&amp;"_"&amp;Z$3,データシート2!$A:$SI,MATCH($R$2&amp;"_"&amp;$C47,データシート2!$A$1:$SI$1,0),0)</f>
        <v>21.36</v>
      </c>
      <c r="AA47" s="938">
        <f>VLOOKUP($D$3&amp;"_"&amp;AA$3,データシート2!$A:$SI,MATCH($R$2&amp;"_"&amp;$C47,データシート2!$A$1:$SI$1,0),0)</f>
        <v>20.260000000000002</v>
      </c>
      <c r="AB47" s="939">
        <f>VLOOKUP($D$3&amp;"_"&amp;AB$3,データシート2!$A:$SI,MATCH($R$2&amp;"_"&amp;$C47,データシート2!$A$1:$SI$1,0),0)</f>
        <v>15.775</v>
      </c>
    </row>
    <row r="48" spans="2:29" s="745" customFormat="1" ht="16.5" customHeight="1">
      <c r="B48" s="737"/>
      <c r="C48" s="762">
        <v>28</v>
      </c>
      <c r="D48" s="763" t="s">
        <v>559</v>
      </c>
      <c r="E48" s="762"/>
      <c r="F48" s="764"/>
      <c r="G48" s="765">
        <f>VLOOKUP($D$3&amp;"_"&amp;G$3,データシート2!$A:$SI,MATCH($G$2&amp;"_"&amp;$C48,データシート2!$A$1:$SI$1,0),0)</f>
        <v>4</v>
      </c>
      <c r="H48" s="766">
        <f>VLOOKUP($D$3&amp;"_"&amp;H$3,データシート2!$A:$SI,MATCH($G$2&amp;"_"&amp;$C48,データシート2!$A$1:$SI$1,0),0)</f>
        <v>4</v>
      </c>
      <c r="I48" s="766">
        <f>VLOOKUP($D$3&amp;"_"&amp;I$3,データシート2!$A:$SI,MATCH($G$2&amp;"_"&amp;$C48,データシート2!$A$1:$SI$1,0),0)</f>
        <v>3</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1</v>
      </c>
      <c r="R48" s="937">
        <f>VLOOKUP($D$3&amp;"_"&amp;R$3,データシート2!$A:$SI,MATCH($R$2&amp;"_"&amp;$C48,データシート2!$A$1:$SI$1,0),0)</f>
        <v>44.521000000000001</v>
      </c>
      <c r="S48" s="938">
        <f>VLOOKUP($D$3&amp;"_"&amp;S$3,データシート2!$A:$SI,MATCH($R$2&amp;"_"&amp;$C48,データシート2!$A$1:$SI$1,0),0)</f>
        <v>53.374000000000002</v>
      </c>
      <c r="T48" s="938">
        <f>VLOOKUP($D$3&amp;"_"&amp;T$3,データシート2!$A:$SI,MATCH($R$2&amp;"_"&amp;$C48,データシート2!$A$1:$SI$1,0),0)</f>
        <v>14.095000000000001</v>
      </c>
      <c r="U48" s="938">
        <f>VLOOKUP($D$3&amp;"_"&amp;U$3,データシート2!$A:$SI,MATCH($R$2&amp;"_"&amp;$C48,データシート2!$A$1:$SI$1,0),0)</f>
        <v>11.722</v>
      </c>
      <c r="V48" s="938">
        <f>VLOOKUP($D$3&amp;"_"&amp;V$3,データシート2!$A:$SI,MATCH($R$2&amp;"_"&amp;$C48,データシート2!$A$1:$SI$1,0),0)</f>
        <v>11.042999999999999</v>
      </c>
      <c r="W48" s="938">
        <f>VLOOKUP($D$3&amp;"_"&amp;W$3,データシート2!$A:$SI,MATCH($R$2&amp;"_"&amp;$C48,データシート2!$A$1:$SI$1,0),0)</f>
        <v>8.4879999999999995</v>
      </c>
      <c r="X48" s="938">
        <f>VLOOKUP($D$3&amp;"_"&amp;X$3,データシート2!$A:$SI,MATCH($R$2&amp;"_"&amp;$C48,データシート2!$A$1:$SI$1,0),0)</f>
        <v>10.71</v>
      </c>
      <c r="Y48" s="938">
        <f>VLOOKUP($D$3&amp;"_"&amp;Y$3,データシート2!$A:$SI,MATCH($R$2&amp;"_"&amp;$C48,データシート2!$A$1:$SI$1,0),0)</f>
        <v>10.414999999999999</v>
      </c>
      <c r="Z48" s="938">
        <f>VLOOKUP($D$3&amp;"_"&amp;Z$3,データシート2!$A:$SI,MATCH($R$2&amp;"_"&amp;$C48,データシート2!$A$1:$SI$1,0),0)</f>
        <v>10</v>
      </c>
      <c r="AA48" s="938">
        <f>VLOOKUP($D$3&amp;"_"&amp;AA$3,データシート2!$A:$SI,MATCH($R$2&amp;"_"&amp;$C48,データシート2!$A$1:$SI$1,0),0)</f>
        <v>10.257</v>
      </c>
      <c r="AB48" s="939">
        <f>VLOOKUP($D$3&amp;"_"&amp;AB$3,データシート2!$A:$SI,MATCH($R$2&amp;"_"&amp;$C48,データシート2!$A$1:$SI$1,0),0)</f>
        <v>3.7389999999999999</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2.4940000000000002</v>
      </c>
      <c r="S49" s="938">
        <f>VLOOKUP($D$3&amp;"_"&amp;S$3,データシート2!$A:$SI,MATCH($R$2&amp;"_"&amp;$C49,データシート2!$A$1:$SI$1,0),0)</f>
        <v>2.9740000000000002</v>
      </c>
      <c r="T49" s="938">
        <f>VLOOKUP($D$3&amp;"_"&amp;T$3,データシート2!$A:$SI,MATCH($R$2&amp;"_"&amp;$C49,データシート2!$A$1:$SI$1,0),0)</f>
        <v>3.4089999999999998</v>
      </c>
      <c r="U49" s="938">
        <f>VLOOKUP($D$3&amp;"_"&amp;U$3,データシート2!$A:$SI,MATCH($R$2&amp;"_"&amp;$C49,データシート2!$A$1:$SI$1,0),0)</f>
        <v>3.58</v>
      </c>
      <c r="V49" s="938">
        <f>VLOOKUP($D$3&amp;"_"&amp;V$3,データシート2!$A:$SI,MATCH($R$2&amp;"_"&amp;$C49,データシート2!$A$1:$SI$1,0),0)</f>
        <v>3.6880000000000002</v>
      </c>
      <c r="W49" s="938">
        <f>VLOOKUP($D$3&amp;"_"&amp;W$3,データシート2!$A:$SI,MATCH($R$2&amp;"_"&amp;$C49,データシート2!$A$1:$SI$1,0),0)</f>
        <v>3.8109999999999999</v>
      </c>
      <c r="X49" s="938">
        <f>VLOOKUP($D$3&amp;"_"&amp;X$3,データシート2!$A:$SI,MATCH($R$2&amp;"_"&amp;$C49,データシート2!$A$1:$SI$1,0),0)</f>
        <v>4.2919999999999998</v>
      </c>
      <c r="Y49" s="938">
        <f>VLOOKUP($D$3&amp;"_"&amp;Y$3,データシート2!$A:$SI,MATCH($R$2&amp;"_"&amp;$C49,データシート2!$A$1:$SI$1,0),0)</f>
        <v>4.734</v>
      </c>
      <c r="Z49" s="938">
        <f>VLOOKUP($D$3&amp;"_"&amp;Z$3,データシート2!$A:$SI,MATCH($R$2&amp;"_"&amp;$C49,データシート2!$A$1:$SI$1,0),0)</f>
        <v>5.0270000000000001</v>
      </c>
      <c r="AA49" s="938">
        <f>VLOOKUP($D$3&amp;"_"&amp;AA$3,データシート2!$A:$SI,MATCH($R$2&amp;"_"&amp;$C49,データシート2!$A$1:$SI$1,0),0)</f>
        <v>4.4989999999999997</v>
      </c>
      <c r="AB49" s="939">
        <f>VLOOKUP($D$3&amp;"_"&amp;AB$3,データシート2!$A:$SI,MATCH($R$2&amp;"_"&amp;$C49,データシート2!$A$1:$SI$1,0),0)</f>
        <v>4.2590000000000003</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3.722</v>
      </c>
      <c r="S50" s="938">
        <f>VLOOKUP($D$3&amp;"_"&amp;S$3,データシート2!$A:$SI,MATCH($R$2&amp;"_"&amp;$C50,データシート2!$A$1:$SI$1,0),0)</f>
        <v>5.3710000000000004</v>
      </c>
      <c r="T50" s="938">
        <f>VLOOKUP($D$3&amp;"_"&amp;T$3,データシート2!$A:$SI,MATCH($R$2&amp;"_"&amp;$C50,データシート2!$A$1:$SI$1,0),0)</f>
        <v>6</v>
      </c>
      <c r="U50" s="938">
        <f>VLOOKUP($D$3&amp;"_"&amp;U$3,データシート2!$A:$SI,MATCH($R$2&amp;"_"&amp;$C50,データシート2!$A$1:$SI$1,0),0)</f>
        <v>4.883</v>
      </c>
      <c r="V50" s="938">
        <f>VLOOKUP($D$3&amp;"_"&amp;V$3,データシート2!$A:$SI,MATCH($R$2&amp;"_"&amp;$C50,データシート2!$A$1:$SI$1,0),0)</f>
        <v>4.29</v>
      </c>
      <c r="W50" s="938">
        <f>VLOOKUP($D$3&amp;"_"&amp;W$3,データシート2!$A:$SI,MATCH($R$2&amp;"_"&amp;$C50,データシート2!$A$1:$SI$1,0),0)</f>
        <v>4.4160000000000004</v>
      </c>
      <c r="X50" s="938">
        <f>VLOOKUP($D$3&amp;"_"&amp;X$3,データシート2!$A:$SI,MATCH($R$2&amp;"_"&amp;$C50,データシート2!$A$1:$SI$1,0),0)</f>
        <v>3.7410000000000001</v>
      </c>
      <c r="Y50" s="938">
        <f>VLOOKUP($D$3&amp;"_"&amp;Y$3,データシート2!$A:$SI,MATCH($R$2&amp;"_"&amp;$C50,データシート2!$A$1:$SI$1,0),0)</f>
        <v>3.8079999999999998</v>
      </c>
      <c r="Z50" s="938">
        <f>VLOOKUP($D$3&amp;"_"&amp;Z$3,データシート2!$A:$SI,MATCH($R$2&amp;"_"&amp;$C50,データシート2!$A$1:$SI$1,0),0)</f>
        <v>3.0249999999999999</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3.2970000000000002</v>
      </c>
      <c r="V51" s="938">
        <f>VLOOKUP($D$3&amp;"_"&amp;V$3,データシート2!$A:$SI,MATCH($R$2&amp;"_"&amp;$C51,データシート2!$A$1:$SI$1,0),0)</f>
        <v>2.6440000000000001</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1</v>
      </c>
      <c r="R53" s="924">
        <f>VLOOKUP($D$3&amp;"_"&amp;R$3,データシート2!$A:$SI,MATCH($R$2&amp;"_"&amp;$B53,データシート2!$A$1:$SI$1,0),0)</f>
        <v>3.9420000000000002</v>
      </c>
      <c r="S53" s="925">
        <f>VLOOKUP($D$3&amp;"_"&amp;S$3,データシート2!$A:$SI,MATCH($R$2&amp;"_"&amp;$B53,データシート2!$A$1:$SI$1,0),0)</f>
        <v>4.6420000000000003</v>
      </c>
      <c r="T53" s="925">
        <f>VLOOKUP($D$3&amp;"_"&amp;T$3,データシート2!$A:$SI,MATCH($R$2&amp;"_"&amp;$B53,データシート2!$A$1:$SI$1,0),0)</f>
        <v>4.3719999999999999</v>
      </c>
      <c r="U53" s="925">
        <f>VLOOKUP($D$3&amp;"_"&amp;U$3,データシート2!$A:$SI,MATCH($R$2&amp;"_"&amp;$B53,データシート2!$A$1:$SI$1,0),0)</f>
        <v>4.0339999999999998</v>
      </c>
      <c r="V53" s="925">
        <f>VLOOKUP($D$3&amp;"_"&amp;V$3,データシート2!$A:$SI,MATCH($R$2&amp;"_"&amp;$B53,データシート2!$A$1:$SI$1,0),0)</f>
        <v>3.7709999999999999</v>
      </c>
      <c r="W53" s="925">
        <f>VLOOKUP($D$3&amp;"_"&amp;W$3,データシート2!$A:$SI,MATCH($R$2&amp;"_"&amp;$B53,データシート2!$A$1:$SI$1,0),0)</f>
        <v>3.306</v>
      </c>
      <c r="X53" s="925">
        <f>VLOOKUP($D$3&amp;"_"&amp;X$3,データシート2!$A:$SI,MATCH($R$2&amp;"_"&amp;$B53,データシート2!$A$1:$SI$1,0),0)</f>
        <v>3.02</v>
      </c>
      <c r="Y53" s="925">
        <f>VLOOKUP($D$3&amp;"_"&amp;Y$3,データシート2!$A:$SI,MATCH($R$2&amp;"_"&amp;$B53,データシート2!$A$1:$SI$1,0),0)</f>
        <v>2.91</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2.5070000000000001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1</v>
      </c>
      <c r="M59" s="767">
        <f>VLOOKUP($D$3&amp;"_"&amp;M$3,データシート2!$A:$SI,MATCH($G$2&amp;"_"&amp;$C59,データシート2!$A$1:$SI$1,0),0)</f>
        <v>1</v>
      </c>
      <c r="N59" s="767">
        <f>VLOOKUP($D$3&amp;"_"&amp;N$3,データシート2!$A:$SI,MATCH($G$2&amp;"_"&amp;$C59,データシート2!$A$1:$SI$1,0),0)</f>
        <v>1</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1</v>
      </c>
      <c r="R59" s="937">
        <f>VLOOKUP($D$3&amp;"_"&amp;R$3,データシート2!$A:$SI,MATCH($R$2&amp;"_"&amp;$C59,データシート2!$A$1:$SI$1,0),0)</f>
        <v>3.9420000000000002</v>
      </c>
      <c r="S59" s="938">
        <f>VLOOKUP($D$3&amp;"_"&amp;S$3,データシート2!$A:$SI,MATCH($R$2&amp;"_"&amp;$C59,データシート2!$A$1:$SI$1,0),0)</f>
        <v>4.6420000000000003</v>
      </c>
      <c r="T59" s="938">
        <f>VLOOKUP($D$3&amp;"_"&amp;T$3,データシート2!$A:$SI,MATCH($R$2&amp;"_"&amp;$C59,データシート2!$A$1:$SI$1,0),0)</f>
        <v>4.3719999999999999</v>
      </c>
      <c r="U59" s="938">
        <f>VLOOKUP($D$3&amp;"_"&amp;U$3,データシート2!$A:$SI,MATCH($R$2&amp;"_"&amp;$C59,データシート2!$A$1:$SI$1,0),0)</f>
        <v>4.0339999999999998</v>
      </c>
      <c r="V59" s="938">
        <f>VLOOKUP($D$3&amp;"_"&amp;V$3,データシート2!$A:$SI,MATCH($R$2&amp;"_"&amp;$C59,データシート2!$A$1:$SI$1,0),0)</f>
        <v>3.7709999999999999</v>
      </c>
      <c r="W59" s="938">
        <f>VLOOKUP($D$3&amp;"_"&amp;W$3,データシート2!$A:$SI,MATCH($R$2&amp;"_"&amp;$C59,データシート2!$A$1:$SI$1,0),0)</f>
        <v>3.306</v>
      </c>
      <c r="X59" s="938">
        <f>VLOOKUP($D$3&amp;"_"&amp;X$3,データシート2!$A:$SI,MATCH($R$2&amp;"_"&amp;$C59,データシート2!$A$1:$SI$1,0),0)</f>
        <v>3.02</v>
      </c>
      <c r="Y59" s="938">
        <f>VLOOKUP($D$3&amp;"_"&amp;Y$3,データシート2!$A:$SI,MATCH($R$2&amp;"_"&amp;$C59,データシート2!$A$1:$SI$1,0),0)</f>
        <v>2.91</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2.5070000000000001</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1</v>
      </c>
      <c r="M60" s="969">
        <f>VLOOKUP($D$3&amp;"_"&amp;M$3,データシート2!$A:$SI,MATCH($G$2&amp;"_"&amp;$E60,データシート2!$A$1:$SI$1,0),0)</f>
        <v>1</v>
      </c>
      <c r="N60" s="969">
        <f>VLOOKUP($D$3&amp;"_"&amp;N$3,データシート2!$A:$SI,MATCH($G$2&amp;"_"&amp;$E60,データシート2!$A$1:$SI$1,0),0)</f>
        <v>1</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1</v>
      </c>
      <c r="R60" s="971">
        <f>VLOOKUP($D$3&amp;"_"&amp;R$3,データシート2!$A:$SI,MATCH($R$2&amp;"_"&amp;$E60,データシート2!$A$1:$SI$1,0),0)</f>
        <v>3.9420000000000002</v>
      </c>
      <c r="S60" s="972">
        <f>VLOOKUP($D$3&amp;"_"&amp;S$3,データシート2!$A:$SI,MATCH($R$2&amp;"_"&amp;$E60,データシート2!$A$1:$SI$1,0),0)</f>
        <v>4.6420000000000003</v>
      </c>
      <c r="T60" s="972">
        <f>VLOOKUP($D$3&amp;"_"&amp;T$3,データシート2!$A:$SI,MATCH($R$2&amp;"_"&amp;$E60,データシート2!$A$1:$SI$1,0),0)</f>
        <v>4.3719999999999999</v>
      </c>
      <c r="U60" s="972">
        <f>VLOOKUP($D$3&amp;"_"&amp;U$3,データシート2!$A:$SI,MATCH($R$2&amp;"_"&amp;$E60,データシート2!$A$1:$SI$1,0),0)</f>
        <v>4.0339999999999998</v>
      </c>
      <c r="V60" s="972">
        <f>VLOOKUP($D$3&amp;"_"&amp;V$3,データシート2!$A:$SI,MATCH($R$2&amp;"_"&amp;$E60,データシート2!$A$1:$SI$1,0),0)</f>
        <v>3.7709999999999999</v>
      </c>
      <c r="W60" s="972">
        <f>VLOOKUP($D$3&amp;"_"&amp;W$3,データシート2!$A:$SI,MATCH($R$2&amp;"_"&amp;$E60,データシート2!$A$1:$SI$1,0),0)</f>
        <v>3.306</v>
      </c>
      <c r="X60" s="972">
        <f>VLOOKUP($D$3&amp;"_"&amp;X$3,データシート2!$A:$SI,MATCH($R$2&amp;"_"&amp;$E60,データシート2!$A$1:$SI$1,0),0)</f>
        <v>3.02</v>
      </c>
      <c r="Y60" s="972">
        <f>VLOOKUP($D$3&amp;"_"&amp;Y$3,データシート2!$A:$SI,MATCH($R$2&amp;"_"&amp;$E60,データシート2!$A$1:$SI$1,0),0)</f>
        <v>2.91</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2.5070000000000001</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2.1680000000000001</v>
      </c>
      <c r="S62" s="925">
        <f>VLOOKUP($D$3&amp;"_"&amp;S$3,データシート2!$A:$SI,MATCH($R$2&amp;"_"&amp;$B62,データシート2!$A$1:$SI$1,0),0)</f>
        <v>2.6880000000000002</v>
      </c>
      <c r="T62" s="925">
        <f>VLOOKUP($D$3&amp;"_"&amp;T$3,データシート2!$A:$SI,MATCH($R$2&amp;"_"&amp;$B62,データシート2!$A$1:$SI$1,0),0)</f>
        <v>3.0230000000000001</v>
      </c>
      <c r="U62" s="925">
        <f>VLOOKUP($D$3&amp;"_"&amp;U$3,データシート2!$A:$SI,MATCH($R$2&amp;"_"&amp;$B62,データシート2!$A$1:$SI$1,0),0)</f>
        <v>3.0950000000000002</v>
      </c>
      <c r="V62" s="925">
        <f>VLOOKUP($D$3&amp;"_"&amp;V$3,データシート2!$A:$SI,MATCH($R$2&amp;"_"&amp;$B62,データシート2!$A$1:$SI$1,0),0)</f>
        <v>2.8650000000000002</v>
      </c>
      <c r="W62" s="925">
        <f>VLOOKUP($D$3&amp;"_"&amp;W$3,データシート2!$A:$SI,MATCH($R$2&amp;"_"&amp;$B62,データシート2!$A$1:$SI$1,0),0)</f>
        <v>2.1850000000000001</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2.1680000000000001</v>
      </c>
      <c r="S63" s="928">
        <f>VLOOKUP($D$3&amp;"_"&amp;S$3,データシート2!$A:$SI,MATCH($R$2&amp;"_"&amp;$C63,データシート2!$A$1:$SI$1,0),0)</f>
        <v>2.6880000000000002</v>
      </c>
      <c r="T63" s="928">
        <f>VLOOKUP($D$3&amp;"_"&amp;T$3,データシート2!$A:$SI,MATCH($R$2&amp;"_"&amp;$C63,データシート2!$A$1:$SI$1,0),0)</f>
        <v>3.0230000000000001</v>
      </c>
      <c r="U63" s="928">
        <f>VLOOKUP($D$3&amp;"_"&amp;U$3,データシート2!$A:$SI,MATCH($R$2&amp;"_"&amp;$C63,データシート2!$A$1:$SI$1,0),0)</f>
        <v>3.0950000000000002</v>
      </c>
      <c r="V63" s="928">
        <f>VLOOKUP($D$3&amp;"_"&amp;V$3,データシート2!$A:$SI,MATCH($R$2&amp;"_"&amp;$C63,データシート2!$A$1:$SI$1,0),0)</f>
        <v>2.8650000000000002</v>
      </c>
      <c r="W63" s="928">
        <f>VLOOKUP($D$3&amp;"_"&amp;W$3,データシート2!$A:$SI,MATCH($R$2&amp;"_"&amp;$C63,データシート2!$A$1:$SI$1,0),0)</f>
        <v>2.1850000000000001</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0</v>
      </c>
      <c r="M77" s="735">
        <f>VLOOKUP($D$3&amp;"_"&amp;M$3,データシート2!$A:$SI,MATCH($G$2&amp;"_"&amp;$B77,データシート2!$A$1:$SI$1,0),0)</f>
        <v>1</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1</v>
      </c>
      <c r="R77" s="924">
        <f>VLOOKUP($D$3&amp;"_"&amp;R$3,データシート2!$A:$SI,MATCH($R$2&amp;"_"&amp;$B77,データシート2!$A$1:$SI$1,0),0)</f>
        <v>3.2280000000000002</v>
      </c>
      <c r="S77" s="925">
        <f>VLOOKUP($D$3&amp;"_"&amp;S$3,データシート2!$A:$SI,MATCH($R$2&amp;"_"&amp;$B77,データシート2!$A$1:$SI$1,0),0)</f>
        <v>3.859</v>
      </c>
      <c r="T77" s="925">
        <f>VLOOKUP($D$3&amp;"_"&amp;T$3,データシート2!$A:$SI,MATCH($R$2&amp;"_"&amp;$B77,データシート2!$A$1:$SI$1,0),0)</f>
        <v>4.4080000000000004</v>
      </c>
      <c r="U77" s="925">
        <f>VLOOKUP($D$3&amp;"_"&amp;U$3,データシート2!$A:$SI,MATCH($R$2&amp;"_"&amp;$B77,データシート2!$A$1:$SI$1,0),0)</f>
        <v>4.3230000000000004</v>
      </c>
      <c r="V77" s="925">
        <f>VLOOKUP($D$3&amp;"_"&amp;V$3,データシート2!$A:$SI,MATCH($R$2&amp;"_"&amp;$B77,データシート2!$A$1:$SI$1,0),0)</f>
        <v>4.1239999999999997</v>
      </c>
      <c r="W77" s="925">
        <f>VLOOKUP($D$3&amp;"_"&amp;W$3,データシート2!$A:$SI,MATCH($R$2&amp;"_"&amp;$B77,データシート2!$A$1:$SI$1,0),0)</f>
        <v>0</v>
      </c>
      <c r="X77" s="925">
        <f>VLOOKUP($D$3&amp;"_"&amp;X$3,データシート2!$A:$SI,MATCH($R$2&amp;"_"&amp;$B77,データシート2!$A$1:$SI$1,0),0)</f>
        <v>3.3290000000000002</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2.8340000000000001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1</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3.3290000000000002</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3.2280000000000002</v>
      </c>
      <c r="S84" s="938">
        <f>VLOOKUP($D$3&amp;"_"&amp;S$3,データシート2!$A:$SI,MATCH($R$2&amp;"_"&amp;$C84,データシート2!$A$1:$SI$1,0),0)</f>
        <v>3.859</v>
      </c>
      <c r="T84" s="938">
        <f>VLOOKUP($D$3&amp;"_"&amp;T$3,データシート2!$A:$SI,MATCH($R$2&amp;"_"&amp;$C84,データシート2!$A$1:$SI$1,0),0)</f>
        <v>4.4080000000000004</v>
      </c>
      <c r="U84" s="938">
        <f>VLOOKUP($D$3&amp;"_"&amp;U$3,データシート2!$A:$SI,MATCH($R$2&amp;"_"&amp;$C84,データシート2!$A$1:$SI$1,0),0)</f>
        <v>4.3230000000000004</v>
      </c>
      <c r="V84" s="938">
        <f>VLOOKUP($D$3&amp;"_"&amp;V$3,データシート2!$A:$SI,MATCH($R$2&amp;"_"&amp;$C84,データシート2!$A$1:$SI$1,0),0)</f>
        <v>4.1239999999999997</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1</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2.8340000000000001</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3</v>
      </c>
      <c r="I97" s="734">
        <f>VLOOKUP($D$3&amp;"_"&amp;I$3,データシート2!$A:$SI,MATCH($G$2&amp;"_"&amp;$B97,データシート2!$A$1:$SI$1,0),0)</f>
        <v>3</v>
      </c>
      <c r="J97" s="734">
        <f>VLOOKUP($D$3&amp;"_"&amp;J$3,データシート2!$A:$SI,MATCH($G$2&amp;"_"&amp;$B97,データシート2!$A$1:$SI$1,0),0)</f>
        <v>4</v>
      </c>
      <c r="K97" s="735">
        <f>VLOOKUP($D$3&amp;"_"&amp;K$3,データシート2!$A:$SI,MATCH($G$2&amp;"_"&amp;$B97,データシート2!$A$1:$SI$1,0),0)</f>
        <v>4</v>
      </c>
      <c r="L97" s="735">
        <f>VLOOKUP($D$3&amp;"_"&amp;L$3,データシート2!$A:$SI,MATCH($G$2&amp;"_"&amp;$B97,データシート2!$A$1:$SI$1,0),0)</f>
        <v>4</v>
      </c>
      <c r="M97" s="735">
        <f>VLOOKUP($D$3&amp;"_"&amp;M$3,データシート2!$A:$SI,MATCH($G$2&amp;"_"&amp;$B97,データシート2!$A$1:$SI$1,0),0)</f>
        <v>4</v>
      </c>
      <c r="N97" s="735">
        <f>VLOOKUP($D$3&amp;"_"&amp;N$3,データシート2!$A:$SI,MATCH($G$2&amp;"_"&amp;$B97,データシート2!$A$1:$SI$1,0),0)</f>
        <v>3</v>
      </c>
      <c r="O97" s="735">
        <f>VLOOKUP($D$3&amp;"_"&amp;O$3,データシート2!$A:$SI,MATCH($G$2&amp;"_"&amp;$B97,データシート2!$A$1:$SI$1,0),0)</f>
        <v>3</v>
      </c>
      <c r="P97" s="735">
        <f>VLOOKUP($D$3&amp;"_"&amp;P$3,データシート2!$A:$SI,MATCH($G$2&amp;"_"&amp;$B97,データシート2!$A$1:$SI$1,0),0)</f>
        <v>1</v>
      </c>
      <c r="Q97" s="736">
        <f>VLOOKUP($D$3&amp;"_"&amp;Q$3,データシート2!$A:$SI,MATCH($G$2&amp;"_"&amp;$B97,データシート2!$A$1:$SI$1,0),0)</f>
        <v>2</v>
      </c>
      <c r="R97" s="924">
        <f>VLOOKUP($D$3&amp;"_"&amp;R$3,データシート2!$A:$SI,MATCH($R$2&amp;"_"&amp;$B97,データシート2!$A$1:$SI$1,0),0)</f>
        <v>13.398</v>
      </c>
      <c r="S97" s="925">
        <f>VLOOKUP($D$3&amp;"_"&amp;S$3,データシート2!$A:$SI,MATCH($R$2&amp;"_"&amp;$B97,データシート2!$A$1:$SI$1,0),0)</f>
        <v>18.977</v>
      </c>
      <c r="T97" s="925">
        <f>VLOOKUP($D$3&amp;"_"&amp;T$3,データシート2!$A:$SI,MATCH($R$2&amp;"_"&amp;$B97,データシート2!$A$1:$SI$1,0),0)</f>
        <v>20.79</v>
      </c>
      <c r="U97" s="925">
        <f>VLOOKUP($D$3&amp;"_"&amp;U$3,データシート2!$A:$SI,MATCH($R$2&amp;"_"&amp;$B97,データシート2!$A$1:$SI$1,0),0)</f>
        <v>24.523</v>
      </c>
      <c r="V97" s="925">
        <f>VLOOKUP($D$3&amp;"_"&amp;V$3,データシート2!$A:$SI,MATCH($R$2&amp;"_"&amp;$B97,データシート2!$A$1:$SI$1,0),0)</f>
        <v>21.677</v>
      </c>
      <c r="W97" s="925">
        <f>VLOOKUP($D$3&amp;"_"&amp;W$3,データシート2!$A:$SI,MATCH($R$2&amp;"_"&amp;$B97,データシート2!$A$1:$SI$1,0),0)</f>
        <v>21.294</v>
      </c>
      <c r="X97" s="925">
        <f>VLOOKUP($D$3&amp;"_"&amp;X$3,データシート2!$A:$SI,MATCH($R$2&amp;"_"&amp;$B97,データシート2!$A$1:$SI$1,0),0)</f>
        <v>15.648999999999999</v>
      </c>
      <c r="Y97" s="925">
        <f>VLOOKUP($D$3&amp;"_"&amp;Y$3,データシート2!$A:$SI,MATCH($R$2&amp;"_"&amp;$B97,データシート2!$A$1:$SI$1,0),0)</f>
        <v>10.147</v>
      </c>
      <c r="Z97" s="925">
        <f>VLOOKUP($D$3&amp;"_"&amp;Z$3,データシート2!$A:$SI,MATCH($R$2&amp;"_"&amp;$B97,データシート2!$A$1:$SI$1,0),0)</f>
        <v>10.050000000000001</v>
      </c>
      <c r="AA97" s="925">
        <f>VLOOKUP($D$3&amp;"_"&amp;AA$3,データシート2!$A:$SI,MATCH($R$2&amp;"_"&amp;$B97,データシート2!$A$1:$SI$1,0),0)</f>
        <v>2.427</v>
      </c>
      <c r="AB97" s="926">
        <f>VLOOKUP($D$3&amp;"_"&amp;AB$3,データシート2!$A:$SI,MATCH($R$2&amp;"_"&amp;$B97,データシート2!$A$1:$SI$1,0),0)</f>
        <v>5.8490000000000002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3</v>
      </c>
      <c r="I99" s="766">
        <f>VLOOKUP($D$3&amp;"_"&amp;I$3,データシート2!$A:$SI,MATCH($G$2&amp;"_"&amp;$C99,データシート2!$A$1:$SI$1,0),0)</f>
        <v>3</v>
      </c>
      <c r="J99" s="766">
        <f>VLOOKUP($D$3&amp;"_"&amp;J$3,データシート2!$A:$SI,MATCH($G$2&amp;"_"&amp;$C99,データシート2!$A$1:$SI$1,0),0)</f>
        <v>4</v>
      </c>
      <c r="K99" s="767">
        <f>VLOOKUP($D$3&amp;"_"&amp;K$3,データシート2!$A:$SI,MATCH($G$2&amp;"_"&amp;$C99,データシート2!$A$1:$SI$1,0),0)</f>
        <v>4</v>
      </c>
      <c r="L99" s="767">
        <f>VLOOKUP($D$3&amp;"_"&amp;L$3,データシート2!$A:$SI,MATCH($G$2&amp;"_"&amp;$C99,データシート2!$A$1:$SI$1,0),0)</f>
        <v>4</v>
      </c>
      <c r="M99" s="767">
        <f>VLOOKUP($D$3&amp;"_"&amp;M$3,データシート2!$A:$SI,MATCH($G$2&amp;"_"&amp;$C99,データシート2!$A$1:$SI$1,0),0)</f>
        <v>4</v>
      </c>
      <c r="N99" s="767">
        <f>VLOOKUP($D$3&amp;"_"&amp;N$3,データシート2!$A:$SI,MATCH($G$2&amp;"_"&amp;$C99,データシート2!$A$1:$SI$1,0),0)</f>
        <v>3</v>
      </c>
      <c r="O99" s="767">
        <f>VLOOKUP($D$3&amp;"_"&amp;O$3,データシート2!$A:$SI,MATCH($G$2&amp;"_"&amp;$C99,データシート2!$A$1:$SI$1,0),0)</f>
        <v>3</v>
      </c>
      <c r="P99" s="767">
        <f>VLOOKUP($D$3&amp;"_"&amp;P$3,データシート2!$A:$SI,MATCH($G$2&amp;"_"&amp;$C99,データシート2!$A$1:$SI$1,0),0)</f>
        <v>1</v>
      </c>
      <c r="Q99" s="768">
        <f>VLOOKUP($D$3&amp;"_"&amp;Q$3,データシート2!$A:$SI,MATCH($G$2&amp;"_"&amp;$C99,データシート2!$A$1:$SI$1,0),0)</f>
        <v>2</v>
      </c>
      <c r="R99" s="937">
        <f>VLOOKUP($D$3&amp;"_"&amp;R$3,データシート2!$A:$SI,MATCH($R$2&amp;"_"&amp;$C99,データシート2!$A$1:$SI$1,0),0)</f>
        <v>13.398</v>
      </c>
      <c r="S99" s="938">
        <f>VLOOKUP($D$3&amp;"_"&amp;S$3,データシート2!$A:$SI,MATCH($R$2&amp;"_"&amp;$C99,データシート2!$A$1:$SI$1,0),0)</f>
        <v>18.977</v>
      </c>
      <c r="T99" s="938">
        <f>VLOOKUP($D$3&amp;"_"&amp;T$3,データシート2!$A:$SI,MATCH($R$2&amp;"_"&amp;$C99,データシート2!$A$1:$SI$1,0),0)</f>
        <v>20.79</v>
      </c>
      <c r="U99" s="938">
        <f>VLOOKUP($D$3&amp;"_"&amp;U$3,データシート2!$A:$SI,MATCH($R$2&amp;"_"&amp;$C99,データシート2!$A$1:$SI$1,0),0)</f>
        <v>24.523</v>
      </c>
      <c r="V99" s="938">
        <f>VLOOKUP($D$3&amp;"_"&amp;V$3,データシート2!$A:$SI,MATCH($R$2&amp;"_"&amp;$C99,データシート2!$A$1:$SI$1,0),0)</f>
        <v>21.677</v>
      </c>
      <c r="W99" s="938">
        <f>VLOOKUP($D$3&amp;"_"&amp;W$3,データシート2!$A:$SI,MATCH($R$2&amp;"_"&amp;$C99,データシート2!$A$1:$SI$1,0),0)</f>
        <v>21.294</v>
      </c>
      <c r="X99" s="938">
        <f>VLOOKUP($D$3&amp;"_"&amp;X$3,データシート2!$A:$SI,MATCH($R$2&amp;"_"&amp;$C99,データシート2!$A$1:$SI$1,0),0)</f>
        <v>15.648999999999999</v>
      </c>
      <c r="Y99" s="938">
        <f>VLOOKUP($D$3&amp;"_"&amp;Y$3,データシート2!$A:$SI,MATCH($R$2&amp;"_"&amp;$C99,データシート2!$A$1:$SI$1,0),0)</f>
        <v>10.147</v>
      </c>
      <c r="Z99" s="938">
        <f>VLOOKUP($D$3&amp;"_"&amp;Z$3,データシート2!$A:$SI,MATCH($R$2&amp;"_"&amp;$C99,データシート2!$A$1:$SI$1,0),0)</f>
        <v>10.050000000000001</v>
      </c>
      <c r="AA99" s="938">
        <f>VLOOKUP($D$3&amp;"_"&amp;AA$3,データシート2!$A:$SI,MATCH($R$2&amp;"_"&amp;$C99,データシート2!$A$1:$SI$1,0),0)</f>
        <v>2.427</v>
      </c>
      <c r="AB99" s="939">
        <f>VLOOKUP($D$3&amp;"_"&amp;AB$3,データシート2!$A:$SI,MATCH($R$2&amp;"_"&amp;$C99,データシート2!$A$1:$SI$1,0),0)</f>
        <v>5.8490000000000002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24</v>
      </c>
      <c r="H101" s="734">
        <f>VLOOKUP($D$3&amp;"_"&amp;H$3,データシート2!$A:$SI,MATCH($G$2&amp;"_"&amp;$B101,データシート2!$A$1:$SI$1,0),0)</f>
        <v>24</v>
      </c>
      <c r="I101" s="734">
        <f>VLOOKUP($D$3&amp;"_"&amp;I$3,データシート2!$A:$SI,MATCH($G$2&amp;"_"&amp;$B101,データシート2!$A$1:$SI$1,0),0)</f>
        <v>25</v>
      </c>
      <c r="J101" s="734">
        <f>VLOOKUP($D$3&amp;"_"&amp;J$3,データシート2!$A:$SI,MATCH($G$2&amp;"_"&amp;$B101,データシート2!$A$1:$SI$1,0),0)</f>
        <v>27</v>
      </c>
      <c r="K101" s="735">
        <f>VLOOKUP($D$3&amp;"_"&amp;K$3,データシート2!$A:$SI,MATCH($G$2&amp;"_"&amp;$B101,データシート2!$A$1:$SI$1,0),0)</f>
        <v>22</v>
      </c>
      <c r="L101" s="735">
        <f>VLOOKUP($D$3&amp;"_"&amp;L$3,データシート2!$A:$SI,MATCH($G$2&amp;"_"&amp;$B101,データシート2!$A$1:$SI$1,0),0)</f>
        <v>26</v>
      </c>
      <c r="M101" s="735">
        <f>VLOOKUP($D$3&amp;"_"&amp;M$3,データシート2!$A:$SI,MATCH($G$2&amp;"_"&amp;$B101,データシート2!$A$1:$SI$1,0),0)</f>
        <v>28</v>
      </c>
      <c r="N101" s="735">
        <f>VLOOKUP($D$3&amp;"_"&amp;N$3,データシート2!$A:$SI,MATCH($G$2&amp;"_"&amp;$B101,データシート2!$A$1:$SI$1,0),0)</f>
        <v>28</v>
      </c>
      <c r="O101" s="735">
        <f>VLOOKUP($D$3&amp;"_"&amp;O$3,データシート2!$A:$SI,MATCH($G$2&amp;"_"&amp;$B101,データシート2!$A$1:$SI$1,0),0)</f>
        <v>28</v>
      </c>
      <c r="P101" s="735">
        <f>VLOOKUP($D$3&amp;"_"&amp;P$3,データシート2!$A:$SI,MATCH($G$2&amp;"_"&amp;$B101,データシート2!$A$1:$SI$1,0),0)</f>
        <v>28</v>
      </c>
      <c r="Q101" s="736">
        <f>VLOOKUP($D$3&amp;"_"&amp;Q$3,データシート2!$A:$SI,MATCH($G$2&amp;"_"&amp;$B101,データシート2!$A$1:$SI$1,0),0)</f>
        <v>26</v>
      </c>
      <c r="R101" s="924">
        <f>VLOOKUP($D$3&amp;"_"&amp;R$3,データシート2!$A:$SI,MATCH($R$2&amp;"_"&amp;$B101,データシート2!$A$1:$SI$1,0),0)</f>
        <v>227.78200000000001</v>
      </c>
      <c r="S101" s="925">
        <f>VLOOKUP($D$3&amp;"_"&amp;S$3,データシート2!$A:$SI,MATCH($R$2&amp;"_"&amp;$B101,データシート2!$A$1:$SI$1,0),0)</f>
        <v>349.577</v>
      </c>
      <c r="T101" s="925">
        <f>VLOOKUP($D$3&amp;"_"&amp;T$3,データシート2!$A:$SI,MATCH($R$2&amp;"_"&amp;$B101,データシート2!$A$1:$SI$1,0),0)</f>
        <v>393.85700000000003</v>
      </c>
      <c r="U101" s="925">
        <f>VLOOKUP($D$3&amp;"_"&amp;U$3,データシート2!$A:$SI,MATCH($R$2&amp;"_"&amp;$B101,データシート2!$A$1:$SI$1,0),0)</f>
        <v>459.35500000000002</v>
      </c>
      <c r="V101" s="925">
        <f>VLOOKUP($D$3&amp;"_"&amp;V$3,データシート2!$A:$SI,MATCH($R$2&amp;"_"&amp;$B101,データシート2!$A$1:$SI$1,0),0)</f>
        <v>360.39800000000002</v>
      </c>
      <c r="W101" s="925">
        <f>VLOOKUP($D$3&amp;"_"&amp;W$3,データシート2!$A:$SI,MATCH($R$2&amp;"_"&amp;$B101,データシート2!$A$1:$SI$1,0),0)</f>
        <v>399.13499999999999</v>
      </c>
      <c r="X101" s="925">
        <f>VLOOKUP($D$3&amp;"_"&amp;X$3,データシート2!$A:$SI,MATCH($R$2&amp;"_"&amp;$B101,データシート2!$A$1:$SI$1,0),0)</f>
        <v>383.81299999999999</v>
      </c>
      <c r="Y101" s="925">
        <f>VLOOKUP($D$3&amp;"_"&amp;Y$3,データシート2!$A:$SI,MATCH($R$2&amp;"_"&amp;$B101,データシート2!$A$1:$SI$1,0),0)</f>
        <v>412.68400000000003</v>
      </c>
      <c r="Z101" s="925">
        <f>VLOOKUP($D$3&amp;"_"&amp;Z$3,データシート2!$A:$SI,MATCH($R$2&amp;"_"&amp;$B101,データシート2!$A$1:$SI$1,0),0)</f>
        <v>420.726</v>
      </c>
      <c r="AA101" s="925">
        <f>VLOOKUP($D$3&amp;"_"&amp;AA$3,データシート2!$A:$SI,MATCH($R$2&amp;"_"&amp;$B101,データシート2!$A$1:$SI$1,0),0)</f>
        <v>414.83199999999999</v>
      </c>
      <c r="AB101" s="926">
        <f>VLOOKUP($D$3&amp;"_"&amp;AB$3,データシート2!$A:$SI,MATCH($R$2&amp;"_"&amp;$B101,データシート2!$A$1:$SI$1,0),0)</f>
        <v>393.39</v>
      </c>
    </row>
    <row r="102" spans="2:28" s="745" customFormat="1" ht="16.5" customHeight="1">
      <c r="B102" s="737"/>
      <c r="C102" s="738">
        <v>71</v>
      </c>
      <c r="D102" s="739" t="s">
        <v>615</v>
      </c>
      <c r="E102" s="738"/>
      <c r="F102" s="740"/>
      <c r="G102" s="754">
        <f>VLOOKUP($D$3&amp;"_"&amp;G$3,データシート2!$A:$SI,MATCH($G$2&amp;"_"&amp;$C102,データシート2!$A$1:$SI$1,0),0)</f>
        <v>24</v>
      </c>
      <c r="H102" s="742">
        <f>VLOOKUP($D$3&amp;"_"&amp;H$3,データシート2!$A:$SI,MATCH($G$2&amp;"_"&amp;$C102,データシート2!$A$1:$SI$1,0),0)</f>
        <v>24</v>
      </c>
      <c r="I102" s="742">
        <f>VLOOKUP($D$3&amp;"_"&amp;I$3,データシート2!$A:$SI,MATCH($G$2&amp;"_"&amp;$C102,データシート2!$A$1:$SI$1,0),0)</f>
        <v>25</v>
      </c>
      <c r="J102" s="742">
        <f>VLOOKUP($D$3&amp;"_"&amp;J$3,データシート2!$A:$SI,MATCH($G$2&amp;"_"&amp;$C102,データシート2!$A$1:$SI$1,0),0)</f>
        <v>26</v>
      </c>
      <c r="K102" s="743">
        <f>VLOOKUP($D$3&amp;"_"&amp;K$3,データシート2!$A:$SI,MATCH($G$2&amp;"_"&amp;$C102,データシート2!$A$1:$SI$1,0),0)</f>
        <v>22</v>
      </c>
      <c r="L102" s="743">
        <f>VLOOKUP($D$3&amp;"_"&amp;L$3,データシート2!$A:$SI,MATCH($G$2&amp;"_"&amp;$C102,データシート2!$A$1:$SI$1,0),0)</f>
        <v>26</v>
      </c>
      <c r="M102" s="743">
        <f>VLOOKUP($D$3&amp;"_"&amp;M$3,データシート2!$A:$SI,MATCH($G$2&amp;"_"&amp;$C102,データシート2!$A$1:$SI$1,0),0)</f>
        <v>27</v>
      </c>
      <c r="N102" s="743">
        <f>VLOOKUP($D$3&amp;"_"&amp;N$3,データシート2!$A:$SI,MATCH($G$2&amp;"_"&amp;$C102,データシート2!$A$1:$SI$1,0),0)</f>
        <v>27</v>
      </c>
      <c r="O102" s="743">
        <f>VLOOKUP($D$3&amp;"_"&amp;O$3,データシート2!$A:$SI,MATCH($G$2&amp;"_"&amp;$C102,データシート2!$A$1:$SI$1,0),0)</f>
        <v>27</v>
      </c>
      <c r="P102" s="743">
        <f>VLOOKUP($D$3&amp;"_"&amp;P$3,データシート2!$A:$SI,MATCH($G$2&amp;"_"&amp;$C102,データシート2!$A$1:$SI$1,0),0)</f>
        <v>26</v>
      </c>
      <c r="Q102" s="744">
        <f>VLOOKUP($D$3&amp;"_"&amp;Q$3,データシート2!$A:$SI,MATCH($G$2&amp;"_"&amp;$C102,データシート2!$A$1:$SI$1,0),0)</f>
        <v>24</v>
      </c>
      <c r="R102" s="933">
        <f>VLOOKUP($D$3&amp;"_"&amp;R$3,データシート2!$A:$SI,MATCH($R$2&amp;"_"&amp;$C102,データシート2!$A$1:$SI$1,0),0)</f>
        <v>227.78200000000001</v>
      </c>
      <c r="S102" s="928">
        <f>VLOOKUP($D$3&amp;"_"&amp;S$3,データシート2!$A:$SI,MATCH($R$2&amp;"_"&amp;$C102,データシート2!$A$1:$SI$1,0),0)</f>
        <v>349.577</v>
      </c>
      <c r="T102" s="928">
        <f>VLOOKUP($D$3&amp;"_"&amp;T$3,データシート2!$A:$SI,MATCH($R$2&amp;"_"&amp;$C102,データシート2!$A$1:$SI$1,0),0)</f>
        <v>393.85700000000003</v>
      </c>
      <c r="U102" s="928">
        <f>VLOOKUP($D$3&amp;"_"&amp;U$3,データシート2!$A:$SI,MATCH($R$2&amp;"_"&amp;$C102,データシート2!$A$1:$SI$1,0),0)</f>
        <v>456.57</v>
      </c>
      <c r="V102" s="928">
        <f>VLOOKUP($D$3&amp;"_"&amp;V$3,データシート2!$A:$SI,MATCH($R$2&amp;"_"&amp;$C102,データシート2!$A$1:$SI$1,0),0)</f>
        <v>360.39800000000002</v>
      </c>
      <c r="W102" s="928">
        <f>VLOOKUP($D$3&amp;"_"&amp;W$3,データシート2!$A:$SI,MATCH($R$2&amp;"_"&amp;$C102,データシート2!$A$1:$SI$1,0),0)</f>
        <v>399.13499999999999</v>
      </c>
      <c r="X102" s="928">
        <f>VLOOKUP($D$3&amp;"_"&amp;X$3,データシート2!$A:$SI,MATCH($R$2&amp;"_"&amp;$C102,データシート2!$A$1:$SI$1,0),0)</f>
        <v>380.88299999999998</v>
      </c>
      <c r="Y102" s="928">
        <f>VLOOKUP($D$3&amp;"_"&amp;Y$3,データシート2!$A:$SI,MATCH($R$2&amp;"_"&amp;$C102,データシート2!$A$1:$SI$1,0),0)</f>
        <v>409.96</v>
      </c>
      <c r="Z102" s="928">
        <f>VLOOKUP($D$3&amp;"_"&amp;Z$3,データシート2!$A:$SI,MATCH($R$2&amp;"_"&amp;$C102,データシート2!$A$1:$SI$1,0),0)</f>
        <v>418.29300000000001</v>
      </c>
      <c r="AA102" s="928">
        <f>VLOOKUP($D$3&amp;"_"&amp;AA$3,データシート2!$A:$SI,MATCH($R$2&amp;"_"&amp;$C102,データシート2!$A$1:$SI$1,0),0)</f>
        <v>402.13299999999998</v>
      </c>
      <c r="AB102" s="929">
        <f>VLOOKUP($D$3&amp;"_"&amp;AB$3,データシート2!$A:$SI,MATCH($R$2&amp;"_"&amp;$C102,データシート2!$A$1:$SI$1,0),0)</f>
        <v>380.673</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1</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1</v>
      </c>
      <c r="N105" s="752">
        <f>VLOOKUP($D$3&amp;"_"&amp;N$3,データシート2!$A:$SI,MATCH($G$2&amp;"_"&amp;$C105,データシート2!$A$1:$SI$1,0),0)</f>
        <v>1</v>
      </c>
      <c r="O105" s="752">
        <f>VLOOKUP($D$3&amp;"_"&amp;O$3,データシート2!$A:$SI,MATCH($G$2&amp;"_"&amp;$C105,データシート2!$A$1:$SI$1,0),0)</f>
        <v>1</v>
      </c>
      <c r="P105" s="752">
        <f>VLOOKUP($D$3&amp;"_"&amp;P$3,データシート2!$A:$SI,MATCH($G$2&amp;"_"&amp;$C105,データシート2!$A$1:$SI$1,0),0)</f>
        <v>2</v>
      </c>
      <c r="Q105" s="753">
        <f>VLOOKUP($D$3&amp;"_"&amp;Q$3,データシート2!$A:$SI,MATCH($G$2&amp;"_"&amp;$C105,データシート2!$A$1:$SI$1,0),0)</f>
        <v>2</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2.7850000000000001</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2.93</v>
      </c>
      <c r="Y105" s="931">
        <f>VLOOKUP($D$3&amp;"_"&amp;Y$3,データシート2!$A:$SI,MATCH($R$2&amp;"_"&amp;$C105,データシート2!$A$1:$SI$1,0),0)</f>
        <v>2.7240000000000002</v>
      </c>
      <c r="Z105" s="931">
        <f>VLOOKUP($D$3&amp;"_"&amp;Z$3,データシート2!$A:$SI,MATCH($R$2&amp;"_"&amp;$C105,データシート2!$A$1:$SI$1,0),0)</f>
        <v>2.4329999999999998</v>
      </c>
      <c r="AA105" s="931">
        <f>VLOOKUP($D$3&amp;"_"&amp;AA$3,データシート2!$A:$SI,MATCH($R$2&amp;"_"&amp;$C105,データシート2!$A$1:$SI$1,0),0)</f>
        <v>12.699</v>
      </c>
      <c r="AB105" s="932">
        <f>VLOOKUP($D$3&amp;"_"&amp;AB$3,データシート2!$A:$SI,MATCH($R$2&amp;"_"&amp;$C105,データシート2!$A$1:$SI$1,0),0)</f>
        <v>12.717000000000001</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4.3659999999999997</v>
      </c>
      <c r="T110" s="925">
        <f>VLOOKUP($D$3&amp;"_"&amp;T$3,データシート2!$A:$SI,MATCH($R$2&amp;"_"&amp;$B110,データシート2!$A$1:$SI$1,0),0)</f>
        <v>4.5629999999999997</v>
      </c>
      <c r="U110" s="925">
        <f>VLOOKUP($D$3&amp;"_"&amp;U$3,データシート2!$A:$SI,MATCH($R$2&amp;"_"&amp;$B110,データシート2!$A$1:$SI$1,0),0)</f>
        <v>4.6580000000000004</v>
      </c>
      <c r="V110" s="925">
        <f>VLOOKUP($D$3&amp;"_"&amp;V$3,データシート2!$A:$SI,MATCH($R$2&amp;"_"&amp;$B110,データシート2!$A$1:$SI$1,0),0)</f>
        <v>4.8049999999999997</v>
      </c>
      <c r="W110" s="925">
        <f>VLOOKUP($D$3&amp;"_"&amp;W$3,データシート2!$A:$SI,MATCH($R$2&amp;"_"&amp;$B110,データシート2!$A$1:$SI$1,0),0)</f>
        <v>4.6139999999999999</v>
      </c>
      <c r="X110" s="925">
        <f>VLOOKUP($D$3&amp;"_"&amp;X$3,データシート2!$A:$SI,MATCH($R$2&amp;"_"&amp;$B110,データシート2!$A$1:$SI$1,0),0)</f>
        <v>3.9860000000000002</v>
      </c>
      <c r="Y110" s="925">
        <f>VLOOKUP($D$3&amp;"_"&amp;Y$3,データシート2!$A:$SI,MATCH($R$2&amp;"_"&amp;$B110,データシート2!$A$1:$SI$1,0),0)</f>
        <v>4.1970000000000001</v>
      </c>
      <c r="Z110" s="925">
        <f>VLOOKUP($D$3&amp;"_"&amp;Z$3,データシート2!$A:$SI,MATCH($R$2&amp;"_"&amp;$B110,データシート2!$A$1:$SI$1,0),0)</f>
        <v>4.056</v>
      </c>
      <c r="AA110" s="925">
        <f>VLOOKUP($D$3&amp;"_"&amp;AA$3,データシート2!$A:$SI,MATCH($R$2&amp;"_"&amp;$B110,データシート2!$A$1:$SI$1,0),0)</f>
        <v>3.444</v>
      </c>
      <c r="AB110" s="926">
        <f>VLOOKUP($D$3&amp;"_"&amp;AB$3,データシート2!$A:$SI,MATCH($R$2&amp;"_"&amp;$B110,データシート2!$A$1:$SI$1,0),0)</f>
        <v>3.754</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1</v>
      </c>
      <c r="I111" s="742">
        <f>VLOOKUP($D$3&amp;"_"&amp;I$3,データシート2!$A:$SI,MATCH($G$2&amp;"_"&amp;$C111,データシート2!$A$1:$SI$1,0),0)</f>
        <v>1</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4.3659999999999997</v>
      </c>
      <c r="T111" s="928">
        <f>VLOOKUP($D$3&amp;"_"&amp;T$3,データシート2!$A:$SI,MATCH($R$2&amp;"_"&amp;$C111,データシート2!$A$1:$SI$1,0),0)</f>
        <v>4.5629999999999997</v>
      </c>
      <c r="U111" s="928">
        <f>VLOOKUP($D$3&amp;"_"&amp;U$3,データシート2!$A:$SI,MATCH($R$2&amp;"_"&amp;$C111,データシート2!$A$1:$SI$1,0),0)</f>
        <v>4.6580000000000004</v>
      </c>
      <c r="V111" s="928">
        <f>VLOOKUP($D$3&amp;"_"&amp;V$3,データシート2!$A:$SI,MATCH($R$2&amp;"_"&amp;$C111,データシート2!$A$1:$SI$1,0),0)</f>
        <v>4.8049999999999997</v>
      </c>
      <c r="W111" s="928">
        <f>VLOOKUP($D$3&amp;"_"&amp;W$3,データシート2!$A:$SI,MATCH($R$2&amp;"_"&amp;$C111,データシート2!$A$1:$SI$1,0),0)</f>
        <v>4.6139999999999999</v>
      </c>
      <c r="X111" s="928">
        <f>VLOOKUP($D$3&amp;"_"&amp;X$3,データシート2!$A:$SI,MATCH($R$2&amp;"_"&amp;$C111,データシート2!$A$1:$SI$1,0),0)</f>
        <v>3.9860000000000002</v>
      </c>
      <c r="Y111" s="928">
        <f>VLOOKUP($D$3&amp;"_"&amp;Y$3,データシート2!$A:$SI,MATCH($R$2&amp;"_"&amp;$C111,データシート2!$A$1:$SI$1,0),0)</f>
        <v>4.1970000000000001</v>
      </c>
      <c r="Z111" s="928">
        <f>VLOOKUP($D$3&amp;"_"&amp;Z$3,データシート2!$A:$SI,MATCH($R$2&amp;"_"&amp;$C111,データシート2!$A$1:$SI$1,0),0)</f>
        <v>4.056</v>
      </c>
      <c r="AA111" s="928">
        <f>VLOOKUP($D$3&amp;"_"&amp;AA$3,データシート2!$A:$SI,MATCH($R$2&amp;"_"&amp;$C111,データシート2!$A$1:$SI$1,0),0)</f>
        <v>3.444</v>
      </c>
      <c r="AB111" s="929">
        <f>VLOOKUP($D$3&amp;"_"&amp;AB$3,データシート2!$A:$SI,MATCH($R$2&amp;"_"&amp;$C111,データシート2!$A$1:$SI$1,0),0)</f>
        <v>3.754</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53.067999999999998</v>
      </c>
      <c r="S114" s="925">
        <f>VLOOKUP($D$3&amp;"_"&amp;S$3,データシート2!$A:$SI,MATCH($R$2&amp;"_"&amp;$B114,データシート2!$A$1:$SI$1,0),0)</f>
        <v>65.917000000000002</v>
      </c>
      <c r="T114" s="925">
        <f>VLOOKUP($D$3&amp;"_"&amp;T$3,データシート2!$A:$SI,MATCH($R$2&amp;"_"&amp;$B114,データシート2!$A$1:$SI$1,0),0)</f>
        <v>78.613</v>
      </c>
      <c r="U114" s="925">
        <f>VLOOKUP($D$3&amp;"_"&amp;U$3,データシート2!$A:$SI,MATCH($R$2&amp;"_"&amp;$B114,データシート2!$A$1:$SI$1,0),0)</f>
        <v>76.733999999999995</v>
      </c>
      <c r="V114" s="925">
        <f>VLOOKUP($D$3&amp;"_"&amp;V$3,データシート2!$A:$SI,MATCH($R$2&amp;"_"&amp;$B114,データシート2!$A$1:$SI$1,0),0)</f>
        <v>72.790999999999997</v>
      </c>
      <c r="W114" s="925">
        <f>VLOOKUP($D$3&amp;"_"&amp;W$3,データシート2!$A:$SI,MATCH($R$2&amp;"_"&amp;$B114,データシート2!$A$1:$SI$1,0),0)</f>
        <v>73.679000000000002</v>
      </c>
      <c r="X114" s="925">
        <f>VLOOKUP($D$3&amp;"_"&amp;X$3,データシート2!$A:$SI,MATCH($R$2&amp;"_"&amp;$B114,データシート2!$A$1:$SI$1,0),0)</f>
        <v>71.224999999999994</v>
      </c>
      <c r="Y114" s="925">
        <f>VLOOKUP($D$3&amp;"_"&amp;Y$3,データシート2!$A:$SI,MATCH($R$2&amp;"_"&amp;$B114,データシート2!$A$1:$SI$1,0),0)</f>
        <v>68.736000000000004</v>
      </c>
      <c r="Z114" s="925">
        <f>VLOOKUP($D$3&amp;"_"&amp;Z$3,データシート2!$A:$SI,MATCH($R$2&amp;"_"&amp;$B114,データシート2!$A$1:$SI$1,0),0)</f>
        <v>65.766000000000005</v>
      </c>
      <c r="AA114" s="925">
        <f>VLOOKUP($D$3&amp;"_"&amp;AA$3,データシート2!$A:$SI,MATCH($R$2&amp;"_"&amp;$B114,データシート2!$A$1:$SI$1,0),0)</f>
        <v>60.41</v>
      </c>
      <c r="AB114" s="926">
        <f>VLOOKUP($D$3&amp;"_"&amp;AB$3,データシート2!$A:$SI,MATCH($R$2&amp;"_"&amp;$B114,データシート2!$A$1:$SI$1,0),0)</f>
        <v>66.822999999999993</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53.067999999999998</v>
      </c>
      <c r="S115" s="928">
        <f>VLOOKUP($D$3&amp;"_"&amp;S$3,データシート2!$A:$SI,MATCH($R$2&amp;"_"&amp;$C115,データシート2!$A$1:$SI$1,0),0)</f>
        <v>65.917000000000002</v>
      </c>
      <c r="T115" s="928">
        <f>VLOOKUP($D$3&amp;"_"&amp;T$3,データシート2!$A:$SI,MATCH($R$2&amp;"_"&amp;$C115,データシート2!$A$1:$SI$1,0),0)</f>
        <v>75.052999999999997</v>
      </c>
      <c r="U115" s="928">
        <f>VLOOKUP($D$3&amp;"_"&amp;U$3,データシート2!$A:$SI,MATCH($R$2&amp;"_"&amp;$C115,データシート2!$A$1:$SI$1,0),0)</f>
        <v>73.557000000000002</v>
      </c>
      <c r="V115" s="928">
        <f>VLOOKUP($D$3&amp;"_"&amp;V$3,データシート2!$A:$SI,MATCH($R$2&amp;"_"&amp;$C115,データシート2!$A$1:$SI$1,0),0)</f>
        <v>69.712000000000003</v>
      </c>
      <c r="W115" s="928">
        <f>VLOOKUP($D$3&amp;"_"&amp;W$3,データシート2!$A:$SI,MATCH($R$2&amp;"_"&amp;$C115,データシート2!$A$1:$SI$1,0),0)</f>
        <v>70.444999999999993</v>
      </c>
      <c r="X115" s="928">
        <f>VLOOKUP($D$3&amp;"_"&amp;X$3,データシート2!$A:$SI,MATCH($R$2&amp;"_"&amp;$C115,データシート2!$A$1:$SI$1,0),0)</f>
        <v>67.917000000000002</v>
      </c>
      <c r="Y115" s="928">
        <f>VLOOKUP($D$3&amp;"_"&amp;Y$3,データシート2!$A:$SI,MATCH($R$2&amp;"_"&amp;$C115,データシート2!$A$1:$SI$1,0),0)</f>
        <v>65.707999999999998</v>
      </c>
      <c r="Z115" s="928">
        <f>VLOOKUP($D$3&amp;"_"&amp;Z$3,データシート2!$A:$SI,MATCH($R$2&amp;"_"&amp;$C115,データシート2!$A$1:$SI$1,0),0)</f>
        <v>62.759</v>
      </c>
      <c r="AA115" s="928">
        <f>VLOOKUP($D$3&amp;"_"&amp;AA$3,データシート2!$A:$SI,MATCH($R$2&amp;"_"&amp;$C115,データシート2!$A$1:$SI$1,0),0)</f>
        <v>57.372</v>
      </c>
      <c r="AB115" s="929">
        <f>VLOOKUP($D$3&amp;"_"&amp;AB$3,データシート2!$A:$SI,MATCH($R$2&amp;"_"&amp;$C115,データシート2!$A$1:$SI$1,0),0)</f>
        <v>63.744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1</v>
      </c>
      <c r="J116" s="751">
        <f>VLOOKUP($D$3&amp;"_"&amp;J$3,データシート2!$A:$SI,MATCH($G$2&amp;"_"&amp;$C116,データシート2!$A$1:$SI$1,0),0)</f>
        <v>1</v>
      </c>
      <c r="K116" s="752">
        <f>VLOOKUP($D$3&amp;"_"&amp;K$3,データシート2!$A:$SI,MATCH($G$2&amp;"_"&amp;$C116,データシート2!$A$1:$SI$1,0),0)</f>
        <v>1</v>
      </c>
      <c r="L116" s="752">
        <f>VLOOKUP($D$3&amp;"_"&amp;L$3,データシート2!$A:$SI,MATCH($G$2&amp;"_"&amp;$C116,データシート2!$A$1:$SI$1,0),0)</f>
        <v>1</v>
      </c>
      <c r="M116" s="752">
        <f>VLOOKUP($D$3&amp;"_"&amp;M$3,データシート2!$A:$SI,MATCH($G$2&amp;"_"&amp;$C116,データシート2!$A$1:$SI$1,0),0)</f>
        <v>1</v>
      </c>
      <c r="N116" s="752">
        <f>VLOOKUP($D$3&amp;"_"&amp;N$3,データシート2!$A:$SI,MATCH($G$2&amp;"_"&amp;$C116,データシート2!$A$1:$SI$1,0),0)</f>
        <v>1</v>
      </c>
      <c r="O116" s="752">
        <f>VLOOKUP($D$3&amp;"_"&amp;O$3,データシート2!$A:$SI,MATCH($G$2&amp;"_"&amp;$C116,データシート2!$A$1:$SI$1,0),0)</f>
        <v>1</v>
      </c>
      <c r="P116" s="752">
        <f>VLOOKUP($D$3&amp;"_"&amp;P$3,データシート2!$A:$SI,MATCH($G$2&amp;"_"&amp;$C116,データシート2!$A$1:$SI$1,0),0)</f>
        <v>1</v>
      </c>
      <c r="Q116" s="753">
        <f>VLOOKUP($D$3&amp;"_"&amp;Q$3,データシート2!$A:$SI,MATCH($G$2&amp;"_"&amp;$C116,データシート2!$A$1:$SI$1,0),0)</f>
        <v>1</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3.56</v>
      </c>
      <c r="U116" s="931">
        <f>VLOOKUP($D$3&amp;"_"&amp;U$3,データシート2!$A:$SI,MATCH($R$2&amp;"_"&amp;$C116,データシート2!$A$1:$SI$1,0),0)</f>
        <v>3.177</v>
      </c>
      <c r="V116" s="931">
        <f>VLOOKUP($D$3&amp;"_"&amp;V$3,データシート2!$A:$SI,MATCH($R$2&amp;"_"&amp;$C116,データシート2!$A$1:$SI$1,0),0)</f>
        <v>3.0790000000000002</v>
      </c>
      <c r="W116" s="931">
        <f>VLOOKUP($D$3&amp;"_"&amp;W$3,データシート2!$A:$SI,MATCH($R$2&amp;"_"&amp;$C116,データシート2!$A$1:$SI$1,0),0)</f>
        <v>3.234</v>
      </c>
      <c r="X116" s="931">
        <f>VLOOKUP($D$3&amp;"_"&amp;X$3,データシート2!$A:$SI,MATCH($R$2&amp;"_"&amp;$C116,データシート2!$A$1:$SI$1,0),0)</f>
        <v>3.3079999999999998</v>
      </c>
      <c r="Y116" s="931">
        <f>VLOOKUP($D$3&amp;"_"&amp;Y$3,データシート2!$A:$SI,MATCH($R$2&amp;"_"&amp;$C116,データシート2!$A$1:$SI$1,0),0)</f>
        <v>3.028</v>
      </c>
      <c r="Z116" s="931">
        <f>VLOOKUP($D$3&amp;"_"&amp;Z$3,データシート2!$A:$SI,MATCH($R$2&amp;"_"&amp;$C116,データシート2!$A$1:$SI$1,0),0)</f>
        <v>3.0070000000000001</v>
      </c>
      <c r="AA116" s="931">
        <f>VLOOKUP($D$3&amp;"_"&amp;AA$3,データシート2!$A:$SI,MATCH($R$2&amp;"_"&amp;$C116,データシート2!$A$1:$SI$1,0),0)</f>
        <v>3.0379999999999998</v>
      </c>
      <c r="AB116" s="932">
        <f>VLOOKUP($D$3&amp;"_"&amp;AB$3,データシート2!$A:$SI,MATCH($R$2&amp;"_"&amp;$C116,データシート2!$A$1:$SI$1,0),0)</f>
        <v>3.0790000000000002</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7.1710000000000003</v>
      </c>
      <c r="S117" s="925">
        <f>VLOOKUP($D$3&amp;"_"&amp;S$3,データシート2!$A:$SI,MATCH($R$2&amp;"_"&amp;$B117,データシート2!$A$1:$SI$1,0),0)</f>
        <v>7.9409999999999998</v>
      </c>
      <c r="T117" s="925">
        <f>VLOOKUP($D$3&amp;"_"&amp;T$3,データシート2!$A:$SI,MATCH($R$2&amp;"_"&amp;$B117,データシート2!$A$1:$SI$1,0),0)</f>
        <v>9.4060000000000006</v>
      </c>
      <c r="U117" s="925">
        <f>VLOOKUP($D$3&amp;"_"&amp;U$3,データシート2!$A:$SI,MATCH($R$2&amp;"_"&amp;$B117,データシート2!$A$1:$SI$1,0),0)</f>
        <v>8.7639999999999993</v>
      </c>
      <c r="V117" s="925">
        <f>VLOOKUP($D$3&amp;"_"&amp;V$3,データシート2!$A:$SI,MATCH($R$2&amp;"_"&amp;$B117,データシート2!$A$1:$SI$1,0),0)</f>
        <v>9.2249999999999996</v>
      </c>
      <c r="W117" s="925">
        <f>VLOOKUP($D$3&amp;"_"&amp;W$3,データシート2!$A:$SI,MATCH($R$2&amp;"_"&amp;$B117,データシート2!$A$1:$SI$1,0),0)</f>
        <v>9.2720000000000002</v>
      </c>
      <c r="X117" s="925">
        <f>VLOOKUP($D$3&amp;"_"&amp;X$3,データシート2!$A:$SI,MATCH($R$2&amp;"_"&amp;$B117,データシート2!$A$1:$SI$1,0),0)</f>
        <v>8.7319999999999993</v>
      </c>
      <c r="Y117" s="925">
        <f>VLOOKUP($D$3&amp;"_"&amp;Y$3,データシート2!$A:$SI,MATCH($R$2&amp;"_"&amp;$B117,データシート2!$A$1:$SI$1,0),0)</f>
        <v>8.5519999999999996</v>
      </c>
      <c r="Z117" s="925">
        <f>VLOOKUP($D$3&amp;"_"&amp;Z$3,データシート2!$A:$SI,MATCH($R$2&amp;"_"&amp;$B117,データシート2!$A$1:$SI$1,0),0)</f>
        <v>8.4510000000000005</v>
      </c>
      <c r="AA117" s="925">
        <f>VLOOKUP($D$3&amp;"_"&amp;AA$3,データシート2!$A:$SI,MATCH($R$2&amp;"_"&amp;$B117,データシート2!$A$1:$SI$1,0),0)</f>
        <v>8.7769999999999992</v>
      </c>
      <c r="AB117" s="926">
        <f>VLOOKUP($D$3&amp;"_"&amp;AB$3,データシート2!$A:$SI,MATCH($R$2&amp;"_"&amp;$B117,データシート2!$A$1:$SI$1,0),0)</f>
        <v>8.609</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7.1710000000000003</v>
      </c>
      <c r="S118" s="928">
        <f>VLOOKUP($D$3&amp;"_"&amp;S$3,データシート2!$A:$SI,MATCH($R$2&amp;"_"&amp;$C118,データシート2!$A$1:$SI$1,0),0)</f>
        <v>7.9409999999999998</v>
      </c>
      <c r="T118" s="928">
        <f>VLOOKUP($D$3&amp;"_"&amp;T$3,データシート2!$A:$SI,MATCH($R$2&amp;"_"&amp;$C118,データシート2!$A$1:$SI$1,0),0)</f>
        <v>9.4060000000000006</v>
      </c>
      <c r="U118" s="928">
        <f>VLOOKUP($D$3&amp;"_"&amp;U$3,データシート2!$A:$SI,MATCH($R$2&amp;"_"&amp;$C118,データシート2!$A$1:$SI$1,0),0)</f>
        <v>8.7639999999999993</v>
      </c>
      <c r="V118" s="928">
        <f>VLOOKUP($D$3&amp;"_"&amp;V$3,データシート2!$A:$SI,MATCH($R$2&amp;"_"&amp;$C118,データシート2!$A$1:$SI$1,0),0)</f>
        <v>9.2249999999999996</v>
      </c>
      <c r="W118" s="928">
        <f>VLOOKUP($D$3&amp;"_"&amp;W$3,データシート2!$A:$SI,MATCH($R$2&amp;"_"&amp;$C118,データシート2!$A$1:$SI$1,0),0)</f>
        <v>9.2720000000000002</v>
      </c>
      <c r="X118" s="928">
        <f>VLOOKUP($D$3&amp;"_"&amp;X$3,データシート2!$A:$SI,MATCH($R$2&amp;"_"&amp;$C118,データシート2!$A$1:$SI$1,0),0)</f>
        <v>8.7319999999999993</v>
      </c>
      <c r="Y118" s="928">
        <f>VLOOKUP($D$3&amp;"_"&amp;Y$3,データシート2!$A:$SI,MATCH($R$2&amp;"_"&amp;$C118,データシート2!$A$1:$SI$1,0),0)</f>
        <v>8.5519999999999996</v>
      </c>
      <c r="Z118" s="928">
        <f>VLOOKUP($D$3&amp;"_"&amp;Z$3,データシート2!$A:$SI,MATCH($R$2&amp;"_"&amp;$C118,データシート2!$A$1:$SI$1,0),0)</f>
        <v>8.4510000000000005</v>
      </c>
      <c r="AA118" s="928">
        <f>VLOOKUP($D$3&amp;"_"&amp;AA$3,データシート2!$A:$SI,MATCH($R$2&amp;"_"&amp;$C118,データシート2!$A$1:$SI$1,0),0)</f>
        <v>8.7769999999999992</v>
      </c>
      <c r="AB118" s="929">
        <f>VLOOKUP($D$3&amp;"_"&amp;AB$3,データシート2!$A:$SI,MATCH($R$2&amp;"_"&amp;$C118,データシート2!$A$1:$SI$1,0),0)</f>
        <v>8.609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36.445</v>
      </c>
      <c r="Y124" s="925">
        <f>VLOOKUP($D$3&amp;"_"&amp;Y$3,データシート2!$A:$SI,MATCH($R$2&amp;"_"&amp;$B124,データシート2!$A$1:$SI$1,0),0)</f>
        <v>41.95</v>
      </c>
      <c r="Z124" s="925">
        <f>VLOOKUP($D$3&amp;"_"&amp;Z$3,データシート2!$A:$SI,MATCH($R$2&amp;"_"&amp;$B124,データシート2!$A$1:$SI$1,0),0)</f>
        <v>0</v>
      </c>
      <c r="AA124" s="925">
        <f>VLOOKUP($D$3&amp;"_"&amp;AA$3,データシート2!$A:$SI,MATCH($R$2&amp;"_"&amp;$B124,データシート2!$A$1:$SI$1,0),0)</f>
        <v>32.548000000000002</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36.445</v>
      </c>
      <c r="Y125" s="941">
        <f>VLOOKUP($D$3&amp;"_"&amp;Y$3,データシート2!$A:$SI,MATCH($R$2&amp;"_"&amp;$C125,データシート2!$A$1:$SI$1,0),0)</f>
        <v>41.95</v>
      </c>
      <c r="Z125" s="941">
        <f>VLOOKUP($D$3&amp;"_"&amp;Z$3,データシート2!$A:$SI,MATCH($R$2&amp;"_"&amp;$C125,データシート2!$A$1:$SI$1,0),0)</f>
        <v>0</v>
      </c>
      <c r="AA125" s="941">
        <f>VLOOKUP($D$3&amp;"_"&amp;AA$3,データシート2!$A:$SI,MATCH($R$2&amp;"_"&amp;$C125,データシート2!$A$1:$SI$1,0),0)</f>
        <v>32.548000000000002</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2</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3</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2</v>
      </c>
      <c r="R133" s="948">
        <f>VLOOKUP($D$3&amp;"_"&amp;R$3,データシート2!$A:$SI,MATCH($R$2&amp;"_"&amp;$B133,データシート2!$A$1:$SI$1,0),0)</f>
        <v>14.256</v>
      </c>
      <c r="S133" s="925">
        <f>VLOOKUP($D$3&amp;"_"&amp;S$3,データシート2!$A:$SI,MATCH($R$2&amp;"_"&amp;$B133,データシート2!$A$1:$SI$1,0),0)</f>
        <v>14.31</v>
      </c>
      <c r="T133" s="925">
        <f>VLOOKUP($D$3&amp;"_"&amp;T$3,データシート2!$A:$SI,MATCH($R$2&amp;"_"&amp;$B133,データシート2!$A$1:$SI$1,0),0)</f>
        <v>14.926</v>
      </c>
      <c r="U133" s="925">
        <f>VLOOKUP($D$3&amp;"_"&amp;U$3,データシート2!$A:$SI,MATCH($R$2&amp;"_"&amp;$B133,データシート2!$A$1:$SI$1,0),0)</f>
        <v>3.1560000000000001</v>
      </c>
      <c r="V133" s="925">
        <f>VLOOKUP($D$3&amp;"_"&amp;V$3,データシート2!$A:$SI,MATCH($R$2&amp;"_"&amp;$B133,データシート2!$A$1:$SI$1,0),0)</f>
        <v>2.6890000000000001</v>
      </c>
      <c r="W133" s="925">
        <f>VLOOKUP($D$3&amp;"_"&amp;W$3,データシート2!$A:$SI,MATCH($R$2&amp;"_"&amp;$B133,データシート2!$A$1:$SI$1,0),0)</f>
        <v>10.118</v>
      </c>
      <c r="X133" s="925">
        <f>VLOOKUP($D$3&amp;"_"&amp;X$3,データシート2!$A:$SI,MATCH($R$2&amp;"_"&amp;$B133,データシート2!$A$1:$SI$1,0),0)</f>
        <v>2.6579999999999999</v>
      </c>
      <c r="Y133" s="925">
        <f>VLOOKUP($D$3&amp;"_"&amp;Y$3,データシート2!$A:$SI,MATCH($R$2&amp;"_"&amp;$B133,データシート2!$A$1:$SI$1,0),0)</f>
        <v>2.5099999999999998</v>
      </c>
      <c r="Z133" s="925">
        <f>VLOOKUP($D$3&amp;"_"&amp;Z$3,データシート2!$A:$SI,MATCH($R$2&amp;"_"&amp;$B133,データシート2!$A$1:$SI$1,0),0)</f>
        <v>2.3010000000000002</v>
      </c>
      <c r="AA133" s="925">
        <f>VLOOKUP($D$3&amp;"_"&amp;AA$3,データシート2!$A:$SI,MATCH($R$2&amp;"_"&amp;$B133,データシート2!$A$1:$SI$1,0),0)</f>
        <v>2.2440000000000002</v>
      </c>
      <c r="AB133" s="926">
        <f>VLOOKUP($D$3&amp;"_"&amp;AB$3,データシート2!$A:$SI,MATCH($R$2&amp;"_"&amp;$B133,データシート2!$A$1:$SI$1,0),0)</f>
        <v>4.9859999999999998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2</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3</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2</v>
      </c>
      <c r="R135" s="946">
        <f>VLOOKUP($D$3&amp;"_"&amp;R$3,データシート2!$A:$SI,MATCH($R$2&amp;"_"&amp;$C135,データシート2!$A$1:$SI$1,0),0)</f>
        <v>14.256</v>
      </c>
      <c r="S135" s="938">
        <f>VLOOKUP($D$3&amp;"_"&amp;S$3,データシート2!$A:$SI,MATCH($R$2&amp;"_"&amp;$C135,データシート2!$A$1:$SI$1,0),0)</f>
        <v>14.31</v>
      </c>
      <c r="T135" s="938">
        <f>VLOOKUP($D$3&amp;"_"&amp;T$3,データシート2!$A:$SI,MATCH($R$2&amp;"_"&amp;$C135,データシート2!$A$1:$SI$1,0),0)</f>
        <v>14.926</v>
      </c>
      <c r="U135" s="938">
        <f>VLOOKUP($D$3&amp;"_"&amp;U$3,データシート2!$A:$SI,MATCH($R$2&amp;"_"&amp;$C135,データシート2!$A$1:$SI$1,0),0)</f>
        <v>3.1560000000000001</v>
      </c>
      <c r="V135" s="938">
        <f>VLOOKUP($D$3&amp;"_"&amp;V$3,データシート2!$A:$SI,MATCH($R$2&amp;"_"&amp;$C135,データシート2!$A$1:$SI$1,0),0)</f>
        <v>2.6890000000000001</v>
      </c>
      <c r="W135" s="938">
        <f>VLOOKUP($D$3&amp;"_"&amp;W$3,データシート2!$A:$SI,MATCH($R$2&amp;"_"&amp;$C135,データシート2!$A$1:$SI$1,0),0)</f>
        <v>10.118</v>
      </c>
      <c r="X135" s="938">
        <f>VLOOKUP($D$3&amp;"_"&amp;X$3,データシート2!$A:$SI,MATCH($R$2&amp;"_"&amp;$C135,データシート2!$A$1:$SI$1,0),0)</f>
        <v>2.6579999999999999</v>
      </c>
      <c r="Y135" s="938">
        <f>VLOOKUP($D$3&amp;"_"&amp;Y$3,データシート2!$A:$SI,MATCH($R$2&amp;"_"&amp;$C135,データシート2!$A$1:$SI$1,0),0)</f>
        <v>2.5099999999999998</v>
      </c>
      <c r="Z135" s="938">
        <f>VLOOKUP($D$3&amp;"_"&amp;Z$3,データシート2!$A:$SI,MATCH($R$2&amp;"_"&amp;$C135,データシート2!$A$1:$SI$1,0),0)</f>
        <v>2.3010000000000002</v>
      </c>
      <c r="AA135" s="938">
        <f>VLOOKUP($D$3&amp;"_"&amp;AA$3,データシート2!$A:$SI,MATCH($R$2&amp;"_"&amp;$C135,データシート2!$A$1:$SI$1,0),0)</f>
        <v>2.2440000000000002</v>
      </c>
      <c r="AB135" s="939">
        <f>VLOOKUP($D$3&amp;"_"&amp;AB$3,データシート2!$A:$SI,MATCH($R$2&amp;"_"&amp;$C135,データシート2!$A$1:$SI$1,0),0)</f>
        <v>4.9859999999999998</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2025-03-04T09:20:13Z</dcterms:created>
  <dcterms:modified xsi:type="dcterms:W3CDTF">2025-03-04T09:20:14Z</dcterms:modified>
  <cp:category/>
  <cp:contentStatus/>
</cp:coreProperties>
</file>