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B9A57B0-BFD6-40B4-BC53-70FBFD5BCA1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<sst xmlns="http://schemas.openxmlformats.org/spreadsheetml/2006/main" count="16760" uniqueCount="2492">
  <si>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</si>
  <si>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</si>
  <si>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</si>
  <si>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</si>
  <si>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</si>
  <si>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</si>
  <si>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</si>
  <si>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</si>
  <si>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</si>
  <si>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</si>
  <si>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</si>
  <si>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</si>
  <si>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</si>
  <si>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</si>
  <si>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</si>
  <si>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</si>
  <si>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</si>
  <si>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</si>
  <si>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</si>
  <si>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</si>
  <si>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</si>
  <si>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</si>
  <si>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</si>
  <si>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</si>
  <si>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</si>
  <si>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</si>
  <si>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</si>
  <si>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</si>
  <si>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</si>
  <si>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</si>
  <si>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</si>
  <si>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</si>
  <si>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</si>
  <si>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</si>
  <si>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</si>
  <si>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</si>
  <si>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</si>
  <si>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</si>
  <si>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</si>
  <si>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</si>
  <si>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</si>
  <si>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</si>
  <si>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</si>
  <si>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</si>
  <si>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</si>
  <si>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</si>
  <si>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</si>
  <si>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</si>
  <si>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</si>
  <si>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</si>
  <si>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</si>
  <si>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</si>
  <si>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</si>
  <si>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</si>
  <si>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</si>
  <si>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</si>
  <si>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</si>
  <si>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</si>
  <si>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</si>
  <si>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</si>
  <si>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</si>
  <si>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</si>
  <si>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</si>
  <si>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</si>
  <si>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</si>
  <si>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</si>
  <si>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</si>
  <si>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</si>
  <si>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</si>
  <si>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</si>
  <si>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</si>
  <si>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</si>
  <si>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</si>
  <si>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</si>
  <si>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</si>
  <si>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</si>
  <si>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</si>
  <si>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</si>
  <si>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</si>
  <si>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</si>
  <si>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</si>
  <si>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</si>
  <si>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</si>
  <si>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</si>
  <si>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</si>
  <si>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</si>
  <si>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</si>
  <si>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</si>
  <si>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</si>
  <si>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</si>
  <si>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</si>
  <si>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</si>
  <si>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</si>
  <si>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</si>
  <si>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</si>
  <si>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</si>
  <si>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</si>
  <si>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</si>
  <si>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</si>
  <si>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</si>
  <si>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</si>
  <si>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</si>
  <si>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</si>
  <si>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</si>
  <si>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</si>
  <si>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</si>
  <si>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</si>
  <si>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</si>
  <si>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</si>
  <si>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</si>
  <si>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</si>
  <si>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</si>
  <si>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</si>
  <si>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</si>
  <si>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</si>
  <si>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</si>
  <si>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</si>
  <si>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</si>
  <si>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</si>
  <si>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</si>
  <si>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</si>
  <si>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</si>
  <si>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</si>
  <si>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</si>
  <si>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</si>
  <si>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</si>
  <si>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</si>
  <si>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</si>
  <si>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</si>
  <si>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</si>
  <si>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</si>
  <si>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</si>
  <si>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</si>
  <si>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</si>
  <si>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</si>
  <si>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</si>
  <si>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</si>
  <si>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</si>
  <si>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</si>
  <si>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</si>
  <si>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</si>
  <si>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</si>
  <si>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</si>
  <si>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</si>
  <si>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</si>
  <si>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</si>
  <si>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</si>
  <si>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</si>
  <si>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</si>
  <si>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</si>
  <si>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</si>
  <si>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</si>
  <si>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</si>
  <si>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</si>
  <si>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</si>
  <si>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</si>
  <si>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</si>
  <si>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</si>
  <si>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</si>
  <si>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</si>
  <si>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</si>
  <si>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</si>
  <si>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</si>
  <si>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</si>
  <si>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</si>
  <si>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</si>
  <si>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</si>
  <si>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</si>
  <si>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</si>
  <si>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</si>
  <si>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</si>
  <si>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</si>
  <si>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</si>
  <si>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</si>
  <si>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</si>
  <si>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</si>
  <si>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</si>
  <si>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</si>
  <si>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</si>
  <si>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</si>
  <si>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</si>
  <si>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</si>
  <si>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</si>
  <si>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</si>
  <si>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</si>
  <si>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</si>
  <si>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</si>
  <si>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</si>
  <si>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</si>
  <si>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</si>
  <si>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</si>
  <si>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</si>
  <si>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</si>
  <si>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</si>
  <si>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</si>
  <si>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</si>
  <si>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</si>
  <si>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</si>
  <si>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</si>
  <si>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</si>
  <si>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</si>
  <si>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</si>
  <si>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</si>
  <si>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</si>
  <si>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</si>
  <si>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</si>
  <si>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</si>
  <si>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</si>
  <si>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</si>
  <si>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</si>
  <si>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</si>
  <si>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</si>
  <si>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</si>
  <si>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</si>
  <si>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</si>
  <si>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</si>
  <si>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</si>
  <si>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</si>
  <si>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</si>
  <si>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</si>
  <si>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</si>
  <si>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</si>
  <si>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</si>
  <si>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</si>
  <si>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</si>
  <si>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</si>
  <si>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</si>
  <si>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</si>
  <si>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</si>
  <si>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</si>
  <si>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</si>
  <si>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</si>
  <si>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</si>
  <si>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</si>
  <si>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</si>
  <si>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</si>
  <si>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</si>
  <si>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</si>
  <si>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</si>
  <si>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</si>
  <si>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</si>
  <si>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</si>
  <si>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</si>
  <si>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</si>
  <si>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</si>
  <si>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</si>
  <si>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</si>
  <si>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</si>
  <si>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</si>
  <si>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</si>
  <si>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</si>
  <si>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</si>
  <si>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</si>
  <si>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</si>
  <si>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</si>
  <si>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</si>
  <si>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</si>
  <si>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</si>
  <si>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</si>
  <si>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</si>
  <si>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</si>
  <si>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</si>
  <si>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</si>
  <si>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</si>
  <si>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</si>
  <si>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</si>
  <si>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</si>
  <si>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</si>
  <si>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</si>
  <si>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</si>
  <si>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</si>
  <si>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</si>
  <si>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</si>
  <si>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</si>
  <si>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</si>
  <si>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</si>
  <si>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</si>
  <si>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</si>
  <si>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</si>
  <si>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</si>
  <si>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</si>
  <si>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</si>
  <si>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</si>
  <si>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</si>
  <si>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</si>
  <si>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</si>
  <si>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</si>
  <si>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</si>
  <si>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</si>
  <si>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</si>
  <si>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</si>
  <si>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</si>
  <si>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</si>
  <si>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</si>
  <si>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</si>
  <si>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</si>
  <si>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</si>
  <si>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</si>
  <si>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</si>
  <si>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</si>
  <si>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</si>
  <si>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</si>
  <si>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</si>
  <si>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</si>
  <si>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</si>
  <si>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</si>
  <si>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</si>
  <si>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</si>
  <si>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</si>
  <si>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</si>
  <si>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</si>
  <si>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</si>
  <si>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</si>
  <si>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</si>
  <si>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</si>
  <si>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</si>
  <si>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</si>
  <si>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</si>
  <si>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</si>
  <si>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</si>
  <si>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</si>
  <si>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</si>
  <si>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</si>
  <si>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</si>
  <si>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</si>
  <si>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</si>
  <si>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</si>
  <si>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</si>
  <si>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</si>
  <si>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</si>
  <si>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</si>
  <si>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</si>
  <si>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</si>
  <si>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</si>
  <si>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</si>
  <si>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</si>
  <si>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</si>
  <si>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</si>
  <si>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</si>
  <si>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</si>
  <si>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</si>
  <si>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</si>
  <si>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</si>
  <si>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</si>
  <si>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</si>
  <si>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</si>
  <si>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</si>
  <si>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</si>
  <si>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</si>
  <si>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</si>
  <si>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</si>
  <si>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</si>
  <si>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</si>
  <si>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</si>
  <si>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</si>
  <si>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</si>
  <si>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</si>
  <si>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</si>
  <si>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</si>
  <si>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</si>
  <si>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</si>
  <si>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</si>
  <si>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</si>
  <si>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</si>
  <si>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</si>
  <si>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</si>
  <si>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</si>
  <si>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</si>
  <si>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</si>
  <si>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</si>
  <si>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</si>
  <si>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</si>
  <si>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</si>
  <si>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</si>
  <si>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</si>
  <si>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</si>
  <si>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</si>
  <si>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</si>
  <si>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</si>
  <si>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</si>
  <si>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</si>
  <si>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</si>
  <si>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</si>
  <si>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</si>
  <si>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</si>
  <si>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</si>
  <si>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</si>
  <si>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</si>
  <si>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</si>
  <si>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</si>
  <si>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</si>
  <si>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</si>
  <si>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</si>
  <si>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</si>
  <si>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</si>
  <si>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</si>
  <si>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</si>
  <si>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</si>
  <si>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</si>
  <si>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</si>
  <si>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</si>
  <si>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</si>
  <si>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</si>
  <si>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</si>
  <si>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</si>
  <si>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</si>
  <si>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</si>
  <si>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</si>
  <si>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</si>
  <si>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</si>
  <si>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</si>
  <si>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</si>
  <si>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</si>
  <si>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</si>
  <si>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</si>
  <si>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</si>
  <si>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</si>
  <si>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</si>
  <si>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</si>
  <si>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</si>
  <si>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</si>
  <si>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</si>
  <si>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</si>
  <si>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</si>
  <si>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</si>
  <si>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</si>
  <si>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</si>
  <si>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</si>
  <si>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</si>
  <si>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</si>
  <si>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</si>
  <si>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</si>
  <si>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</si>
  <si>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</si>
  <si>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</si>
  <si>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</si>
  <si>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</si>
  <si>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</si>
  <si>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</si>
  <si>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</si>
  <si>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</si>
  <si>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</si>
  <si>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</si>
  <si>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</si>
  <si>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</si>
  <si>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</si>
  <si>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</si>
  <si>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</si>
  <si>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</si>
  <si>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</si>
  <si>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</si>
  <si>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</si>
  <si>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</si>
  <si>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</si>
  <si>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</si>
  <si>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</si>
  <si>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</si>
  <si>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</si>
  <si>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</si>
  <si>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</si>
  <si>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</si>
  <si>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</si>
  <si>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</si>
  <si>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</si>
  <si>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</si>
  <si>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</si>
  <si>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</si>
  <si>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</si>
  <si>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</si>
  <si>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</si>
  <si>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</si>
  <si>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</si>
  <si>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</si>
  <si>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</si>
  <si>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</si>
  <si>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</si>
  <si>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</si>
  <si>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</si>
  <si>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</si>
  <si>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</si>
  <si>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</si>
  <si>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</si>
  <si>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</si>
  <si>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</si>
  <si>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</si>
  <si>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</si>
  <si>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</si>
  <si>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</si>
  <si>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</si>
  <si>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</si>
  <si>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</si>
  <si>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</si>
  <si>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</si>
  <si>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</si>
  <si>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</si>
  <si>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</si>
  <si>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</si>
  <si>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</si>
  <si>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</si>
  <si>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</si>
  <si>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</si>
  <si>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</si>
  <si>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</si>
  <si>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</si>
  <si>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</si>
  <si>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</si>
  <si>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</si>
  <si>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</si>
  <si>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</si>
  <si>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</si>
  <si>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</si>
  <si>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</si>
  <si>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</si>
  <si>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</si>
  <si>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</si>
  <si>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</si>
  <si>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</si>
  <si>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</si>
  <si>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</si>
  <si>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</si>
  <si>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</si>
  <si>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</si>
  <si>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</si>
  <si>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</si>
  <si>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</si>
  <si>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</si>
  <si>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</si>
  <si>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</si>
  <si>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</si>
  <si>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</si>
  <si>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</si>
  <si>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</si>
  <si>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</si>
  <si>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</si>
  <si>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</si>
  <si>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</si>
  <si>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</si>
  <si>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</si>
  <si>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</si>
  <si>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</si>
  <si>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</si>
  <si>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</si>
  <si>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</si>
  <si>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</si>
  <si>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</si>
  <si>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</si>
  <si>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</si>
  <si>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</si>
  <si>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</si>
  <si>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</si>
  <si>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</si>
  <si>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</si>
  <si>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</si>
  <si>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</si>
  <si>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</si>
  <si>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</si>
  <si>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</si>
  <si>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</si>
  <si>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</si>
  <si>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</si>
  <si>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</si>
  <si>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</si>
  <si>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</si>
  <si>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</si>
  <si>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</si>
  <si>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</si>
  <si>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</si>
  <si>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</si>
  <si>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</si>
  <si>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</si>
  <si>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</si>
  <si>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</si>
  <si>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</si>
  <si>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</si>
  <si>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</si>
  <si>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</si>
  <si>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</si>
  <si>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</si>
  <si>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</si>
  <si>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</si>
  <si>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</si>
  <si>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</si>
  <si>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</si>
  <si>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</si>
  <si>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</si>
  <si>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</si>
  <si>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</si>
  <si>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</si>
  <si>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</si>
  <si>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</si>
  <si>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</si>
  <si>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</si>
  <si>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</si>
  <si>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</si>
  <si>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</si>
  <si>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</si>
  <si>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</si>
  <si>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</si>
  <si>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</si>
  <si>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</si>
  <si>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</si>
  <si>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</si>
  <si>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</si>
  <si>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</si>
  <si>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</si>
  <si>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</si>
  <si>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</si>
  <si>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</si>
  <si>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</si>
  <si>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</si>
  <si>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</si>
  <si>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</si>
  <si>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</si>
  <si>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</si>
  <si>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</si>
  <si>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</si>
  <si>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</si>
  <si>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</si>
  <si>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</si>
  <si>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</si>
  <si>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</si>
  <si>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</si>
  <si>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</si>
  <si>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</si>
  <si>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</si>
  <si>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</si>
  <si>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</si>
  <si>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</si>
  <si>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</si>
  <si>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</si>
  <si>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</si>
  <si>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</si>
  <si>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</si>
  <si>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</si>
  <si>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</si>
  <si>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</si>
  <si>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</si>
  <si>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</si>
  <si>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</si>
  <si>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</si>
  <si>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</si>
  <si>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</si>
  <si>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</si>
  <si>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</si>
  <si>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</si>
  <si>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</si>
  <si>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</si>
  <si>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</si>
  <si>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</si>
  <si>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</si>
  <si>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</si>
  <si>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</si>
  <si>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</si>
  <si>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</si>
  <si>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</si>
  <si>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</si>
  <si>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</si>
  <si>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</si>
  <si>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</si>
  <si>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</si>
  <si>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</si>
  <si>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</si>
  <si>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</si>
  <si>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</si>
  <si>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</si>
  <si>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</si>
  <si>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</si>
  <si>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</si>
  <si>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</si>
  <si>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</si>
  <si>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</si>
  <si>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</si>
  <si>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</si>
  <si>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</si>
  <si>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</si>
  <si>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</si>
  <si>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</si>
  <si>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</si>
  <si>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</si>
  <si>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</si>
  <si>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</si>
  <si>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</si>
  <si>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</si>
  <si>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</si>
  <si>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</si>
  <si>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</si>
  <si>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</si>
  <si>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</si>
  <si>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</si>
  <si>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</si>
  <si>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</si>
  <si>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</si>
  <si>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</si>
  <si>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</si>
  <si>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</si>
  <si>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</si>
  <si>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</si>
  <si>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</si>
  <si>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</si>
  <si>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</si>
  <si>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</si>
  <si>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</si>
  <si>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</si>
  <si>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</si>
  <si>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</si>
  <si>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</si>
  <si>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</si>
  <si>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</si>
  <si>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</si>
  <si>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</si>
  <si>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</si>
  <si>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</si>
  <si>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</si>
  <si>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</si>
  <si>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</si>
  <si>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</si>
  <si>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</si>
  <si>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</si>
  <si>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</si>
  <si>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</si>
  <si>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</si>
  <si>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</si>
  <si>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</si>
  <si>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</si>
  <si>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</si>
  <si>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</si>
  <si>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</si>
  <si>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</si>
  <si>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</si>
  <si>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</si>
  <si>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</si>
  <si>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</si>
  <si>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</si>
  <si>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</si>
  <si>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</si>
  <si>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</si>
  <si>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</si>
  <si>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</si>
  <si>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</si>
  <si>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</si>
  <si>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</si>
  <si>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</si>
  <si>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</si>
  <si>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</si>
  <si>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</si>
  <si>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</si>
  <si>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</si>
  <si>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</si>
  <si>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</si>
  <si>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</si>
  <si>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</si>
  <si>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</si>
  <si>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</si>
  <si>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</si>
  <si>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</si>
  <si>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</si>
  <si>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</si>
  <si>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</si>
  <si>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</si>
  <si>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</si>
  <si>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</si>
  <si>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</si>
  <si>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</si>
  <si>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</si>
  <si>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</si>
  <si>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</si>
  <si>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</si>
  <si>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</si>
  <si>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</si>
  <si>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</si>
  <si>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</si>
  <si>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</si>
  <si>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</si>
  <si>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</si>
  <si>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</si>
  <si>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</si>
  <si>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</si>
  <si>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</si>
  <si>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</si>
  <si>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</si>
  <si>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</si>
  <si>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</si>
  <si>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</si>
  <si>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</si>
  <si>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</si>
  <si>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</si>
  <si>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</si>
  <si>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</si>
  <si>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</si>
  <si>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</si>
  <si>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</si>
  <si>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</si>
  <si>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</si>
  <si>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</si>
  <si>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</si>
  <si>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</si>
  <si>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</si>
  <si>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</si>
  <si>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</si>
  <si>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</si>
  <si>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</si>
  <si>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</si>
  <si>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</si>
  <si>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</si>
  <si>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</si>
  <si>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</si>
  <si>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</si>
  <si>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</si>
  <si>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</si>
  <si>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</si>
  <si>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</si>
  <si>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</si>
  <si>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</si>
  <si>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</si>
  <si>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</si>
  <si>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</si>
  <si>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</si>
  <si>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</si>
  <si>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</si>
  <si>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</si>
  <si>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</si>
  <si>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</si>
  <si>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</si>
  <si>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</si>
  <si>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</si>
  <si>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</si>
  <si>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</si>
  <si>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</si>
  <si>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</si>
  <si>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</si>
  <si>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</si>
  <si>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</si>
  <si>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</si>
  <si>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</si>
  <si>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</si>
  <si>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</si>
  <si>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</si>
  <si>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</si>
  <si>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</si>
  <si>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</si>
  <si>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</si>
  <si>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</si>
  <si>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</si>
  <si>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</si>
  <si>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</si>
  <si>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</si>
  <si>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</si>
  <si>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</si>
  <si>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</si>
  <si>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</si>
  <si>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</si>
  <si>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</si>
  <si>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</si>
  <si>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</si>
  <si>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</si>
  <si>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</si>
  <si>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</si>
  <si>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</si>
  <si>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</si>
  <si>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</si>
  <si>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</si>
  <si>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</si>
  <si>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</si>
  <si>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</si>
  <si>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</si>
  <si>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</si>
  <si>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</si>
  <si>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</si>
  <si>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</si>
  <si>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</si>
  <si>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</si>
  <si>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</si>
  <si>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</si>
  <si>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</si>
  <si>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</si>
  <si>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</si>
  <si>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</si>
  <si>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</si>
  <si>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</si>
  <si>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</si>
  <si>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</si>
  <si>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</si>
  <si>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</si>
  <si>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</si>
  <si>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</si>
  <si>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</si>
  <si>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</si>
  <si>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</si>
  <si>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</si>
  <si>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</si>
  <si>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</si>
  <si>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</si>
  <si>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</si>
  <si>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</si>
  <si>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</si>
  <si>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</si>
  <si>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</si>
  <si>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</si>
  <si>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</si>
  <si>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</si>
  <si>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</si>
  <si>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</si>
  <si>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</si>
  <si>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</si>
  <si>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</si>
  <si>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</si>
  <si>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</si>
  <si>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</si>
  <si>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</si>
  <si>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</si>
  <si>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</si>
  <si>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</si>
  <si>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</si>
  <si>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</si>
  <si>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</si>
  <si>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</si>
  <si>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</si>
  <si>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</si>
  <si>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</si>
  <si>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</si>
  <si>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</si>
  <si>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</si>
  <si>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</si>
  <si>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</si>
  <si>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</si>
  <si>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</si>
  <si>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</si>
  <si>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</si>
  <si>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</si>
  <si>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</si>
  <si>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</si>
  <si>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</si>
  <si>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</si>
  <si>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</si>
  <si>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</si>
  <si>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</si>
  <si>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</si>
  <si>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</si>
  <si>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</si>
  <si>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</si>
  <si>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</si>
  <si>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</si>
  <si>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</si>
  <si>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</si>
  <si>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</si>
  <si>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</si>
  <si>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</si>
  <si>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</si>
  <si>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</si>
  <si>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</si>
  <si>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</si>
  <si>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</si>
  <si>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</si>
  <si>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</si>
  <si>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</si>
  <si>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</si>
  <si>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</si>
  <si>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</si>
  <si>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</si>
  <si>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</si>
  <si>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</si>
  <si>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</si>
  <si>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</si>
  <si>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</si>
  <si>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</si>
  <si>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</si>
  <si>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</si>
  <si>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</si>
  <si>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</si>
  <si>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</si>
  <si>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</si>
  <si>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</si>
  <si>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</si>
  <si>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</si>
  <si>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</si>
  <si>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</si>
  <si>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</si>
  <si>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</si>
  <si>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</si>
  <si>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</si>
  <si>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</si>
  <si>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</si>
  <si>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</si>
  <si>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</si>
  <si>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</si>
  <si>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</si>
  <si>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</si>
  <si>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</si>
  <si>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</si>
  <si>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</si>
  <si>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</si>
  <si>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</si>
  <si>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</si>
  <si>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</si>
  <si>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</si>
  <si>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</si>
  <si>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</si>
  <si>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</si>
  <si>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</si>
  <si>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</si>
  <si>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</si>
  <si>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</si>
  <si>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</si>
  <si>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</si>
  <si>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</si>
  <si>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</si>
  <si>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</si>
  <si>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</si>
  <si>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</si>
  <si>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</si>
  <si>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</si>
  <si>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</si>
  <si>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</si>
  <si>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</si>
  <si>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</si>
  <si>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</si>
  <si>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</si>
  <si>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</si>
  <si>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</si>
  <si>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</si>
  <si>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</si>
  <si>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</si>
  <si>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</si>
  <si>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</si>
  <si>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</si>
  <si>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</si>
  <si>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</si>
  <si>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</si>
  <si>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</si>
  <si>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</si>
  <si>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</si>
  <si>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</si>
  <si>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</si>
  <si>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</si>
  <si>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</si>
  <si>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</si>
  <si>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</si>
  <si>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</si>
  <si>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</si>
  <si>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</si>
  <si>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</si>
  <si>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</si>
  <si>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</si>
  <si>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</si>
  <si>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</si>
  <si>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</si>
  <si>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</si>
  <si>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</si>
  <si>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</si>
  <si>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</si>
  <si>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</si>
  <si>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</si>
  <si>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</si>
  <si>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</si>
  <si>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</si>
  <si>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</si>
  <si>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</si>
  <si>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</si>
  <si>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</si>
  <si>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</si>
  <si>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</si>
  <si>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</si>
  <si>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</si>
  <si>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</si>
  <si>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</si>
  <si>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</si>
  <si>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</si>
  <si>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</si>
  <si>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</si>
  <si>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</si>
  <si>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</si>
  <si>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</si>
  <si>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</si>
  <si>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</si>
  <si>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</si>
  <si>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</si>
  <si>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</si>
  <si>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</si>
  <si>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</si>
  <si>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</si>
  <si>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</si>
  <si>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</si>
  <si>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</si>
  <si>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</si>
  <si>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</si>
  <si>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</si>
  <si>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</si>
  <si>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</si>
  <si>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</si>
  <si>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</si>
  <si>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</si>
  <si>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</si>
  <si>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</si>
  <si>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</si>
  <si>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</si>
  <si>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</si>
  <si>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</si>
  <si>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</si>
  <si>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</si>
  <si>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</si>
  <si>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</si>
  <si>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</si>
  <si>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</si>
  <si>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</si>
  <si>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</si>
  <si>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</si>
  <si>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</si>
  <si>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</si>
  <si>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</si>
  <si>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</si>
  <si>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</si>
  <si>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</si>
  <si>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</si>
  <si>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</si>
  <si>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</si>
  <si>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</si>
  <si>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</si>
  <si>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</si>
  <si>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</si>
  <si>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</si>
  <si>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</si>
  <si>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</si>
  <si>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</si>
  <si>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</si>
  <si>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</si>
  <si>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</si>
  <si>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</si>
  <si>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</si>
  <si>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</si>
  <si>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</si>
  <si>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</si>
  <si>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</si>
  <si>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</si>
  <si>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</si>
  <si>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</si>
  <si>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</si>
  <si>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</si>
  <si>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</si>
  <si>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</si>
  <si>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</si>
  <si>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</si>
  <si>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</si>
  <si>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</si>
  <si>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</si>
  <si>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</si>
  <si>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</si>
  <si>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</si>
  <si>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</si>
  <si>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</si>
  <si>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</si>
  <si>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</si>
  <si>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</si>
  <si>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</si>
  <si>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</si>
  <si>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</si>
  <si>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</si>
  <si>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</si>
  <si>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</si>
  <si>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</si>
  <si>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</si>
  <si>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</si>
  <si>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</si>
  <si>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</si>
  <si>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</si>
  <si>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</si>
  <si>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</si>
  <si>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</si>
  <si>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</si>
  <si>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</si>
  <si>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</si>
  <si>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</si>
  <si>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</si>
  <si>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</si>
  <si>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</si>
  <si>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</si>
  <si>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</si>
  <si>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</si>
  <si>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</si>
  <si>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</si>
  <si>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</si>
  <si>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</si>
  <si>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</si>
  <si>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</si>
  <si>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</si>
  <si>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</si>
  <si>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</si>
  <si>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</si>
  <si>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</si>
  <si>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</si>
  <si>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</si>
  <si>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</si>
  <si>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</si>
  <si>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</si>
  <si>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</si>
  <si>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</si>
  <si>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</si>
  <si>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</si>
  <si>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</si>
  <si>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</si>
  <si>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</si>
  <si>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</si>
  <si>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</si>
  <si>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</si>
  <si>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</si>
  <si>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</si>
  <si>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</si>
  <si>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</si>
  <si>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</si>
  <si>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</si>
  <si>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</si>
  <si>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</si>
  <si>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</si>
  <si>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</si>
  <si>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</si>
  <si>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</si>
  <si>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</si>
  <si>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</si>
  <si>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</si>
  <si>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</si>
  <si>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</si>
  <si>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</si>
  <si>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</si>
  <si>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</si>
  <si>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</si>
  <si>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</si>
  <si>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</si>
  <si>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</si>
  <si>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</si>
  <si>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</si>
  <si>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</si>
  <si>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</si>
  <si>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</si>
  <si>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</si>
  <si>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</si>
  <si>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</si>
  <si>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</si>
  <si>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</si>
  <si>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</si>
  <si>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</si>
  <si>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</si>
  <si>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</si>
  <si>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</si>
  <si>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</si>
  <si>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</si>
  <si>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</si>
  <si>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</si>
  <si>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</si>
  <si>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</si>
  <si>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</si>
  <si>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</si>
  <si>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</si>
  <si>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</si>
  <si>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</si>
  <si>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</si>
  <si>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</si>
  <si>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</si>
  <si>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</si>
  <si>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</si>
  <si>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</si>
  <si>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</si>
  <si>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</si>
  <si>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</si>
  <si>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</si>
  <si>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</si>
  <si>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</si>
  <si>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</si>
  <si>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</si>
  <si>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</si>
  <si>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</si>
  <si>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</si>
  <si>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</si>
  <si>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</si>
  <si>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</si>
  <si>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</si>
  <si>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</si>
  <si>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</si>
  <si>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</si>
  <si>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</si>
  <si>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</si>
  <si>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</si>
  <si>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</si>
  <si>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</si>
  <si>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</si>
  <si>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</si>
  <si>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</si>
  <si>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</si>
  <si>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</si>
  <si>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</si>
  <si>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</si>
  <si>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</si>
  <si>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</si>
  <si>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</si>
  <si>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</si>
  <si>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</si>
  <si>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</si>
  <si>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</si>
  <si>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</si>
  <si>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</si>
  <si>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</si>
  <si>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</si>
  <si>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</si>
  <si>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</si>
  <si>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</si>
  <si>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</si>
  <si>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</si>
  <si>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</si>
  <si>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</si>
  <si>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</si>
  <si>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</si>
  <si>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</si>
  <si>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</si>
  <si>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</si>
  <si>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</si>
  <si>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</si>
  <si>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</si>
  <si>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</si>
  <si>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</si>
  <si>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</si>
  <si>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</si>
  <si>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</si>
  <si>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</si>
  <si>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</si>
  <si>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</si>
  <si>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</si>
  <si>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</si>
  <si>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</si>
  <si>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</si>
  <si>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</si>
  <si>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</si>
  <si>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</si>
  <si>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</si>
  <si>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</si>
  <si>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</si>
  <si>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</si>
  <si>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</si>
  <si>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</si>
  <si>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</si>
  <si>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</si>
  <si>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</si>
  <si>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</si>
  <si>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</si>
  <si>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</si>
  <si>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</si>
  <si>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</si>
  <si>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</si>
  <si>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</si>
  <si>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</si>
  <si>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</si>
  <si>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</si>
  <si>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</si>
  <si>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</si>
  <si>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</si>
  <si>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</si>
  <si>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</si>
  <si>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</si>
  <si>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</si>
  <si>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</si>
  <si>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</si>
  <si>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</si>
  <si>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</si>
  <si>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</si>
  <si>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</si>
  <si>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</si>
  <si>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</si>
  <si>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</si>
  <si>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</si>
  <si>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</si>
  <si>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</si>
  <si>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</si>
  <si>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</si>
  <si>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</si>
  <si>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</si>
  <si>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</si>
  <si>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</si>
  <si>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</si>
  <si>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</si>
  <si>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</si>
  <si>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</si>
  <si>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</si>
  <si>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</si>
  <si>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</si>
  <si>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</si>
  <si>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</si>
  <si>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</si>
  <si>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</si>
  <si>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</si>
  <si>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</si>
  <si>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</si>
  <si>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</si>
  <si>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</si>
  <si>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</si>
  <si>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</si>
  <si>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</si>
  <si>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</si>
  <si>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</si>
  <si>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</si>
  <si>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</si>
  <si>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</si>
  <si>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</si>
  <si>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</si>
  <si>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</si>
  <si>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</si>
  <si>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</si>
  <si>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</si>
  <si>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</si>
  <si>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</si>
  <si>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</si>
  <si>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</si>
  <si>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</si>
  <si>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</si>
  <si>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</si>
  <si>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</si>
  <si>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</si>
  <si>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</si>
  <si>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</si>
  <si>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</si>
  <si>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</si>
  <si>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</si>
  <si>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</si>
  <si>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</si>
  <si>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</si>
  <si>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</si>
  <si>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</si>
  <si>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</si>
  <si>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</si>
  <si>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</si>
  <si>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</si>
  <si>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</si>
  <si>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</si>
  <si>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</si>
  <si>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</si>
  <si>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</si>
  <si>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</si>
  <si>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</si>
  <si>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</si>
  <si>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</si>
  <si>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</si>
  <si>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</si>
  <si>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</si>
  <si>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</si>
  <si>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</si>
  <si>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</si>
  <si>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</si>
  <si>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</si>
  <si>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</si>
  <si>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</si>
  <si>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</si>
  <si>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</si>
  <si>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</si>
  <si>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</si>
  <si>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</si>
  <si>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</si>
  <si>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</si>
  <si>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</si>
  <si>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</si>
  <si>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</si>
  <si>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</si>
  <si>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</si>
  <si>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</si>
  <si>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</si>
  <si>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</si>
  <si>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</si>
  <si>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</si>
  <si>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</si>
  <si>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</si>
  <si>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</si>
  <si>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</si>
  <si>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</si>
  <si>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</si>
  <si>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</si>
  <si>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</si>
  <si>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</si>
  <si>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</si>
  <si>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</si>
  <si>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</si>
  <si>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</si>
  <si>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</si>
  <si>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</si>
  <si>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</si>
  <si>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</si>
  <si>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</si>
  <si>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</si>
  <si>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</si>
  <si>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</si>
  <si>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</si>
  <si>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</si>
  <si>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</si>
  <si>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</si>
  <si>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</si>
  <si>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</si>
  <si>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</si>
  <si>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</si>
  <si>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</si>
  <si>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</si>
  <si>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</si>
  <si>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</si>
  <si>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</si>
  <si>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</si>
  <si>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</si>
  <si>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</si>
  <si>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</si>
  <si>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</si>
  <si>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</si>
  <si>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</si>
  <si>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</si>
  <si>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</si>
  <si>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</si>
  <si>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</si>
  <si>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</si>
  <si>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</si>
  <si>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</si>
  <si>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</si>
  <si>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</si>
  <si>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</si>
  <si>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</si>
  <si>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</si>
  <si>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</si>
  <si>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</si>
  <si>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</si>
  <si>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</si>
  <si>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</si>
  <si>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</si>
  <si>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</si>
  <si>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</si>
  <si>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</si>
  <si>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</si>
  <si>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</si>
  <si>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</si>
  <si>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</si>
  <si>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</si>
  <si>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</si>
  <si>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</si>
  <si>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</si>
  <si>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</si>
  <si>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</si>
  <si>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</si>
  <si>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</si>
  <si>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</si>
  <si>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</si>
  <si>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</si>
  <si>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</si>
  <si>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</si>
  <si>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</si>
  <si>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</si>
  <si>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</si>
  <si>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</si>
  <si>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</si>
  <si>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</si>
  <si>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</si>
  <si>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</si>
  <si>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</si>
  <si>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</si>
  <si>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</si>
  <si>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</si>
  <si>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</si>
  <si>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</si>
  <si>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</si>
  <si>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</si>
  <si>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</si>
  <si>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</si>
  <si>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</si>
  <si>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</si>
  <si>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</si>
  <si>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</si>
  <si>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</si>
  <si>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</si>
  <si>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</si>
  <si>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</si>
  <si>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</si>
  <si>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</si>
  <si>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</si>
  <si>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</si>
  <si>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</si>
  <si>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</si>
  <si>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</si>
  <si>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</si>
  <si>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</si>
  <si>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</si>
  <si>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</si>
  <si>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</si>
  <si>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</si>
  <si>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</si>
  <si>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</si>
  <si>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</si>
  <si>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</si>
  <si>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</si>
  <si>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</si>
  <si>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</si>
  <si>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</si>
  <si>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</si>
  <si>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</si>
  <si>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</si>
  <si>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</si>
  <si>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</si>
  <si>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</si>
  <si>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</si>
  <si>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</si>
  <si>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</si>
  <si>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</si>
  <si>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</si>
  <si>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</si>
  <si>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</si>
  <si>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</si>
  <si>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</si>
  <si>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</si>
  <si>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</si>
  <si>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</si>
  <si>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</si>
  <si>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</si>
  <si>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</si>
  <si>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</si>
  <si>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</si>
  <si>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</si>
  <si>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</si>
  <si>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</si>
  <si>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</si>
  <si>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</si>
  <si>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</si>
  <si>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</si>
  <si>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</si>
  <si>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</si>
  <si>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</si>
  <si>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</si>
  <si>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</si>
  <si>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</si>
  <si>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</si>
  <si>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</si>
  <si>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</si>
  <si>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</si>
  <si>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</si>
  <si>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</si>
  <si>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</si>
  <si>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</si>
  <si>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</si>
  <si>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</si>
  <si>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</si>
  <si>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</si>
  <si>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</si>
  <si>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</si>
  <si>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</si>
  <si>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</si>
  <si>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</si>
  <si>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</si>
  <si>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</si>
  <si>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</si>
  <si>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</si>
  <si>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</si>
  <si>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</si>
  <si>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</si>
  <si>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</si>
  <si>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</si>
  <si>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</si>
  <si>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</si>
  <si>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</si>
  <si>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</si>
  <si>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</si>
  <si>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</si>
  <si>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</si>
  <si>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</si>
  <si>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</si>
  <si>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</si>
  <si>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</si>
  <si>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</si>
  <si>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</si>
  <si>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</si>
  <si>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</si>
  <si>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</si>
  <si>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</si>
  <si>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</si>
  <si>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</si>
  <si>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</si>
  <si>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</si>
  <si>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</si>
  <si>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</si>
  <si>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</si>
  <si>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</si>
  <si>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</si>
  <si>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</si>
  <si>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</si>
  <si>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</si>
  <si>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</si>
  <si>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</si>
  <si>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</si>
  <si>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</si>
  <si>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</si>
  <si>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</si>
  <si>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</si>
  <si>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</si>
  <si>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</si>
  <si>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</si>
  <si>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</si>
  <si>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</si>
  <si>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</si>
  <si>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</si>
  <si>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</si>
  <si>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</si>
  <si>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</si>
  <si>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</si>
  <si>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</si>
  <si>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</si>
  <si>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</si>
  <si>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</si>
  <si>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</si>
  <si>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</si>
  <si>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</si>
  <si>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</si>
  <si>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</si>
  <si>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</si>
  <si>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</si>
  <si>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</si>
  <si>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</si>
  <si>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</si>
  <si>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</si>
  <si>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</si>
  <si>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</si>
  <si>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</si>
  <si>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</si>
  <si>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</si>
  <si>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</si>
  <si>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</si>
  <si>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</si>
  <si>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</si>
  <si>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</si>
  <si>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</si>
  <si>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</si>
  <si>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</si>
  <si>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</si>
  <si>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</si>
  <si>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</si>
  <si>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</si>
  <si>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</si>
  <si>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</si>
  <si>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</si>
  <si>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</si>
  <si>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</si>
  <si>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</si>
  <si>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</si>
  <si>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</si>
  <si>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</si>
  <si>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</si>
  <si>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</si>
  <si>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</si>
  <si>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</si>
  <si>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</si>
  <si>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</si>
  <si>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</si>
  <si>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</si>
  <si>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</si>
  <si>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</si>
  <si>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</si>
  <si>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</si>
  <si>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</si>
  <si>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</si>
  <si>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</si>
  <si>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</si>
  <si>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</si>
  <si>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</si>
  <si>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</si>
  <si>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</si>
  <si>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</si>
  <si>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</si>
  <si>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</si>
  <si>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</si>
  <si>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</si>
  <si>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</si>
  <si>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</si>
  <si>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</si>
  <si>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</si>
  <si>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</si>
  <si>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</si>
  <si>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</si>
  <si>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</si>
  <si>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</si>
  <si>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</si>
  <si>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</si>
  <si>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</si>
  <si>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</si>
  <si>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</si>
  <si>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</si>
  <si>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</si>
  <si>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</si>
  <si>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</si>
  <si>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</si>
  <si>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</si>
  <si>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</si>
  <si>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</si>
  <si>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</si>
  <si>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</si>
  <si>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</si>
  <si>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</si>
  <si>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</si>
  <si>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</si>
  <si>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</si>
  <si>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</si>
  <si>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</si>
  <si>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</si>
  <si>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</si>
  <si>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</si>
  <si>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</si>
  <si>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</si>
  <si>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</si>
  <si>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</si>
  <si>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</si>
  <si>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</si>
  <si>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</si>
  <si>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</si>
  <si>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</si>
  <si>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</si>
  <si>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</si>
  <si>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</si>
  <si>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</si>
  <si>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</si>
  <si>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</si>
  <si>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</si>
  <si>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</si>
  <si>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</si>
  <si>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</si>
  <si>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</si>
  <si>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</si>
  <si>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</si>
  <si>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</si>
  <si>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</si>
  <si>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</si>
  <si>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</si>
  <si>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</si>
  <si>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</si>
  <si>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</si>
  <si>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</si>
  <si>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</si>
  <si>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</si>
  <si>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</si>
  <si>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</si>
  <si>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</si>
  <si>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</si>
  <si>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</si>
  <si>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</si>
  <si>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</si>
  <si>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</si>
  <si>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</si>
  <si>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</si>
  <si>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</si>
  <si>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</si>
  <si>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</si>
  <si>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</si>
  <si>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</si>
  <si>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</si>
  <si>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</si>
  <si>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</si>
  <si>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</si>
  <si>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</si>
  <si>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</si>
  <si>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</si>
  <si>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</si>
  <si>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</si>
  <si>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</si>
  <si>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</si>
  <si>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</si>
  <si>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</si>
  <si>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</si>
  <si>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</si>
  <si>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</si>
  <si>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</si>
  <si>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</si>
  <si>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</si>
  <si>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</si>
  <si>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</si>
  <si>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</si>
  <si>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</si>
  <si>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</si>
  <si>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</si>
  <si>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</si>
  <si>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</si>
  <si>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</si>
  <si>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</si>
  <si>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</si>
  <si>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</si>
  <si>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</si>
  <si>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</si>
  <si>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</si>
  <si>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</si>
  <si>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</si>
  <si>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</si>
  <si>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</si>
  <si>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</si>
  <si>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</si>
  <si>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</si>
  <si>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</si>
  <si>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</si>
  <si>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</si>
  <si>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</si>
  <si>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</si>
  <si>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</si>
  <si>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</si>
  <si>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</si>
  <si>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</si>
  <si>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</si>
  <si>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</si>
  <si>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</si>
  <si>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</si>
  <si>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</si>
  <si>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</si>
  <si>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</si>
  <si>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</si>
  <si>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</si>
  <si>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</si>
  <si>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</si>
  <si>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</si>
  <si>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</si>
  <si>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</si>
  <si>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</si>
  <si>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</si>
  <si>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</si>
  <si>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</si>
  <si>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</si>
  <si>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</si>
  <si>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</si>
  <si>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</si>
  <si>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</si>
  <si>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</si>
  <si>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</si>
  <si>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</si>
  <si>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</si>
  <si>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</si>
  <si>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</si>
  <si>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</si>
  <si>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</si>
  <si>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</si>
  <si>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</si>
  <si>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</si>
  <si>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</si>
  <si>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</si>
  <si>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</si>
  <si>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</si>
  <si>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</si>
  <si>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</si>
  <si>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</si>
  <si>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</si>
  <si>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</si>
  <si>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</si>
  <si>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</si>
  <si>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</si>
  <si>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</si>
  <si>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</si>
  <si>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</si>
  <si>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</si>
  <si>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</si>
  <si>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</si>
  <si>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</si>
  <si>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</si>
  <si>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</si>
  <si>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</si>
  <si>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</si>
  <si>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</si>
  <si>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</si>
  <si>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</si>
  <si>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</si>
  <si>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</si>
  <si>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</si>
  <si>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</si>
  <si>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</si>
  <si>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</si>
  <si>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</si>
  <si>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</si>
  <si>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</si>
  <si>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</si>
  <si>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</si>
  <si>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</si>
  <si>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</si>
  <si>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</si>
  <si>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</si>
  <si>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</si>
  <si>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</si>
  <si>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</si>
  <si>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</si>
  <si>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</si>
  <si>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</si>
  <si>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</si>
  <si>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</si>
  <si>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</si>
  <si>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</si>
  <si>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</si>
  <si>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</si>
  <si>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</si>
  <si>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</si>
  <si>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</si>
  <si>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</si>
  <si>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</si>
  <si>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</si>
  <si>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</si>
  <si>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</si>
  <si>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</si>
  <si>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</si>
  <si>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</si>
  <si>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</si>
  <si>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</si>
  <si>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</si>
  <si>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</si>
  <si>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</si>
  <si>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</si>
  <si>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</si>
  <si>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</si>
  <si>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</si>
  <si>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</si>
  <si>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</si>
  <si>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</si>
  <si>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</si>
  <si>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</si>
  <si>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</si>
  <si>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</si>
  <si>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</si>
  <si>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</si>
  <si>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</si>
  <si>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</si>
  <si>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</si>
  <si>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</si>
  <si>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</si>
  <si>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</si>
  <si>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</si>
  <si>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</si>
  <si>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</si>
  <si>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</si>
  <si>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</si>
  <si>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</si>
  <si>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</si>
  <si>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</si>
  <si>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</si>
  <si>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</si>
  <si>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</si>
  <si>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</si>
  <si>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</si>
  <si>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</si>
  <si>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</si>
  <si>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</si>
  <si>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</si>
  <si>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</si>
  <si>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</si>
  <si>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</si>
  <si>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</si>
  <si>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</si>
  <si>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</si>
  <si>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</si>
  <si>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</si>
  <si>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</si>
  <si>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</si>
  <si>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</si>
  <si>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</si>
  <si>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</si>
  <si>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</si>
  <si>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</si>
  <si>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</si>
  <si>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</si>
  <si>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</si>
  <si>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</si>
  <si>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</si>
  <si>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</si>
  <si>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</si>
  <si>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</si>
  <si>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</si>
  <si>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</si>
  <si>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</si>
  <si>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</si>
  <si>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</si>
  <si>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</si>
  <si>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</si>
  <si>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</si>
  <si>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</si>
  <si>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</si>
  <si>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</si>
  <si>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</si>
  <si>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</si>
  <si>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</si>
  <si>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</si>
  <si>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</si>
  <si>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</si>
  <si>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</si>
  <si>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</si>
  <si>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</si>
  <si>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</si>
  <si>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</si>
  <si>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</si>
  <si>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</si>
  <si>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</si>
  <si>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</si>
  <si>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</si>
  <si>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</si>
  <si>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</si>
  <si>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</si>
  <si>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</si>
  <si>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</si>
  <si>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</si>
  <si>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</si>
  <si>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</si>
  <si>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</si>
  <si>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</si>
  <si>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</si>
  <si>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</si>
  <si>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</si>
  <si>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</si>
  <si>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</si>
  <si>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</si>
  <si>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</si>
  <si>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</si>
  <si>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</si>
  <si>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</si>
  <si>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</si>
  <si>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</si>
  <si>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</si>
  <si>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</si>
  <si>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</si>
  <si>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</si>
  <si>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</si>
  <si>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</si>
  <si>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</si>
  <si>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</si>
  <si>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</si>
  <si>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</si>
  <si>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</si>
  <si>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</si>
  <si>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</si>
  <si>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</si>
  <si>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</si>
  <si>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</si>
  <si>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</si>
  <si>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</si>
  <si>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</si>
  <si>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</si>
  <si>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</si>
  <si>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</si>
  <si>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</si>
  <si>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</si>
  <si>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</si>
  <si>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</si>
  <si>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</si>
  <si>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</si>
  <si>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</si>
  <si>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</si>
  <si>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</si>
  <si>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</si>
  <si>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</si>
  <si>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</si>
  <si>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</si>
  <si>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</si>
  <si>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</si>
  <si>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</si>
  <si>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</si>
  <si>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</si>
  <si>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</si>
  <si>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</si>
  <si>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</si>
  <si>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</si>
  <si>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</si>
  <si>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</si>
  <si>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</si>
  <si>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</si>
  <si>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</si>
  <si>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</si>
  <si>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</si>
  <si>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</si>
  <si>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</si>
  <si>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</si>
  <si>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</si>
  <si>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</si>
  <si>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</si>
  <si>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</si>
  <si>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</si>
  <si>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</si>
  <si>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</si>
  <si>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</si>
  <si>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</si>
  <si>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</si>
  <si>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</si>
  <si>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</si>
  <si>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</si>
  <si>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</si>
  <si>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</si>
  <si>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</si>
  <si>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</si>
  <si>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</si>
  <si>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</si>
  <si>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</si>
  <si>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</si>
  <si>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</si>
  <si>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</si>
  <si>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</si>
  <si>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</si>
  <si>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</si>
  <si>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</si>
  <si>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</si>
  <si>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</si>
  <si>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</si>
  <si>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</si>
  <si>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</si>
  <si>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</si>
  <si>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</si>
  <si>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</si>
  <si>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</si>
  <si>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</si>
  <si>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</si>
  <si>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</si>
  <si>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</si>
  <si>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</si>
  <si>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</si>
  <si>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</si>
  <si>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</si>
  <si>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</si>
  <si>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</si>
  <si>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</si>
  <si>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</si>
  <si>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</si>
  <si>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</si>
  <si>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</si>
  <si>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</si>
  <si>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</si>
  <si>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</si>
  <si>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</si>
  <si>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</si>
  <si>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</si>
  <si>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</si>
  <si>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</si>
  <si>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</si>
  <si>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</si>
  <si>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</si>
  <si>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</si>
  <si>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</si>
  <si>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</si>
  <si>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</si>
  <si>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</si>
  <si>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</si>
  <si>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</si>
  <si>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</si>
  <si>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</si>
  <si>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</si>
  <si>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</si>
  <si>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</si>
  <si>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</si>
  <si>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</si>
  <si>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</si>
  <si>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</si>
  <si>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</si>
  <si>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</si>
  <si>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</si>
  <si>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</si>
  <si>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</si>
  <si>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</si>
  <si>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</si>
  <si>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</si>
  <si>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</si>
  <si>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</si>
  <si>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</si>
  <si>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</si>
  <si>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</si>
  <si>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</si>
  <si>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</si>
  <si>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</si>
  <si>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</si>
  <si>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</si>
  <si>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</si>
  <si>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</si>
  <si>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</si>
  <si>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</si>
  <si>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</si>
  <si>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</si>
  <si>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</si>
  <si>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</si>
  <si>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</si>
  <si>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</si>
  <si>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</si>
  <si>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</si>
  <si>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</si>
  <si>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</si>
  <si>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</si>
  <si>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</si>
  <si>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</si>
  <si>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</si>
  <si>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</si>
  <si>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</si>
  <si>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</si>
  <si>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</si>
  <si>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</si>
  <si>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</si>
  <si>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</si>
  <si>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</si>
  <si>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</si>
  <si>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</si>
  <si>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</si>
  <si>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</si>
  <si>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</si>
  <si>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</si>
  <si>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</si>
  <si>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</si>
  <si>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</si>
  <si>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</si>
  <si>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</si>
  <si>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</si>
  <si>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</si>
  <si>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</si>
  <si>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</si>
  <si>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</si>
  <si>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</si>
  <si>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</si>
  <si>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</si>
  <si>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</si>
  <si>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</si>
  <si>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</si>
  <si>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</si>
  <si>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</si>
  <si>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</si>
  <si>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</si>
  <si>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</si>
  <si>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</si>
  <si>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</si>
  <si>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</si>
  <si>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</si>
  <si>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</si>
  <si>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</si>
  <si>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</si>
  <si>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</si>
  <si>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</si>
  <si>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</si>
  <si>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</si>
  <si>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</si>
  <si>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</si>
  <si>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</si>
  <si>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</si>
  <si>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</si>
  <si>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</si>
  <si>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</si>
  <si>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</si>
  <si>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</si>
  <si>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</si>
  <si>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</si>
  <si>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</si>
  <si>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</si>
  <si>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</si>
  <si>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</si>
  <si>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</si>
  <si>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</si>
  <si>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</si>
  <si>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</si>
  <si>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</si>
  <si>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</si>
  <si>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</si>
  <si>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</si>
  <si>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</si>
  <si>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</si>
  <si>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</si>
  <si>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</si>
  <si>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</si>
  <si>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</si>
  <si>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</si>
  <si>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</si>
  <si>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</si>
  <si>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</si>
  <si>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</si>
  <si>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</si>
  <si>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</si>
  <si>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</si>
  <si>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</si>
  <si>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</si>
  <si>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</si>
  <si>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</si>
  <si>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</si>
  <si>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</si>
  <si>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</si>
  <si>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</si>
  <si>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</si>
  <si>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</si>
  <si>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</si>
  <si>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</si>
  <si>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</si>
  <si>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</si>
  <si>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</si>
  <si>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</si>
  <si>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</si>
  <si>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</si>
  <si>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</si>
  <si>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</si>
  <si>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</si>
  <si>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</si>
  <si>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</si>
  <si>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</si>
  <si>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</si>
  <si>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</si>
  <si>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</si>
  <si>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</si>
  <si>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</si>
  <si>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</si>
  <si>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</si>
  <si>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</si>
  <si>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</si>
  <si>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</si>
  <si>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</si>
  <si>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</si>
  <si>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</si>
  <si>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</si>
  <si>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</si>
  <si>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</si>
  <si>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</si>
  <si>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</si>
  <si>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</si>
  <si>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</si>
  <si>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</si>
  <si>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</si>
  <si>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</si>
  <si>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</si>
  <si>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</si>
  <si>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</si>
  <si>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</si>
  <si>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</si>
  <si>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</si>
  <si>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</si>
  <si>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</si>
  <si>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</si>
  <si>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</si>
  <si>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</si>
  <si>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</si>
  <si>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</si>
  <si>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</si>
  <si>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</si>
  <si>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</si>
  <si>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</si>
  <si>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</si>
  <si>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</si>
  <si>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</si>
  <si>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</si>
  <si>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</si>
  <si>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</si>
  <si>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</si>
  <si>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</si>
  <si>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</si>
  <si>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</si>
  <si>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</si>
  <si>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</si>
  <si>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</si>
  <si>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</si>
  <si>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</si>
  <si>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</si>
  <si>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</si>
  <si>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</si>
  <si>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</si>
  <si>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</si>
  <si>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</si>
  <si>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</si>
  <si>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</si>
  <si>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</si>
  <si>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</si>
  <si>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</si>
  <si>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</si>
  <si>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</si>
  <si>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</si>
  <si>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</si>
  <si>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</si>
  <si>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</si>
  <si>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</si>
  <si>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</si>
  <si>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</si>
  <si>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</si>
  <si>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</si>
  <si>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</si>
  <si>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</si>
  <si>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</si>
  <si>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</si>
  <si>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</si>
  <si>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</si>
  <si>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</si>
  <si>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</si>
  <si>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</si>
  <si>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</si>
  <si>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</si>
  <si>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</si>
  <si>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</si>
  <si>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</si>
  <si>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</si>
  <si>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</si>
  <si>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</si>
  <si>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</si>
  <si>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</si>
  <si>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</si>
  <si>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08201_令和7年度</t>
  </si>
  <si>
    <t>08201_令和8年度</t>
  </si>
  <si>
    <t>08201_令和9年度</t>
  </si>
  <si>
    <t>08201_令和10年度</t>
  </si>
  <si>
    <t>08201_令和11年度</t>
  </si>
  <si>
    <t>08201_令和12年度</t>
  </si>
  <si>
    <t>08204_令和6年度</t>
  </si>
  <si>
    <t>08204</t>
  </si>
  <si>
    <t>古河市</t>
  </si>
  <si>
    <t>08203_令和6年度</t>
  </si>
  <si>
    <t>08203</t>
  </si>
  <si>
    <t>土浦市</t>
  </si>
  <si>
    <t>08204_令和4年度</t>
  </si>
  <si>
    <t>08203_令和4年度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</si>
</sst>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30.849456791650951</c:v>
                </c:pt>
                <c:pt idx="1">
                  <c:v>31.453856848937001</c:v>
                </c:pt>
                <c:pt idx="2">
                  <c:v>43.14658197846564</c:v>
                </c:pt>
                <c:pt idx="3">
                  <c:v>38.435986862407901</c:v>
                </c:pt>
                <c:pt idx="4">
                  <c:v>24.882751167294529</c:v>
                </c:pt>
                <c:pt idx="5">
                  <c:v>23.090965666288451</c:v>
                </c:pt>
                <c:pt idx="6">
                  <c:v>27.186247383539449</c:v>
                </c:pt>
                <c:pt idx="7">
                  <c:v>27.023739704272934</c:v>
                </c:pt>
                <c:pt idx="8">
                  <c:v>60.254474722218376</c:v>
                </c:pt>
                <c:pt idx="9">
                  <c:v>59.679340291109384</c:v>
                </c:pt>
                <c:pt idx="10">
                  <c:v>49.892682772794302</c:v>
                </c:pt>
                <c:pt idx="11">
                  <c:v>50.054413478879397</c:v>
                </c:pt>
                <c:pt idx="12">
                  <c:v>50.141810454079987</c:v>
                </c:pt>
                <c:pt idx="13">
                  <c:v>48.823419489429988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571.90187048551797</c:v>
                </c:pt>
                <c:pt idx="1">
                  <c:v>575.20895866768331</c:v>
                </c:pt>
                <c:pt idx="2">
                  <c:v>571.85097789243184</c:v>
                </c:pt>
                <c:pt idx="3">
                  <c:v>577.62688624092891</c:v>
                </c:pt>
                <c:pt idx="4">
                  <c:v>568.06787717889688</c:v>
                </c:pt>
                <c:pt idx="5">
                  <c:v>554.46931062451188</c:v>
                </c:pt>
                <c:pt idx="6">
                  <c:v>553.23742402791856</c:v>
                </c:pt>
                <c:pt idx="7">
                  <c:v>549.54610350217604</c:v>
                </c:pt>
                <c:pt idx="8">
                  <c:v>543.99360369241572</c:v>
                </c:pt>
                <c:pt idx="9">
                  <c:v>537.54439951209338</c:v>
                </c:pt>
                <c:pt idx="10">
                  <c:v>530.72412086101406</c:v>
                </c:pt>
                <c:pt idx="11">
                  <c:v>481.19623347376182</c:v>
                </c:pt>
                <c:pt idx="12">
                  <c:v>478.68602188570782</c:v>
                </c:pt>
                <c:pt idx="13">
                  <c:v>492.43370327538855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357.27181027598431</c:v>
                </c:pt>
                <c:pt idx="1">
                  <c:v>402.60326509586412</c:v>
                </c:pt>
                <c:pt idx="2">
                  <c:v>434.34252756410859</c:v>
                </c:pt>
                <c:pt idx="3">
                  <c:v>485.81129004110028</c:v>
                </c:pt>
                <c:pt idx="4">
                  <c:v>485.72743451867387</c:v>
                </c:pt>
                <c:pt idx="5">
                  <c:v>475.94115734679508</c:v>
                </c:pt>
                <c:pt idx="6">
                  <c:v>453.22627411547302</c:v>
                </c:pt>
                <c:pt idx="7">
                  <c:v>403.29554876566965</c:v>
                </c:pt>
                <c:pt idx="8">
                  <c:v>438.63164576636319</c:v>
                </c:pt>
                <c:pt idx="9">
                  <c:v>420.00637580288628</c:v>
                </c:pt>
                <c:pt idx="10">
                  <c:v>404.15297678439168</c:v>
                </c:pt>
                <c:pt idx="11">
                  <c:v>389.82714043641971</c:v>
                </c:pt>
                <c:pt idx="12">
                  <c:v>415.42662452476543</c:v>
                </c:pt>
                <c:pt idx="13">
                  <c:v>437.50875183138493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679.36013706362087</c:v>
                </c:pt>
                <c:pt idx="1">
                  <c:v>649.94124090423054</c:v>
                </c:pt>
                <c:pt idx="2">
                  <c:v>791.26696017135032</c:v>
                </c:pt>
                <c:pt idx="3">
                  <c:v>865.02672800772905</c:v>
                </c:pt>
                <c:pt idx="4">
                  <c:v>844.2639668100212</c:v>
                </c:pt>
                <c:pt idx="5">
                  <c:v>754.34894513219081</c:v>
                </c:pt>
                <c:pt idx="6">
                  <c:v>839.35592763644092</c:v>
                </c:pt>
                <c:pt idx="7">
                  <c:v>613.96719196766378</c:v>
                </c:pt>
                <c:pt idx="8">
                  <c:v>558.38267512985908</c:v>
                </c:pt>
                <c:pt idx="9">
                  <c:v>592.59890483491574</c:v>
                </c:pt>
                <c:pt idx="10">
                  <c:v>579.26404426444276</c:v>
                </c:pt>
                <c:pt idx="11">
                  <c:v>553.58675611027729</c:v>
                </c:pt>
                <c:pt idx="12">
                  <c:v>588.80984371577358</c:v>
                </c:pt>
                <c:pt idx="13">
                  <c:v>565.98033590127113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316.6000622738074</c:v>
                </c:pt>
                <c:pt idx="1">
                  <c:v>291.34701555019689</c:v>
                </c:pt>
                <c:pt idx="2">
                  <c:v>294.83459283708629</c:v>
                </c:pt>
                <c:pt idx="3">
                  <c:v>365.22301662462957</c:v>
                </c:pt>
                <c:pt idx="4">
                  <c:v>339.68422748618389</c:v>
                </c:pt>
                <c:pt idx="5">
                  <c:v>318.36238577305346</c:v>
                </c:pt>
                <c:pt idx="6">
                  <c:v>306.0903287173511</c:v>
                </c:pt>
                <c:pt idx="7">
                  <c:v>337.40486053248048</c:v>
                </c:pt>
                <c:pt idx="8">
                  <c:v>298.12904883642005</c:v>
                </c:pt>
                <c:pt idx="9">
                  <c:v>298.20842237351019</c:v>
                </c:pt>
                <c:pt idx="10">
                  <c:v>288.24797106545128</c:v>
                </c:pt>
                <c:pt idx="11">
                  <c:v>234.58611391246458</c:v>
                </c:pt>
                <c:pt idx="12">
                  <c:v>292.49815148797444</c:v>
                </c:pt>
                <c:pt idx="13">
                  <c:v>268.64139090545092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169257</c:v>
                </c:pt>
                <c:pt idx="1">
                  <c:v>170654</c:v>
                </c:pt>
                <c:pt idx="2">
                  <c:v>174667</c:v>
                </c:pt>
                <c:pt idx="3">
                  <c:v>178201</c:v>
                </c:pt>
                <c:pt idx="4">
                  <c:v>181514</c:v>
                </c:pt>
                <c:pt idx="5">
                  <c:v>183888</c:v>
                </c:pt>
                <c:pt idx="6">
                  <c:v>186125</c:v>
                </c:pt>
                <c:pt idx="7">
                  <c:v>189515</c:v>
                </c:pt>
                <c:pt idx="8">
                  <c:v>191113</c:v>
                </c:pt>
                <c:pt idx="9">
                  <c:v>192837</c:v>
                </c:pt>
                <c:pt idx="10">
                  <c:v>194219</c:v>
                </c:pt>
                <c:pt idx="11">
                  <c:v>194966</c:v>
                </c:pt>
                <c:pt idx="12">
                  <c:v>195477</c:v>
                </c:pt>
                <c:pt idx="13">
                  <c:v>196880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44589</c:v>
                </c:pt>
                <c:pt idx="1">
                  <c:v>43746</c:v>
                </c:pt>
                <c:pt idx="2">
                  <c:v>43742</c:v>
                </c:pt>
                <c:pt idx="3">
                  <c:v>43444</c:v>
                </c:pt>
                <c:pt idx="4">
                  <c:v>42986</c:v>
                </c:pt>
                <c:pt idx="5">
                  <c:v>42748</c:v>
                </c:pt>
                <c:pt idx="6">
                  <c:v>42394</c:v>
                </c:pt>
                <c:pt idx="7">
                  <c:v>42813</c:v>
                </c:pt>
                <c:pt idx="8">
                  <c:v>42603</c:v>
                </c:pt>
                <c:pt idx="9">
                  <c:v>42638</c:v>
                </c:pt>
                <c:pt idx="10">
                  <c:v>42302</c:v>
                </c:pt>
                <c:pt idx="11">
                  <c:v>42453</c:v>
                </c:pt>
                <c:pt idx="12">
                  <c:v>42434</c:v>
                </c:pt>
                <c:pt idx="13">
                  <c:v>42584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112911</c:v>
                </c:pt>
                <c:pt idx="1">
                  <c:v>114363</c:v>
                </c:pt>
                <c:pt idx="2">
                  <c:v>115413</c:v>
                </c:pt>
                <c:pt idx="3">
                  <c:v>118212</c:v>
                </c:pt>
                <c:pt idx="4">
                  <c:v>119580</c:v>
                </c:pt>
                <c:pt idx="5">
                  <c:v>120668</c:v>
                </c:pt>
                <c:pt idx="6">
                  <c:v>121833</c:v>
                </c:pt>
                <c:pt idx="7">
                  <c:v>123132</c:v>
                </c:pt>
                <c:pt idx="8">
                  <c:v>124271</c:v>
                </c:pt>
                <c:pt idx="9">
                  <c:v>125293</c:v>
                </c:pt>
                <c:pt idx="10">
                  <c:v>126442</c:v>
                </c:pt>
                <c:pt idx="11">
                  <c:v>127819</c:v>
                </c:pt>
                <c:pt idx="12">
                  <c:v>129106</c:v>
                </c:pt>
                <c:pt idx="13">
                  <c:v>130100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382</c:v>
                </c:pt>
                <c:pt idx="1">
                  <c:v>382</c:v>
                </c:pt>
                <c:pt idx="2">
                  <c:v>382</c:v>
                </c:pt>
                <c:pt idx="3">
                  <c:v>382</c:v>
                </c:pt>
                <c:pt idx="4">
                  <c:v>382</c:v>
                </c:pt>
                <c:pt idx="5">
                  <c:v>237</c:v>
                </c:pt>
                <c:pt idx="6">
                  <c:v>237</c:v>
                </c:pt>
                <c:pt idx="7">
                  <c:v>237</c:v>
                </c:pt>
                <c:pt idx="8">
                  <c:v>237</c:v>
                </c:pt>
                <c:pt idx="9">
                  <c:v>237</c:v>
                </c:pt>
                <c:pt idx="10">
                  <c:v>237</c:v>
                </c:pt>
                <c:pt idx="11">
                  <c:v>464</c:v>
                </c:pt>
                <c:pt idx="12">
                  <c:v>464</c:v>
                </c:pt>
                <c:pt idx="13">
                  <c:v>464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11548</c:v>
                </c:pt>
                <c:pt idx="1">
                  <c:v>11548</c:v>
                </c:pt>
                <c:pt idx="2">
                  <c:v>11548</c:v>
                </c:pt>
                <c:pt idx="3">
                  <c:v>11548</c:v>
                </c:pt>
                <c:pt idx="4">
                  <c:v>11548</c:v>
                </c:pt>
                <c:pt idx="5">
                  <c:v>10708</c:v>
                </c:pt>
                <c:pt idx="6">
                  <c:v>10708</c:v>
                </c:pt>
                <c:pt idx="7">
                  <c:v>10708</c:v>
                </c:pt>
                <c:pt idx="8">
                  <c:v>10708</c:v>
                </c:pt>
                <c:pt idx="9">
                  <c:v>10708</c:v>
                </c:pt>
                <c:pt idx="10">
                  <c:v>10708</c:v>
                </c:pt>
                <c:pt idx="11">
                  <c:v>10372</c:v>
                </c:pt>
                <c:pt idx="12">
                  <c:v>10372</c:v>
                </c:pt>
                <c:pt idx="13">
                  <c:v>10372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1253.9916000000001</c:v>
                </c:pt>
                <c:pt idx="1">
                  <c:v>1242.9683</c:v>
                </c:pt>
                <c:pt idx="2">
                  <c:v>1123.8145</c:v>
                </c:pt>
                <c:pt idx="3">
                  <c:v>1423.0496000000001</c:v>
                </c:pt>
                <c:pt idx="4">
                  <c:v>1242.2515000000001</c:v>
                </c:pt>
                <c:pt idx="5">
                  <c:v>1296.6170999999999</c:v>
                </c:pt>
                <c:pt idx="6">
                  <c:v>1390.2842000000001</c:v>
                </c:pt>
                <c:pt idx="7">
                  <c:v>1408.0708</c:v>
                </c:pt>
                <c:pt idx="8">
                  <c:v>1445.2864</c:v>
                </c:pt>
                <c:pt idx="9">
                  <c:v>1452.3353</c:v>
                </c:pt>
                <c:pt idx="10">
                  <c:v>1411.5434</c:v>
                </c:pt>
                <c:pt idx="11">
                  <c:v>1264.7139999999999</c:v>
                </c:pt>
                <c:pt idx="12">
                  <c:v>1509.6514999999999</c:v>
                </c:pt>
                <c:pt idx="13">
                  <c:v>1603.1393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18.361000000000001</c:v>
                </c:pt>
                <c:pt idx="7">
                  <c:v>16.062999999999999</c:v>
                </c:pt>
                <c:pt idx="8">
                  <c:v>12.226000000000001</c:v>
                </c:pt>
                <c:pt idx="9">
                  <c:v>4.9870000000000001</c:v>
                </c:pt>
                <c:pt idx="10">
                  <c:v>50.893999999999998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67.123999999999995</c:v>
                </c:pt>
                <c:pt idx="1">
                  <c:v>89.646000000000001</c:v>
                </c:pt>
                <c:pt idx="2">
                  <c:v>99.311000000000007</c:v>
                </c:pt>
                <c:pt idx="3">
                  <c:v>93.596000000000004</c:v>
                </c:pt>
                <c:pt idx="4">
                  <c:v>86.343000000000004</c:v>
                </c:pt>
                <c:pt idx="5">
                  <c:v>83.617999999999995</c:v>
                </c:pt>
                <c:pt idx="6">
                  <c:v>80.656000000000006</c:v>
                </c:pt>
                <c:pt idx="7">
                  <c:v>73.462999999999994</c:v>
                </c:pt>
                <c:pt idx="8">
                  <c:v>84.055999999999997</c:v>
                </c:pt>
                <c:pt idx="9">
                  <c:v>74.902000000000001</c:v>
                </c:pt>
                <c:pt idx="10">
                  <c:v>75.978999999999999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42.626000000000005</c:v>
                </c:pt>
                <c:pt idx="1">
                  <c:v>49.521000000000001</c:v>
                </c:pt>
                <c:pt idx="2">
                  <c:v>55.691999999999993</c:v>
                </c:pt>
                <c:pt idx="3">
                  <c:v>51.137999999999998</c:v>
                </c:pt>
                <c:pt idx="4">
                  <c:v>45.923999999999999</c:v>
                </c:pt>
                <c:pt idx="5">
                  <c:v>44.518000000000001</c:v>
                </c:pt>
                <c:pt idx="6">
                  <c:v>60.692</c:v>
                </c:pt>
                <c:pt idx="7">
                  <c:v>57.247</c:v>
                </c:pt>
                <c:pt idx="8">
                  <c:v>57.422999999999995</c:v>
                </c:pt>
                <c:pt idx="9">
                  <c:v>41.282999999999994</c:v>
                </c:pt>
                <c:pt idx="10">
                  <c:v>88.123000000000005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24.498000000000001</c:v>
                </c:pt>
                <c:pt idx="1">
                  <c:v>40.125</c:v>
                </c:pt>
                <c:pt idx="2">
                  <c:v>43.619</c:v>
                </c:pt>
                <c:pt idx="3">
                  <c:v>42.457999999999998</c:v>
                </c:pt>
                <c:pt idx="4">
                  <c:v>40.418999999999997</c:v>
                </c:pt>
                <c:pt idx="5">
                  <c:v>39.1</c:v>
                </c:pt>
                <c:pt idx="6">
                  <c:v>38.325000000000003</c:v>
                </c:pt>
                <c:pt idx="7">
                  <c:v>32.279000000000003</c:v>
                </c:pt>
                <c:pt idx="8">
                  <c:v>38.859000000000002</c:v>
                </c:pt>
                <c:pt idx="9">
                  <c:v>38.606000000000002</c:v>
                </c:pt>
                <c:pt idx="10">
                  <c:v>38.75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791.26696017135032</c:v>
                </c:pt>
                <c:pt idx="1">
                  <c:v>865.02672800772905</c:v>
                </c:pt>
                <c:pt idx="2">
                  <c:v>844.2639668100212</c:v>
                </c:pt>
                <c:pt idx="3">
                  <c:v>754.34894513219081</c:v>
                </c:pt>
                <c:pt idx="4">
                  <c:v>839.35592763644092</c:v>
                </c:pt>
                <c:pt idx="5">
                  <c:v>613.96719196766378</c:v>
                </c:pt>
                <c:pt idx="6">
                  <c:v>558.38267512985908</c:v>
                </c:pt>
                <c:pt idx="7">
                  <c:v>592.59890483491574</c:v>
                </c:pt>
                <c:pt idx="8">
                  <c:v>579.26404426444276</c:v>
                </c:pt>
                <c:pt idx="9">
                  <c:v>553.58675611027729</c:v>
                </c:pt>
                <c:pt idx="10">
                  <c:v>588.80984371577358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294.83459283708629</c:v>
                </c:pt>
                <c:pt idx="1">
                  <c:v>365.22301662462957</c:v>
                </c:pt>
                <c:pt idx="2">
                  <c:v>339.68422748618389</c:v>
                </c:pt>
                <c:pt idx="3">
                  <c:v>318.36238577305346</c:v>
                </c:pt>
                <c:pt idx="4">
                  <c:v>306.0903287173511</c:v>
                </c:pt>
                <c:pt idx="5">
                  <c:v>337.40486053248048</c:v>
                </c:pt>
                <c:pt idx="6">
                  <c:v>298.12904883642005</c:v>
                </c:pt>
                <c:pt idx="7">
                  <c:v>298.20842237351019</c:v>
                </c:pt>
                <c:pt idx="8">
                  <c:v>288.24797106545128</c:v>
                </c:pt>
                <c:pt idx="9">
                  <c:v>234.58611391246458</c:v>
                </c:pt>
                <c:pt idx="10">
                  <c:v>292.49815148797444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8.3090656914660652E-2</c:v>
                </c:pt>
                <c:pt idx="1">
                  <c:v>0.1098643792245981</c:v>
                </c:pt>
                <c:pt idx="2">
                  <c:v>0.12841043672471997</c:v>
                </c:pt>
                <c:pt idx="3">
                  <c:v>0.13336374489374017</c:v>
                </c:pt>
                <c:pt idx="4">
                  <c:v>0.1320492554252623</c:v>
                </c:pt>
                <c:pt idx="5">
                  <c:v>0.11588451908574689</c:v>
                </c:pt>
                <c:pt idx="6">
                  <c:v>0.12855171325833628</c:v>
                </c:pt>
                <c:pt idx="7">
                  <c:v>0.10824308630549041</c:v>
                </c:pt>
                <c:pt idx="8">
                  <c:v>0.13481100961913259</c:v>
                </c:pt>
                <c:pt idx="9">
                  <c:v>0.16457069583584033</c:v>
                </c:pt>
                <c:pt idx="10">
                  <c:v>0.13247946970903554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5.3870567261862248E-2</c:v>
                </c:pt>
                <c:pt idx="1">
                  <c:v>5.7247942053829264E-2</c:v>
                </c:pt>
                <c:pt idx="2">
                  <c:v>6.5965150935467995E-2</c:v>
                </c:pt>
                <c:pt idx="3">
                  <c:v>6.7790908080395951E-2</c:v>
                </c:pt>
                <c:pt idx="4">
                  <c:v>5.4713380209654688E-2</c:v>
                </c:pt>
                <c:pt idx="5">
                  <c:v>7.2508760374193834E-2</c:v>
                </c:pt>
                <c:pt idx="6">
                  <c:v>0.10869248403146695</c:v>
                </c:pt>
                <c:pt idx="7">
                  <c:v>9.660328349062286E-2</c:v>
                </c:pt>
                <c:pt idx="8">
                  <c:v>9.913095861649153E-2</c:v>
                </c:pt>
                <c:pt idx="9">
                  <c:v>7.4573677105411476E-2</c:v>
                </c:pt>
                <c:pt idx="10">
                  <c:v>0.14966291909096913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38.75</c:v>
                </c:pt>
                <c:pt idx="2">
                  <c:v>0</c:v>
                </c:pt>
                <c:pt idx="3">
                  <c:v>0</c:v>
                </c:pt>
                <c:pt idx="4">
                  <c:v>88.123000000000005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38.75</c:v>
                </c:pt>
                <c:pt idx="4" formatCode="#,##0">
                  <c:v>88.123000000000005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G：情報通信業(N=1)</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O：教育，学習支援業(N=1)</c:v>
                </c:pt>
                <c:pt idx="34">
                  <c:v>P：医療，福祉(N=2)</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11.632999999999999</c:v>
                </c:pt>
                <c:pt idx="6">
                  <c:v>0</c:v>
                </c:pt>
                <c:pt idx="7">
                  <c:v>0</c:v>
                </c:pt>
                <c:pt idx="8">
                  <c:v>0</c:v>
                </c:pt>
                <c:pt idx="9">
                  <c:v>0</c:v>
                </c:pt>
                <c:pt idx="10">
                  <c:v>11.215</c:v>
                </c:pt>
                <c:pt idx="11">
                  <c:v>2.8769999999999998</c:v>
                </c:pt>
                <c:pt idx="12">
                  <c:v>0</c:v>
                </c:pt>
                <c:pt idx="13">
                  <c:v>0</c:v>
                </c:pt>
                <c:pt idx="14">
                  <c:v>0</c:v>
                </c:pt>
                <c:pt idx="15">
                  <c:v>7.266</c:v>
                </c:pt>
                <c:pt idx="16">
                  <c:v>0</c:v>
                </c:pt>
                <c:pt idx="17">
                  <c:v>0</c:v>
                </c:pt>
                <c:pt idx="18">
                  <c:v>5.7590000000000003</c:v>
                </c:pt>
                <c:pt idx="19">
                  <c:v>0</c:v>
                </c:pt>
                <c:pt idx="20">
                  <c:v>0</c:v>
                </c:pt>
                <c:pt idx="21">
                  <c:v>0</c:v>
                </c:pt>
                <c:pt idx="22">
                  <c:v>0</c:v>
                </c:pt>
                <c:pt idx="23">
                  <c:v>0</c:v>
                </c:pt>
                <c:pt idx="24">
                  <c:v>2.476</c:v>
                </c:pt>
                <c:pt idx="25">
                  <c:v>3.78</c:v>
                </c:pt>
                <c:pt idx="26">
                  <c:v>0</c:v>
                </c:pt>
                <c:pt idx="27">
                  <c:v>9.0670000000000002</c:v>
                </c:pt>
                <c:pt idx="28">
                  <c:v>0</c:v>
                </c:pt>
                <c:pt idx="29">
                  <c:v>3.234</c:v>
                </c:pt>
                <c:pt idx="30">
                  <c:v>0</c:v>
                </c:pt>
                <c:pt idx="31">
                  <c:v>3.1360000000000001</c:v>
                </c:pt>
                <c:pt idx="32">
                  <c:v>0</c:v>
                </c:pt>
                <c:pt idx="33">
                  <c:v>2.6840000000000002</c:v>
                </c:pt>
                <c:pt idx="34">
                  <c:v>8.5060000000000002</c:v>
                </c:pt>
                <c:pt idx="35">
                  <c:v>0</c:v>
                </c:pt>
                <c:pt idx="36">
                  <c:v>50.893999999999998</c:v>
                </c:pt>
                <c:pt idx="37">
                  <c:v>4.3460000000000001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323.14057800560983</c:v>
                </c:pt>
                <c:pt idx="2">
                  <c:v>27.763017031404349</c:v>
                </c:pt>
                <c:pt idx="3">
                  <c:v>14.26940906567205</c:v>
                </c:pt>
                <c:pt idx="4">
                  <c:v>682.15177173752636</c:v>
                </c:pt>
                <c:pt idx="5">
                  <c:v>396.70056935000241</c:v>
                </c:pt>
                <c:pt idx="7">
                  <c:v>584.12923121942526</c:v>
                </c:pt>
                <c:pt idx="8">
                  <c:v>15.543953381575401</c:v>
                </c:pt>
                <c:pt idx="9">
                  <c:v>0</c:v>
                </c:pt>
                <c:pt idx="10">
                  <c:v>27.685717345365639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365.17300410268621</c:v>
                </c:pt>
                <c:pt idx="4" formatCode="#,##0">
                  <c:v>682.15177173752636</c:v>
                </c:pt>
                <c:pt idx="5" formatCode="#,##0">
                  <c:v>396.70056935000241</c:v>
                </c:pt>
                <c:pt idx="6" formatCode="#,##0">
                  <c:v>599.67318460100068</c:v>
                </c:pt>
                <c:pt idx="10" formatCode="#,##0">
                  <c:v>27.685717345365639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75.978999999999999</c:v>
                </c:pt>
                <c:pt idx="2" formatCode="#,##0_);[Red]\(#,##0\)">
                  <c:v>0</c:v>
                </c:pt>
                <c:pt idx="3" formatCode="#,##0_);[Red]\(#,##0\)">
                  <c:v>50.893999999999998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75.978999999999999</c:v>
                </c:pt>
                <c:pt idx="1">
                  <c:v>50.893999999999998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水戸市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3.8776666666666664</c:v>
                </c:pt>
                <c:pt idx="1">
                  <c:v>0</c:v>
                </c:pt>
                <c:pt idx="2">
                  <c:v>0</c:v>
                </c:pt>
                <c:pt idx="3">
                  <c:v>0</c:v>
                </c:pt>
                <c:pt idx="4">
                  <c:v>0</c:v>
                </c:pt>
                <c:pt idx="5">
                  <c:v>11.215</c:v>
                </c:pt>
                <c:pt idx="6">
                  <c:v>2.8769999999999998</c:v>
                </c:pt>
                <c:pt idx="7">
                  <c:v>0</c:v>
                </c:pt>
                <c:pt idx="8">
                  <c:v>0</c:v>
                </c:pt>
                <c:pt idx="9">
                  <c:v>0</c:v>
                </c:pt>
                <c:pt idx="10">
                  <c:v>3.633</c:v>
                </c:pt>
                <c:pt idx="11">
                  <c:v>0</c:v>
                </c:pt>
                <c:pt idx="12">
                  <c:v>0</c:v>
                </c:pt>
                <c:pt idx="13">
                  <c:v>5.7590000000000003</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水戸市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O：教育，学習支援業(N=1)</c:v>
                </c:pt>
                <c:pt idx="10">
                  <c:v>P：医療，福祉(N=2)</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2.476</c:v>
                </c:pt>
                <c:pt idx="1">
                  <c:v>3.78</c:v>
                </c:pt>
                <c:pt idx="2">
                  <c:v>0</c:v>
                </c:pt>
                <c:pt idx="3">
                  <c:v>4.5335000000000001</c:v>
                </c:pt>
                <c:pt idx="4">
                  <c:v>0</c:v>
                </c:pt>
                <c:pt idx="5">
                  <c:v>3.234</c:v>
                </c:pt>
                <c:pt idx="6">
                  <c:v>0</c:v>
                </c:pt>
                <c:pt idx="7">
                  <c:v>3.1360000000000001</c:v>
                </c:pt>
                <c:pt idx="8">
                  <c:v>0</c:v>
                </c:pt>
                <c:pt idx="9">
                  <c:v>2.6840000000000002</c:v>
                </c:pt>
                <c:pt idx="10">
                  <c:v>4.2530000000000001</c:v>
                </c:pt>
                <c:pt idx="11">
                  <c:v>0</c:v>
                </c:pt>
                <c:pt idx="12">
                  <c:v>50.893999999999998</c:v>
                </c:pt>
                <c:pt idx="13">
                  <c:v>4.3460000000000001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O：教育，学習支援業(N=1)</c:v>
                </c:pt>
                <c:pt idx="10">
                  <c:v>P：医療，福祉(N=2)</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水戸市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水戸市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283,319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48341.70000000095</c:v>
                </c:pt>
                <c:pt idx="1">
                  <c:v>226845.4</c:v>
                </c:pt>
                <c:pt idx="2">
                  <c:v>0</c:v>
                </c:pt>
                <c:pt idx="3">
                  <c:v>0</c:v>
                </c:pt>
                <c:pt idx="4">
                  <c:v>0</c:v>
                </c:pt>
                <c:pt idx="5">
                  <c:v>8131.8249999999998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415,066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58015.841004001144</c:v>
                </c:pt>
                <c:pt idx="1">
                  <c:v>300062.02130399999</c:v>
                </c:pt>
                <c:pt idx="2">
                  <c:v>0</c:v>
                </c:pt>
                <c:pt idx="3">
                  <c:v>0</c:v>
                </c:pt>
                <c:pt idx="4">
                  <c:v>0</c:v>
                </c:pt>
                <c:pt idx="5">
                  <c:v>56987.829600000005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水戸市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108.883389024</c:v>
                </c:pt>
                <c:pt idx="1">
                  <c:v>0.21586139999999995</c:v>
                </c:pt>
                <c:pt idx="2">
                  <c:v>0</c:v>
                </c:pt>
                <c:pt idx="3">
                  <c:v>0</c:v>
                </c:pt>
                <c:pt idx="4">
                  <c:v>26.377306300000001</c:v>
                </c:pt>
                <c:pt idx="5">
                  <c:v>121.24238629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2,210,740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水戸市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2207140</c:v>
                </c:pt>
                <c:pt idx="1">
                  <c:v>3600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8131.8249999999998</c:v>
                </c:pt>
                <c:pt idx="6">
                  <c:v>8131.8249999999998</c:v>
                </c:pt>
                <c:pt idx="7">
                  <c:v>8131.8249999999998</c:v>
                </c:pt>
                <c:pt idx="8">
                  <c:v>8131.8249999999998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100027.8</c:v>
                </c:pt>
                <c:pt idx="1">
                  <c:v>159026.4</c:v>
                </c:pt>
                <c:pt idx="2">
                  <c:v>176346.39999999991</c:v>
                </c:pt>
                <c:pt idx="3">
                  <c:v>161013</c:v>
                </c:pt>
                <c:pt idx="4">
                  <c:v>200374.1</c:v>
                </c:pt>
                <c:pt idx="5">
                  <c:v>211209.4</c:v>
                </c:pt>
                <c:pt idx="6">
                  <c:v>219828.1</c:v>
                </c:pt>
                <c:pt idx="7">
                  <c:v>225500.90000000002</c:v>
                </c:pt>
                <c:pt idx="8">
                  <c:v>226845.4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23249.4</c:v>
                </c:pt>
                <c:pt idx="1">
                  <c:v>25855.5</c:v>
                </c:pt>
                <c:pt idx="2">
                  <c:v>28625</c:v>
                </c:pt>
                <c:pt idx="3">
                  <c:v>31513.200000000004</c:v>
                </c:pt>
                <c:pt idx="4">
                  <c:v>34288.900000000089</c:v>
                </c:pt>
                <c:pt idx="5">
                  <c:v>36927.400000000183</c:v>
                </c:pt>
                <c:pt idx="6">
                  <c:v>40175.700000000303</c:v>
                </c:pt>
                <c:pt idx="7">
                  <c:v>44019.800000000454</c:v>
                </c:pt>
                <c:pt idx="8">
                  <c:v>48341.70000000095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8.4151121608882218E-2</c:v>
                </c:pt>
                <c:pt idx="1">
                  <c:v>0.13708619986536386</c:v>
                </c:pt>
                <c:pt idx="2">
                  <c:v>0.15128054045710856</c:v>
                </c:pt>
                <c:pt idx="3">
                  <c:v>0.14154178254741695</c:v>
                </c:pt>
                <c:pt idx="4">
                  <c:v>0.1737979107483546</c:v>
                </c:pt>
                <c:pt idx="5">
                  <c:v>0.22112897327830291</c:v>
                </c:pt>
                <c:pt idx="6">
                  <c:v>0.22096847375390402</c:v>
                </c:pt>
                <c:pt idx="7">
                  <c:v>0.22894055891303547</c:v>
                </c:pt>
                <c:pt idx="8">
                  <c:v>0.23284799917941121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297.05025016836032</c:v>
                </c:pt>
                <c:pt idx="2">
                  <c:v>24.220691310912041</c:v>
                </c:pt>
                <c:pt idx="3">
                  <c:v>18.413286006911509</c:v>
                </c:pt>
                <c:pt idx="4">
                  <c:v>844.2639668100212</c:v>
                </c:pt>
                <c:pt idx="5">
                  <c:v>485.72743451867387</c:v>
                </c:pt>
                <c:pt idx="7">
                  <c:v>546.9458913626712</c:v>
                </c:pt>
                <c:pt idx="8">
                  <c:v>21.121985816225699</c:v>
                </c:pt>
                <c:pt idx="9">
                  <c:v>0</c:v>
                </c:pt>
                <c:pt idx="10">
                  <c:v>24.882751167294529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339.68422748618389</c:v>
                </c:pt>
                <c:pt idx="4" formatCode="#,##0">
                  <c:v>844.2639668100212</c:v>
                </c:pt>
                <c:pt idx="5" formatCode="#,##0">
                  <c:v>485.72743451867387</c:v>
                </c:pt>
                <c:pt idx="6" formatCode="#,##0">
                  <c:v>568.06787717889688</c:v>
                </c:pt>
                <c:pt idx="10" formatCode="#,##0">
                  <c:v>24.882751167294529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5658</c:v>
                </c:pt>
                <c:pt idx="1">
                  <c:v>6184</c:v>
                </c:pt>
                <c:pt idx="2">
                  <c:v>6739</c:v>
                </c:pt>
                <c:pt idx="3">
                  <c:v>7307</c:v>
                </c:pt>
                <c:pt idx="4">
                  <c:v>7837</c:v>
                </c:pt>
                <c:pt idx="5">
                  <c:v>8322</c:v>
                </c:pt>
                <c:pt idx="6">
                  <c:v>8894</c:v>
                </c:pt>
                <c:pt idx="7">
                  <c:v>9562</c:v>
                </c:pt>
                <c:pt idx="8">
                  <c:v>10264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1782560.6978404387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415065.69190800114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3030534.7339999997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3024538.5839999998</c:v>
                </c:pt>
                <c:pt idx="1">
                  <c:v>5996.1499999999987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358077.86230800115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229.64767214839875</c:v>
                </c:pt>
                <c:pt idx="2">
                  <c:v>21.512488345205593</c:v>
                </c:pt>
                <c:pt idx="3">
                  <c:v>17.481230411846607</c:v>
                </c:pt>
                <c:pt idx="4">
                  <c:v>565.98033590127113</c:v>
                </c:pt>
                <c:pt idx="5">
                  <c:v>437.50875183138493</c:v>
                </c:pt>
                <c:pt idx="7">
                  <c:v>476.53825710005071</c:v>
                </c:pt>
                <c:pt idx="8">
                  <c:v>15.895446175337822</c:v>
                </c:pt>
                <c:pt idx="9">
                  <c:v>0</c:v>
                </c:pt>
                <c:pt idx="10">
                  <c:v>48.823419489429988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268.64139090545092</c:v>
                </c:pt>
                <c:pt idx="4">
                  <c:v>565.98033590127113</c:v>
                </c:pt>
                <c:pt idx="5">
                  <c:v>437.50875183138493</c:v>
                </c:pt>
                <c:pt idx="6">
                  <c:v>492.43370327538855</c:v>
                </c:pt>
                <c:pt idx="10">
                  <c:v>48.823419489429988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水戸市</c:v>
                </c:pt>
              </c:strCache>
            </c:strRef>
          </c:cat>
          <c:val>
            <c:numRef>
              <c:f>①CO2排出量の現状把握!$AX$43:$AX$45</c:f>
              <c:numCache>
                <c:formatCode>0%</c:formatCode>
                <c:ptCount val="3"/>
                <c:pt idx="0">
                  <c:v>0.42072759503743129</c:v>
                </c:pt>
                <c:pt idx="1">
                  <c:v>0.60625520155759771</c:v>
                </c:pt>
                <c:pt idx="2">
                  <c:v>0.14814339234348836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水戸市</c:v>
                </c:pt>
              </c:strCache>
            </c:strRef>
          </c:cat>
          <c:val>
            <c:numRef>
              <c:f>①CO2排出量の現状把握!$AY$43:$AY$45</c:f>
              <c:numCache>
                <c:formatCode>0%</c:formatCode>
                <c:ptCount val="3"/>
                <c:pt idx="0">
                  <c:v>0.19118662390594171</c:v>
                </c:pt>
                <c:pt idx="1">
                  <c:v>0.10534547456501508</c:v>
                </c:pt>
                <c:pt idx="2">
                  <c:v>0.31211216811199161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水戸市</c:v>
                </c:pt>
              </c:strCache>
            </c:strRef>
          </c:cat>
          <c:val>
            <c:numRef>
              <c:f>①CO2排出量の現状把握!$AZ$43:$AZ$45</c:f>
              <c:numCache>
                <c:formatCode>0%</c:formatCode>
                <c:ptCount val="3"/>
                <c:pt idx="0">
                  <c:v>0.18034974026133399</c:v>
                </c:pt>
                <c:pt idx="1">
                  <c:v>0.12059978275539801</c:v>
                </c:pt>
                <c:pt idx="2">
                  <c:v>0.24126598830437943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水戸市</c:v>
                </c:pt>
              </c:strCache>
            </c:strRef>
          </c:cat>
          <c:val>
            <c:numRef>
              <c:f>①CO2排出量の現状把握!$BA$43:$BA$45</c:f>
              <c:numCache>
                <c:formatCode>0%</c:formatCode>
                <c:ptCount val="3"/>
                <c:pt idx="0">
                  <c:v>0.19226168778726088</c:v>
                </c:pt>
                <c:pt idx="1">
                  <c:v>0.15788202611587526</c:v>
                </c:pt>
                <c:pt idx="2">
                  <c:v>0.27155457713200293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水戸市</c:v>
                </c:pt>
              </c:strCache>
            </c:strRef>
          </c:cat>
          <c:val>
            <c:numRef>
              <c:f>①CO2排出量の現状把握!$BB$43:$BB$45</c:f>
              <c:numCache>
                <c:formatCode>0%</c:formatCode>
                <c:ptCount val="3"/>
                <c:pt idx="0">
                  <c:v>1.5474353008032191E-2</c:v>
                </c:pt>
                <c:pt idx="1">
                  <c:v>9.9175150061139306E-3</c:v>
                </c:pt>
                <c:pt idx="2">
                  <c:v>2.6923874108137607E-2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145066</c:v>
                </c:pt>
                <c:pt idx="1">
                  <c:v>145066</c:v>
                </c:pt>
                <c:pt idx="2">
                  <c:v>145066</c:v>
                </c:pt>
                <c:pt idx="3">
                  <c:v>145066</c:v>
                </c:pt>
                <c:pt idx="4">
                  <c:v>145066</c:v>
                </c:pt>
                <c:pt idx="5">
                  <c:v>133809</c:v>
                </c:pt>
                <c:pt idx="6">
                  <c:v>133809</c:v>
                </c:pt>
                <c:pt idx="7">
                  <c:v>133809</c:v>
                </c:pt>
                <c:pt idx="8">
                  <c:v>133809</c:v>
                </c:pt>
                <c:pt idx="9">
                  <c:v>133809</c:v>
                </c:pt>
                <c:pt idx="10">
                  <c:v>133809</c:v>
                </c:pt>
                <c:pt idx="11">
                  <c:v>142220</c:v>
                </c:pt>
                <c:pt idx="12">
                  <c:v>142220</c:v>
                </c:pt>
                <c:pt idx="13">
                  <c:v>142220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30.849456791650951</c:v>
                </c:pt>
                <c:pt idx="1">
                  <c:v>31.453856848937001</c:v>
                </c:pt>
                <c:pt idx="2">
                  <c:v>43.14658197846564</c:v>
                </c:pt>
                <c:pt idx="3">
                  <c:v>38.435986862407901</c:v>
                </c:pt>
                <c:pt idx="4">
                  <c:v>24.882751167294529</c:v>
                </c:pt>
                <c:pt idx="5">
                  <c:v>23.090965666288451</c:v>
                </c:pt>
                <c:pt idx="6">
                  <c:v>27.186247383539449</c:v>
                </c:pt>
                <c:pt idx="7">
                  <c:v>27.023739704272931</c:v>
                </c:pt>
                <c:pt idx="8">
                  <c:v>60.254474722218383</c:v>
                </c:pt>
                <c:pt idx="9">
                  <c:v>59.679340291109384</c:v>
                </c:pt>
                <c:pt idx="10">
                  <c:v>49.892682772794302</c:v>
                </c:pt>
                <c:pt idx="11">
                  <c:v>50.054413478879397</c:v>
                </c:pt>
                <c:pt idx="12">
                  <c:v>50.141810454079987</c:v>
                </c:pt>
                <c:pt idx="13">
                  <c:v>48.823419489429988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266713</c:v>
                </c:pt>
                <c:pt idx="1">
                  <c:v>267510</c:v>
                </c:pt>
                <c:pt idx="2">
                  <c:v>267751</c:v>
                </c:pt>
                <c:pt idx="3">
                  <c:v>271612</c:v>
                </c:pt>
                <c:pt idx="4">
                  <c:v>273053</c:v>
                </c:pt>
                <c:pt idx="5">
                  <c:v>273046</c:v>
                </c:pt>
                <c:pt idx="6">
                  <c:v>273047</c:v>
                </c:pt>
                <c:pt idx="7">
                  <c:v>273231</c:v>
                </c:pt>
                <c:pt idx="8">
                  <c:v>273243</c:v>
                </c:pt>
                <c:pt idx="9">
                  <c:v>272485</c:v>
                </c:pt>
                <c:pt idx="10">
                  <c:v>271912</c:v>
                </c:pt>
                <c:pt idx="11">
                  <c:v>271380</c:v>
                </c:pt>
                <c:pt idx="12">
                  <c:v>271156</c:v>
                </c:pt>
                <c:pt idx="13">
                  <c:v>270010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水戸市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1720</v>
      </c>
      <c r="B9" s="70">
        <v>1</v>
      </c>
      <c r="C9" s="70">
        <v>1</v>
      </c>
      <c r="D9" s="70">
        <v>1</v>
      </c>
      <c r="E9" s="70">
        <v>1990</v>
      </c>
      <c r="F9" s="70" t="s">
        <v>787</v>
      </c>
      <c r="G9" s="1073" t="s">
        <v>1721</v>
      </c>
      <c r="H9" s="70" t="s">
        <v>1722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1723</v>
      </c>
      <c r="B10" s="70">
        <v>2</v>
      </c>
      <c r="C10" s="70">
        <v>2</v>
      </c>
      <c r="D10" s="70">
        <v>1</v>
      </c>
      <c r="E10" s="70">
        <v>2005</v>
      </c>
      <c r="F10" s="70" t="s">
        <v>789</v>
      </c>
      <c r="G10" s="1073" t="s">
        <v>1721</v>
      </c>
      <c r="H10" s="70" t="s">
        <v>1722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1724</v>
      </c>
      <c r="B11" s="70">
        <v>3</v>
      </c>
      <c r="C11" s="70">
        <v>3</v>
      </c>
      <c r="D11" s="70">
        <v>1</v>
      </c>
      <c r="E11" s="70">
        <v>2006</v>
      </c>
      <c r="F11" s="70" t="s">
        <v>790</v>
      </c>
      <c r="G11" s="1073" t="s">
        <v>1721</v>
      </c>
      <c r="H11" s="70" t="s">
        <v>1722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1725</v>
      </c>
      <c r="B12" s="70">
        <v>4</v>
      </c>
      <c r="C12" s="70">
        <v>4</v>
      </c>
      <c r="D12" s="70">
        <v>1</v>
      </c>
      <c r="E12" s="70">
        <v>2007</v>
      </c>
      <c r="F12" s="70" t="s">
        <v>791</v>
      </c>
      <c r="G12" s="1073" t="s">
        <v>1721</v>
      </c>
      <c r="H12" s="70" t="s">
        <v>1722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1726</v>
      </c>
      <c r="B13" s="70">
        <v>5</v>
      </c>
      <c r="C13" s="70">
        <v>5</v>
      </c>
      <c r="D13" s="70">
        <v>1</v>
      </c>
      <c r="E13" s="70">
        <v>2008</v>
      </c>
      <c r="F13" s="70" t="s">
        <v>792</v>
      </c>
      <c r="G13" s="1073" t="s">
        <v>1721</v>
      </c>
      <c r="H13" s="70" t="s">
        <v>1722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1727</v>
      </c>
      <c r="B14" s="70">
        <v>6</v>
      </c>
      <c r="C14" s="70">
        <v>6</v>
      </c>
      <c r="D14" s="70">
        <v>1</v>
      </c>
      <c r="E14" s="70">
        <v>2009</v>
      </c>
      <c r="F14" s="70" t="s">
        <v>176</v>
      </c>
      <c r="G14" s="1073" t="s">
        <v>1721</v>
      </c>
      <c r="H14" s="70" t="s">
        <v>1722</v>
      </c>
      <c r="I14" s="1066"/>
      <c r="J14" s="73">
        <v>0</v>
      </c>
      <c r="K14" s="73">
        <v>0</v>
      </c>
      <c r="L14" s="73">
        <v>0</v>
      </c>
      <c r="M14" s="73">
        <v>0</v>
      </c>
      <c r="N14" s="73">
        <v>0</v>
      </c>
      <c r="O14" s="73">
        <v>0</v>
      </c>
      <c r="P14" s="73">
        <v>0</v>
      </c>
      <c r="Q14" s="73">
        <v>0</v>
      </c>
      <c r="R14" s="73">
        <v>5.83</v>
      </c>
      <c r="S14" s="73">
        <v>0</v>
      </c>
      <c r="T14" s="73">
        <v>0</v>
      </c>
      <c r="U14" s="73">
        <v>0</v>
      </c>
      <c r="V14" s="73">
        <v>0</v>
      </c>
      <c r="W14" s="73">
        <v>0</v>
      </c>
      <c r="X14" s="73">
        <v>10.6</v>
      </c>
      <c r="Y14" s="73">
        <v>0</v>
      </c>
      <c r="Z14" s="73">
        <v>0</v>
      </c>
      <c r="AA14" s="73">
        <v>0</v>
      </c>
      <c r="AB14" s="73">
        <v>0</v>
      </c>
      <c r="AC14" s="73">
        <v>0</v>
      </c>
      <c r="AD14" s="73">
        <v>0</v>
      </c>
      <c r="AE14" s="73">
        <v>0</v>
      </c>
      <c r="AF14" s="73">
        <v>0</v>
      </c>
      <c r="AG14" s="73">
        <v>3.25</v>
      </c>
      <c r="AH14" s="73">
        <v>0</v>
      </c>
      <c r="AI14" s="73">
        <v>0</v>
      </c>
      <c r="AJ14" s="73">
        <v>4.1399999999999997</v>
      </c>
      <c r="AK14" s="73">
        <v>0</v>
      </c>
      <c r="AL14" s="73">
        <v>0</v>
      </c>
      <c r="AM14" s="73">
        <v>0</v>
      </c>
      <c r="AN14" s="73">
        <v>0</v>
      </c>
      <c r="AO14" s="73">
        <v>0</v>
      </c>
      <c r="AP14" s="73">
        <v>0</v>
      </c>
      <c r="AQ14" s="73">
        <v>0</v>
      </c>
      <c r="AR14" s="73">
        <v>0</v>
      </c>
      <c r="AS14" s="73">
        <v>6.21</v>
      </c>
      <c r="AT14" s="73">
        <v>4.4000000000000004</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15.69</v>
      </c>
      <c r="BN14" s="73">
        <v>0</v>
      </c>
      <c r="BO14" s="73">
        <v>0</v>
      </c>
      <c r="BP14" s="73">
        <v>0</v>
      </c>
      <c r="BQ14" s="73">
        <v>0</v>
      </c>
      <c r="BR14" s="73">
        <v>0</v>
      </c>
      <c r="BS14" s="73">
        <v>0</v>
      </c>
      <c r="BT14" s="73">
        <v>0</v>
      </c>
      <c r="BU14" s="73">
        <v>0</v>
      </c>
      <c r="BV14" s="73">
        <v>0</v>
      </c>
      <c r="BW14" s="73">
        <v>0</v>
      </c>
      <c r="BX14" s="73">
        <v>0</v>
      </c>
      <c r="BY14" s="73">
        <v>0</v>
      </c>
      <c r="BZ14" s="73">
        <v>5.13</v>
      </c>
      <c r="CA14" s="73">
        <v>0</v>
      </c>
      <c r="CB14" s="73">
        <v>0</v>
      </c>
      <c r="CC14" s="73">
        <v>0</v>
      </c>
      <c r="CD14" s="73">
        <v>0</v>
      </c>
      <c r="CE14" s="73">
        <v>0</v>
      </c>
      <c r="CF14" s="73">
        <v>3.05</v>
      </c>
      <c r="CG14" s="73">
        <v>0</v>
      </c>
      <c r="CH14" s="73">
        <v>0</v>
      </c>
      <c r="CI14" s="73">
        <v>0</v>
      </c>
      <c r="CJ14" s="73">
        <v>0</v>
      </c>
      <c r="CK14" s="73">
        <v>0</v>
      </c>
      <c r="CL14" s="73">
        <v>2.89</v>
      </c>
      <c r="CM14" s="73">
        <v>0</v>
      </c>
      <c r="CN14" s="73">
        <v>7.8</v>
      </c>
      <c r="CO14" s="73">
        <v>0</v>
      </c>
      <c r="CP14" s="73">
        <v>0</v>
      </c>
      <c r="CQ14" s="73">
        <v>0</v>
      </c>
      <c r="CR14" s="73">
        <v>0</v>
      </c>
      <c r="CS14" s="73">
        <v>0</v>
      </c>
      <c r="CT14" s="73">
        <v>0</v>
      </c>
      <c r="CU14" s="73">
        <v>0</v>
      </c>
      <c r="CV14" s="73">
        <v>0</v>
      </c>
      <c r="CW14" s="73">
        <v>0</v>
      </c>
      <c r="CX14" s="73">
        <v>0</v>
      </c>
      <c r="CY14" s="73">
        <v>0</v>
      </c>
      <c r="CZ14" s="73">
        <v>0</v>
      </c>
      <c r="DA14" s="73">
        <v>0</v>
      </c>
      <c r="DB14" s="73">
        <v>0</v>
      </c>
      <c r="DC14" s="73">
        <v>5.34</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5.83</v>
      </c>
      <c r="DT14" s="73">
        <v>0</v>
      </c>
      <c r="DU14" s="73">
        <v>0</v>
      </c>
      <c r="DV14" s="73">
        <v>0</v>
      </c>
      <c r="DW14" s="73">
        <v>0</v>
      </c>
      <c r="DX14" s="73">
        <v>0</v>
      </c>
      <c r="DY14" s="73">
        <v>10.6</v>
      </c>
      <c r="DZ14" s="73">
        <v>0</v>
      </c>
      <c r="EA14" s="73">
        <v>0</v>
      </c>
      <c r="EB14" s="73">
        <v>0</v>
      </c>
      <c r="EC14" s="73">
        <v>0</v>
      </c>
      <c r="ED14" s="73">
        <v>0</v>
      </c>
      <c r="EE14" s="73">
        <v>0</v>
      </c>
      <c r="EF14" s="73">
        <v>0</v>
      </c>
      <c r="EG14" s="73">
        <v>0</v>
      </c>
      <c r="EH14" s="73">
        <v>3.25</v>
      </c>
      <c r="EI14" s="73">
        <v>0</v>
      </c>
      <c r="EJ14" s="73">
        <v>0</v>
      </c>
      <c r="EK14" s="73">
        <v>4.1399999999999997</v>
      </c>
      <c r="EL14" s="73">
        <v>0</v>
      </c>
      <c r="EM14" s="73">
        <v>0</v>
      </c>
      <c r="EN14" s="73">
        <v>0</v>
      </c>
      <c r="EO14" s="73">
        <v>0</v>
      </c>
      <c r="EP14" s="73">
        <v>0</v>
      </c>
      <c r="EQ14" s="73">
        <v>0</v>
      </c>
      <c r="ER14" s="73">
        <v>0</v>
      </c>
      <c r="ES14" s="73">
        <v>0</v>
      </c>
      <c r="ET14" s="73">
        <v>6.21</v>
      </c>
      <c r="EU14" s="73">
        <v>4.4000000000000004</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15.69</v>
      </c>
      <c r="FO14" s="73">
        <v>0</v>
      </c>
      <c r="FP14" s="73">
        <v>0</v>
      </c>
      <c r="FQ14" s="73">
        <v>0</v>
      </c>
      <c r="FR14" s="73">
        <v>0</v>
      </c>
      <c r="FS14" s="73">
        <v>0</v>
      </c>
      <c r="FT14" s="73">
        <v>0</v>
      </c>
      <c r="FU14" s="73">
        <v>0</v>
      </c>
      <c r="FV14" s="73">
        <v>0</v>
      </c>
      <c r="FW14" s="73">
        <v>0</v>
      </c>
      <c r="FX14" s="73">
        <v>0</v>
      </c>
      <c r="FY14" s="73">
        <v>0</v>
      </c>
      <c r="FZ14" s="73">
        <v>0</v>
      </c>
      <c r="GA14" s="73">
        <v>5.13</v>
      </c>
      <c r="GB14" s="73">
        <v>0</v>
      </c>
      <c r="GC14" s="73">
        <v>0</v>
      </c>
      <c r="GD14" s="73">
        <v>0</v>
      </c>
      <c r="GE14" s="73">
        <v>0</v>
      </c>
      <c r="GF14" s="73">
        <v>0</v>
      </c>
      <c r="GG14" s="73">
        <v>3.05</v>
      </c>
      <c r="GH14" s="73">
        <v>0</v>
      </c>
      <c r="GI14" s="73">
        <v>0</v>
      </c>
      <c r="GJ14" s="73">
        <v>0</v>
      </c>
      <c r="GK14" s="73">
        <v>0</v>
      </c>
      <c r="GL14" s="73">
        <v>0</v>
      </c>
      <c r="GM14" s="73">
        <v>2.89</v>
      </c>
      <c r="GN14" s="73">
        <v>0</v>
      </c>
      <c r="GO14" s="73">
        <v>7.8</v>
      </c>
      <c r="GP14" s="73">
        <v>0</v>
      </c>
      <c r="GQ14" s="73">
        <v>0</v>
      </c>
      <c r="GR14" s="73">
        <v>0</v>
      </c>
      <c r="GS14" s="73">
        <v>0</v>
      </c>
      <c r="GT14" s="73">
        <v>0</v>
      </c>
      <c r="GU14" s="73">
        <v>0</v>
      </c>
      <c r="GV14" s="73">
        <v>0</v>
      </c>
      <c r="GW14" s="73">
        <v>0</v>
      </c>
      <c r="GX14" s="73">
        <v>0</v>
      </c>
      <c r="GY14" s="73">
        <v>0</v>
      </c>
      <c r="GZ14" s="73">
        <v>0</v>
      </c>
      <c r="HA14" s="73">
        <v>0</v>
      </c>
      <c r="HB14" s="73">
        <v>0</v>
      </c>
      <c r="HC14" s="73">
        <v>0</v>
      </c>
      <c r="HD14" s="73">
        <v>5.34</v>
      </c>
      <c r="HE14" s="73">
        <v>0</v>
      </c>
      <c r="HF14" s="73">
        <v>0</v>
      </c>
      <c r="HG14" s="73">
        <v>0</v>
      </c>
      <c r="HH14" s="73">
        <v>0</v>
      </c>
      <c r="HI14" s="73">
        <v>0</v>
      </c>
      <c r="HJ14" s="73">
        <v>0</v>
      </c>
      <c r="HK14" s="73">
        <v>23.82</v>
      </c>
      <c r="HL14" s="73">
        <v>6.21</v>
      </c>
      <c r="HM14" s="73">
        <v>4.4000000000000004</v>
      </c>
      <c r="HN14" s="73">
        <v>0</v>
      </c>
      <c r="HO14" s="73">
        <v>15.69</v>
      </c>
      <c r="HP14" s="73">
        <v>0</v>
      </c>
      <c r="HQ14" s="73">
        <v>5.13</v>
      </c>
      <c r="HR14" s="73">
        <v>0</v>
      </c>
      <c r="HS14" s="73">
        <v>3.05</v>
      </c>
      <c r="HT14" s="73">
        <v>0</v>
      </c>
      <c r="HU14" s="73">
        <v>2.89</v>
      </c>
      <c r="HV14" s="73">
        <v>7.8</v>
      </c>
      <c r="HW14" s="73">
        <v>0</v>
      </c>
      <c r="HX14" s="73">
        <v>0</v>
      </c>
      <c r="HY14" s="73">
        <v>5.34</v>
      </c>
      <c r="HZ14" s="73">
        <v>0</v>
      </c>
      <c r="IA14" s="73">
        <v>0</v>
      </c>
      <c r="IB14" s="73">
        <v>0</v>
      </c>
      <c r="IC14" s="73">
        <v>0</v>
      </c>
      <c r="ID14" s="73">
        <v>0</v>
      </c>
      <c r="IE14" s="73">
        <v>0</v>
      </c>
      <c r="IF14" s="73">
        <v>23.82</v>
      </c>
      <c r="IG14" s="73">
        <v>6.21</v>
      </c>
      <c r="IH14" s="73">
        <v>4.4000000000000004</v>
      </c>
      <c r="II14" s="73">
        <v>0</v>
      </c>
      <c r="IJ14" s="73">
        <v>15.69</v>
      </c>
      <c r="IK14" s="73">
        <v>0</v>
      </c>
      <c r="IL14" s="73">
        <v>5.13</v>
      </c>
      <c r="IM14" s="73">
        <v>0</v>
      </c>
      <c r="IN14" s="73">
        <v>3.05</v>
      </c>
      <c r="IO14" s="73">
        <v>0</v>
      </c>
      <c r="IP14" s="73">
        <v>2.89</v>
      </c>
      <c r="IQ14" s="73">
        <v>7.8</v>
      </c>
      <c r="IR14" s="73">
        <v>0</v>
      </c>
      <c r="IS14" s="73">
        <v>0</v>
      </c>
      <c r="IT14" s="73">
        <v>5.34</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1</v>
      </c>
      <c r="JL14" s="71">
        <v>0</v>
      </c>
      <c r="JM14" s="71">
        <v>0</v>
      </c>
      <c r="JN14" s="71">
        <v>0</v>
      </c>
      <c r="JO14" s="71">
        <v>0</v>
      </c>
      <c r="JP14" s="71">
        <v>0</v>
      </c>
      <c r="JQ14" s="71">
        <v>0</v>
      </c>
      <c r="JR14" s="71">
        <v>0</v>
      </c>
      <c r="JS14" s="71">
        <v>0</v>
      </c>
      <c r="JT14" s="71">
        <v>1</v>
      </c>
      <c r="JU14" s="71">
        <v>0</v>
      </c>
      <c r="JV14" s="71">
        <v>0</v>
      </c>
      <c r="JW14" s="71">
        <v>1</v>
      </c>
      <c r="JX14" s="71">
        <v>0</v>
      </c>
      <c r="JY14" s="71">
        <v>0</v>
      </c>
      <c r="JZ14" s="71">
        <v>0</v>
      </c>
      <c r="KA14" s="71">
        <v>0</v>
      </c>
      <c r="KB14" s="71">
        <v>0</v>
      </c>
      <c r="KC14" s="71">
        <v>0</v>
      </c>
      <c r="KD14" s="71">
        <v>0</v>
      </c>
      <c r="KE14" s="71">
        <v>0</v>
      </c>
      <c r="KF14" s="71">
        <v>2</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0</v>
      </c>
      <c r="LW14" s="71">
        <v>0</v>
      </c>
      <c r="LX14" s="71">
        <v>0</v>
      </c>
      <c r="LY14" s="71">
        <v>1</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1</v>
      </c>
      <c r="NM14" s="71">
        <v>0</v>
      </c>
      <c r="NN14" s="71">
        <v>0</v>
      </c>
      <c r="NO14" s="71">
        <v>0</v>
      </c>
      <c r="NP14" s="71">
        <v>0</v>
      </c>
      <c r="NQ14" s="71">
        <v>0</v>
      </c>
      <c r="NR14" s="71">
        <v>0</v>
      </c>
      <c r="NS14" s="71">
        <v>0</v>
      </c>
      <c r="NT14" s="71">
        <v>0</v>
      </c>
      <c r="NU14" s="71">
        <v>1</v>
      </c>
      <c r="NV14" s="71">
        <v>0</v>
      </c>
      <c r="NW14" s="71">
        <v>0</v>
      </c>
      <c r="NX14" s="71">
        <v>1</v>
      </c>
      <c r="NY14" s="71">
        <v>0</v>
      </c>
      <c r="NZ14" s="71">
        <v>0</v>
      </c>
      <c r="OA14" s="71">
        <v>0</v>
      </c>
      <c r="OB14" s="71">
        <v>0</v>
      </c>
      <c r="OC14" s="71">
        <v>0</v>
      </c>
      <c r="OD14" s="71">
        <v>0</v>
      </c>
      <c r="OE14" s="71">
        <v>0</v>
      </c>
      <c r="OF14" s="71">
        <v>0</v>
      </c>
      <c r="OG14" s="71">
        <v>2</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0</v>
      </c>
      <c r="PX14" s="71">
        <v>0</v>
      </c>
      <c r="PY14" s="71">
        <v>0</v>
      </c>
      <c r="PZ14" s="71">
        <v>1</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4</v>
      </c>
      <c r="QY14" s="71">
        <v>2</v>
      </c>
      <c r="QZ14" s="71">
        <v>1</v>
      </c>
      <c r="RA14" s="71">
        <v>0</v>
      </c>
      <c r="RB14" s="71">
        <v>3</v>
      </c>
      <c r="RC14" s="71">
        <v>0</v>
      </c>
      <c r="RD14" s="71">
        <v>1</v>
      </c>
      <c r="RE14" s="71">
        <v>0</v>
      </c>
      <c r="RF14" s="71">
        <v>1</v>
      </c>
      <c r="RG14" s="71">
        <v>0</v>
      </c>
      <c r="RH14" s="71">
        <v>1</v>
      </c>
      <c r="RI14" s="71">
        <v>2</v>
      </c>
      <c r="RJ14" s="71">
        <v>0</v>
      </c>
      <c r="RK14" s="71">
        <v>0</v>
      </c>
      <c r="RL14" s="71">
        <v>1</v>
      </c>
      <c r="RM14" s="71">
        <v>0</v>
      </c>
      <c r="RN14" s="71">
        <v>0</v>
      </c>
      <c r="RO14" s="71">
        <v>0</v>
      </c>
      <c r="RP14" s="71">
        <v>0</v>
      </c>
      <c r="RQ14" s="71">
        <v>0</v>
      </c>
      <c r="RR14" s="71">
        <v>0</v>
      </c>
      <c r="RS14" s="71">
        <v>4</v>
      </c>
      <c r="RT14" s="71">
        <v>2</v>
      </c>
      <c r="RU14" s="71">
        <v>1</v>
      </c>
      <c r="RV14" s="71">
        <v>0</v>
      </c>
      <c r="RW14" s="71">
        <v>3</v>
      </c>
      <c r="RX14" s="71">
        <v>0</v>
      </c>
      <c r="RY14" s="71">
        <v>1</v>
      </c>
      <c r="RZ14" s="71">
        <v>0</v>
      </c>
      <c r="SA14" s="71">
        <v>1</v>
      </c>
      <c r="SB14" s="71">
        <v>0</v>
      </c>
      <c r="SC14" s="71">
        <v>1</v>
      </c>
      <c r="SD14" s="71">
        <v>2</v>
      </c>
      <c r="SE14" s="71">
        <v>0</v>
      </c>
      <c r="SF14" s="71">
        <v>0</v>
      </c>
      <c r="SG14" s="71">
        <v>1</v>
      </c>
      <c r="SH14" s="71">
        <v>0</v>
      </c>
    </row>
    <row r="15" spans="1:503">
      <c r="A15" s="16" t="s">
        <v>1728</v>
      </c>
      <c r="B15" s="70">
        <v>7</v>
      </c>
      <c r="C15" s="70">
        <v>7</v>
      </c>
      <c r="D15" s="70">
        <v>1</v>
      </c>
      <c r="E15" s="70">
        <v>2010</v>
      </c>
      <c r="F15" s="70" t="s">
        <v>177</v>
      </c>
      <c r="G15" s="1073" t="s">
        <v>1721</v>
      </c>
      <c r="H15" s="70" t="s">
        <v>1722</v>
      </c>
      <c r="I15" s="1066"/>
      <c r="J15" s="73">
        <v>0</v>
      </c>
      <c r="K15" s="73">
        <v>0</v>
      </c>
      <c r="L15" s="73">
        <v>0</v>
      </c>
      <c r="M15" s="73">
        <v>0</v>
      </c>
      <c r="N15" s="73">
        <v>0</v>
      </c>
      <c r="O15" s="73">
        <v>0</v>
      </c>
      <c r="P15" s="73">
        <v>0</v>
      </c>
      <c r="Q15" s="73">
        <v>0</v>
      </c>
      <c r="R15" s="73">
        <v>11.64</v>
      </c>
      <c r="S15" s="73">
        <v>0</v>
      </c>
      <c r="T15" s="73">
        <v>0</v>
      </c>
      <c r="U15" s="73">
        <v>0</v>
      </c>
      <c r="V15" s="73">
        <v>0</v>
      </c>
      <c r="W15" s="73">
        <v>0</v>
      </c>
      <c r="X15" s="73">
        <v>10.1</v>
      </c>
      <c r="Y15" s="73">
        <v>0</v>
      </c>
      <c r="Z15" s="73">
        <v>0</v>
      </c>
      <c r="AA15" s="73">
        <v>0</v>
      </c>
      <c r="AB15" s="73">
        <v>0</v>
      </c>
      <c r="AC15" s="73">
        <v>0</v>
      </c>
      <c r="AD15" s="73">
        <v>0</v>
      </c>
      <c r="AE15" s="73">
        <v>0</v>
      </c>
      <c r="AF15" s="73">
        <v>0</v>
      </c>
      <c r="AG15" s="73">
        <v>3.6509999999999998</v>
      </c>
      <c r="AH15" s="73">
        <v>0</v>
      </c>
      <c r="AI15" s="73">
        <v>0</v>
      </c>
      <c r="AJ15" s="73">
        <v>4.1130000000000004</v>
      </c>
      <c r="AK15" s="73">
        <v>0</v>
      </c>
      <c r="AL15" s="73">
        <v>0</v>
      </c>
      <c r="AM15" s="73">
        <v>0</v>
      </c>
      <c r="AN15" s="73">
        <v>0</v>
      </c>
      <c r="AO15" s="73">
        <v>0</v>
      </c>
      <c r="AP15" s="73">
        <v>0</v>
      </c>
      <c r="AQ15" s="73">
        <v>0</v>
      </c>
      <c r="AR15" s="73">
        <v>0</v>
      </c>
      <c r="AS15" s="73">
        <v>5.72</v>
      </c>
      <c r="AT15" s="73">
        <v>7.0259999999999998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17.228000000000002</v>
      </c>
      <c r="BN15" s="73">
        <v>0</v>
      </c>
      <c r="BO15" s="73">
        <v>0</v>
      </c>
      <c r="BP15" s="73">
        <v>0</v>
      </c>
      <c r="BQ15" s="73">
        <v>0</v>
      </c>
      <c r="BR15" s="73">
        <v>0</v>
      </c>
      <c r="BS15" s="73">
        <v>0</v>
      </c>
      <c r="BT15" s="73">
        <v>0</v>
      </c>
      <c r="BU15" s="73">
        <v>0</v>
      </c>
      <c r="BV15" s="73">
        <v>0</v>
      </c>
      <c r="BW15" s="73">
        <v>0</v>
      </c>
      <c r="BX15" s="73">
        <v>0</v>
      </c>
      <c r="BY15" s="73">
        <v>0</v>
      </c>
      <c r="BZ15" s="73">
        <v>4.4059999999999997</v>
      </c>
      <c r="CA15" s="73">
        <v>0</v>
      </c>
      <c r="CB15" s="73">
        <v>0</v>
      </c>
      <c r="CC15" s="73">
        <v>0</v>
      </c>
      <c r="CD15" s="73">
        <v>0</v>
      </c>
      <c r="CE15" s="73">
        <v>0</v>
      </c>
      <c r="CF15" s="73">
        <v>3.06</v>
      </c>
      <c r="CG15" s="73">
        <v>0</v>
      </c>
      <c r="CH15" s="73">
        <v>0</v>
      </c>
      <c r="CI15" s="73">
        <v>0</v>
      </c>
      <c r="CJ15" s="73">
        <v>0</v>
      </c>
      <c r="CK15" s="73">
        <v>0</v>
      </c>
      <c r="CL15" s="73">
        <v>2.71</v>
      </c>
      <c r="CM15" s="73">
        <v>0</v>
      </c>
      <c r="CN15" s="73">
        <v>8.3119999999999994</v>
      </c>
      <c r="CO15" s="73">
        <v>0</v>
      </c>
      <c r="CP15" s="73">
        <v>0</v>
      </c>
      <c r="CQ15" s="73">
        <v>0</v>
      </c>
      <c r="CR15" s="73">
        <v>0</v>
      </c>
      <c r="CS15" s="73">
        <v>0</v>
      </c>
      <c r="CT15" s="73">
        <v>0</v>
      </c>
      <c r="CU15" s="73">
        <v>0</v>
      </c>
      <c r="CV15" s="73">
        <v>0</v>
      </c>
      <c r="CW15" s="73">
        <v>0</v>
      </c>
      <c r="CX15" s="73">
        <v>0</v>
      </c>
      <c r="CY15" s="73">
        <v>0</v>
      </c>
      <c r="CZ15" s="73">
        <v>0</v>
      </c>
      <c r="DA15" s="73">
        <v>0</v>
      </c>
      <c r="DB15" s="73">
        <v>0</v>
      </c>
      <c r="DC15" s="73">
        <v>4.8239999999999998</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11.64</v>
      </c>
      <c r="DT15" s="73">
        <v>0</v>
      </c>
      <c r="DU15" s="73">
        <v>0</v>
      </c>
      <c r="DV15" s="73">
        <v>0</v>
      </c>
      <c r="DW15" s="73">
        <v>0</v>
      </c>
      <c r="DX15" s="73">
        <v>0</v>
      </c>
      <c r="DY15" s="73">
        <v>10.1</v>
      </c>
      <c r="DZ15" s="73">
        <v>0</v>
      </c>
      <c r="EA15" s="73">
        <v>0</v>
      </c>
      <c r="EB15" s="73">
        <v>0</v>
      </c>
      <c r="EC15" s="73">
        <v>0</v>
      </c>
      <c r="ED15" s="73">
        <v>0</v>
      </c>
      <c r="EE15" s="73">
        <v>0</v>
      </c>
      <c r="EF15" s="73">
        <v>0</v>
      </c>
      <c r="EG15" s="73">
        <v>0</v>
      </c>
      <c r="EH15" s="73">
        <v>3.6509999999999998</v>
      </c>
      <c r="EI15" s="73">
        <v>0</v>
      </c>
      <c r="EJ15" s="73">
        <v>0</v>
      </c>
      <c r="EK15" s="73">
        <v>4.1130000000000004</v>
      </c>
      <c r="EL15" s="73">
        <v>0</v>
      </c>
      <c r="EM15" s="73">
        <v>0</v>
      </c>
      <c r="EN15" s="73">
        <v>0</v>
      </c>
      <c r="EO15" s="73">
        <v>0</v>
      </c>
      <c r="EP15" s="73">
        <v>0</v>
      </c>
      <c r="EQ15" s="73">
        <v>0</v>
      </c>
      <c r="ER15" s="73">
        <v>0</v>
      </c>
      <c r="ES15" s="73">
        <v>0</v>
      </c>
      <c r="ET15" s="73">
        <v>5.72</v>
      </c>
      <c r="EU15" s="73">
        <v>7.0259999999999998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17.228000000000002</v>
      </c>
      <c r="FO15" s="73">
        <v>0</v>
      </c>
      <c r="FP15" s="73">
        <v>0</v>
      </c>
      <c r="FQ15" s="73">
        <v>0</v>
      </c>
      <c r="FR15" s="73">
        <v>0</v>
      </c>
      <c r="FS15" s="73">
        <v>0</v>
      </c>
      <c r="FT15" s="73">
        <v>0</v>
      </c>
      <c r="FU15" s="73">
        <v>0</v>
      </c>
      <c r="FV15" s="73">
        <v>0</v>
      </c>
      <c r="FW15" s="73">
        <v>0</v>
      </c>
      <c r="FX15" s="73">
        <v>0</v>
      </c>
      <c r="FY15" s="73">
        <v>0</v>
      </c>
      <c r="FZ15" s="73">
        <v>0</v>
      </c>
      <c r="GA15" s="73">
        <v>4.4059999999999997</v>
      </c>
      <c r="GB15" s="73">
        <v>0</v>
      </c>
      <c r="GC15" s="73">
        <v>0</v>
      </c>
      <c r="GD15" s="73">
        <v>0</v>
      </c>
      <c r="GE15" s="73">
        <v>0</v>
      </c>
      <c r="GF15" s="73">
        <v>0</v>
      </c>
      <c r="GG15" s="73">
        <v>3.06</v>
      </c>
      <c r="GH15" s="73">
        <v>0</v>
      </c>
      <c r="GI15" s="73">
        <v>0</v>
      </c>
      <c r="GJ15" s="73">
        <v>0</v>
      </c>
      <c r="GK15" s="73">
        <v>0</v>
      </c>
      <c r="GL15" s="73">
        <v>0</v>
      </c>
      <c r="GM15" s="73">
        <v>2.71</v>
      </c>
      <c r="GN15" s="73">
        <v>0</v>
      </c>
      <c r="GO15" s="73">
        <v>8.3119999999999994</v>
      </c>
      <c r="GP15" s="73">
        <v>0</v>
      </c>
      <c r="GQ15" s="73">
        <v>0</v>
      </c>
      <c r="GR15" s="73">
        <v>0</v>
      </c>
      <c r="GS15" s="73">
        <v>0</v>
      </c>
      <c r="GT15" s="73">
        <v>0</v>
      </c>
      <c r="GU15" s="73">
        <v>0</v>
      </c>
      <c r="GV15" s="73">
        <v>0</v>
      </c>
      <c r="GW15" s="73">
        <v>0</v>
      </c>
      <c r="GX15" s="73">
        <v>0</v>
      </c>
      <c r="GY15" s="73">
        <v>0</v>
      </c>
      <c r="GZ15" s="73">
        <v>0</v>
      </c>
      <c r="HA15" s="73">
        <v>0</v>
      </c>
      <c r="HB15" s="73">
        <v>0</v>
      </c>
      <c r="HC15" s="73">
        <v>0</v>
      </c>
      <c r="HD15" s="73">
        <v>4.8239999999999998</v>
      </c>
      <c r="HE15" s="73">
        <v>0</v>
      </c>
      <c r="HF15" s="73">
        <v>0</v>
      </c>
      <c r="HG15" s="73">
        <v>0</v>
      </c>
      <c r="HH15" s="73">
        <v>0</v>
      </c>
      <c r="HI15" s="73">
        <v>0</v>
      </c>
      <c r="HJ15" s="73">
        <v>0</v>
      </c>
      <c r="HK15" s="73">
        <v>29.504000000000001</v>
      </c>
      <c r="HL15" s="73">
        <v>5.72</v>
      </c>
      <c r="HM15" s="73">
        <v>7.0259999999999998</v>
      </c>
      <c r="HN15" s="73">
        <v>0</v>
      </c>
      <c r="HO15" s="73">
        <v>17.228000000000002</v>
      </c>
      <c r="HP15" s="73">
        <v>0</v>
      </c>
      <c r="HQ15" s="73">
        <v>4.4059999999999997</v>
      </c>
      <c r="HR15" s="73">
        <v>0</v>
      </c>
      <c r="HS15" s="73">
        <v>3.06</v>
      </c>
      <c r="HT15" s="73">
        <v>0</v>
      </c>
      <c r="HU15" s="73">
        <v>2.71</v>
      </c>
      <c r="HV15" s="73">
        <v>8.3119999999999994</v>
      </c>
      <c r="HW15" s="73">
        <v>0</v>
      </c>
      <c r="HX15" s="73">
        <v>0</v>
      </c>
      <c r="HY15" s="73">
        <v>4.8239999999999998</v>
      </c>
      <c r="HZ15" s="73">
        <v>0</v>
      </c>
      <c r="IA15" s="73">
        <v>0</v>
      </c>
      <c r="IB15" s="73">
        <v>0</v>
      </c>
      <c r="IC15" s="73">
        <v>0</v>
      </c>
      <c r="ID15" s="73">
        <v>0</v>
      </c>
      <c r="IE15" s="73">
        <v>0</v>
      </c>
      <c r="IF15" s="73">
        <v>29.504000000000001</v>
      </c>
      <c r="IG15" s="73">
        <v>5.72</v>
      </c>
      <c r="IH15" s="73">
        <v>7.0259999999999998</v>
      </c>
      <c r="II15" s="73">
        <v>0</v>
      </c>
      <c r="IJ15" s="73">
        <v>17.228000000000002</v>
      </c>
      <c r="IK15" s="73">
        <v>0</v>
      </c>
      <c r="IL15" s="73">
        <v>4.4059999999999997</v>
      </c>
      <c r="IM15" s="73">
        <v>0</v>
      </c>
      <c r="IN15" s="73">
        <v>3.06</v>
      </c>
      <c r="IO15" s="73">
        <v>0</v>
      </c>
      <c r="IP15" s="73">
        <v>2.71</v>
      </c>
      <c r="IQ15" s="73">
        <v>8.3119999999999994</v>
      </c>
      <c r="IR15" s="73">
        <v>0</v>
      </c>
      <c r="IS15" s="73">
        <v>0</v>
      </c>
      <c r="IT15" s="73">
        <v>4.8239999999999998</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1</v>
      </c>
      <c r="JL15" s="71">
        <v>0</v>
      </c>
      <c r="JM15" s="71">
        <v>0</v>
      </c>
      <c r="JN15" s="71">
        <v>0</v>
      </c>
      <c r="JO15" s="71">
        <v>0</v>
      </c>
      <c r="JP15" s="71">
        <v>0</v>
      </c>
      <c r="JQ15" s="71">
        <v>0</v>
      </c>
      <c r="JR15" s="71">
        <v>0</v>
      </c>
      <c r="JS15" s="71">
        <v>0</v>
      </c>
      <c r="JT15" s="71">
        <v>1</v>
      </c>
      <c r="JU15" s="71">
        <v>0</v>
      </c>
      <c r="JV15" s="71">
        <v>0</v>
      </c>
      <c r="JW15" s="71">
        <v>1</v>
      </c>
      <c r="JX15" s="71">
        <v>0</v>
      </c>
      <c r="JY15" s="71">
        <v>0</v>
      </c>
      <c r="JZ15" s="71">
        <v>0</v>
      </c>
      <c r="KA15" s="71">
        <v>0</v>
      </c>
      <c r="KB15" s="71">
        <v>0</v>
      </c>
      <c r="KC15" s="71">
        <v>0</v>
      </c>
      <c r="KD15" s="71">
        <v>0</v>
      </c>
      <c r="KE15" s="71">
        <v>0</v>
      </c>
      <c r="KF15" s="71">
        <v>2</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0</v>
      </c>
      <c r="LW15" s="71">
        <v>0</v>
      </c>
      <c r="LX15" s="71">
        <v>0</v>
      </c>
      <c r="LY15" s="71">
        <v>1</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1</v>
      </c>
      <c r="NM15" s="71">
        <v>0</v>
      </c>
      <c r="NN15" s="71">
        <v>0</v>
      </c>
      <c r="NO15" s="71">
        <v>0</v>
      </c>
      <c r="NP15" s="71">
        <v>0</v>
      </c>
      <c r="NQ15" s="71">
        <v>0</v>
      </c>
      <c r="NR15" s="71">
        <v>0</v>
      </c>
      <c r="NS15" s="71">
        <v>0</v>
      </c>
      <c r="NT15" s="71">
        <v>0</v>
      </c>
      <c r="NU15" s="71">
        <v>1</v>
      </c>
      <c r="NV15" s="71">
        <v>0</v>
      </c>
      <c r="NW15" s="71">
        <v>0</v>
      </c>
      <c r="NX15" s="71">
        <v>1</v>
      </c>
      <c r="NY15" s="71">
        <v>0</v>
      </c>
      <c r="NZ15" s="71">
        <v>0</v>
      </c>
      <c r="OA15" s="71">
        <v>0</v>
      </c>
      <c r="OB15" s="71">
        <v>0</v>
      </c>
      <c r="OC15" s="71">
        <v>0</v>
      </c>
      <c r="OD15" s="71">
        <v>0</v>
      </c>
      <c r="OE15" s="71">
        <v>0</v>
      </c>
      <c r="OF15" s="71">
        <v>0</v>
      </c>
      <c r="OG15" s="71">
        <v>2</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0</v>
      </c>
      <c r="PX15" s="71">
        <v>0</v>
      </c>
      <c r="PY15" s="71">
        <v>0</v>
      </c>
      <c r="PZ15" s="71">
        <v>1</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5</v>
      </c>
      <c r="QY15" s="71">
        <v>2</v>
      </c>
      <c r="QZ15" s="71">
        <v>2</v>
      </c>
      <c r="RA15" s="71">
        <v>0</v>
      </c>
      <c r="RB15" s="71">
        <v>4</v>
      </c>
      <c r="RC15" s="71">
        <v>0</v>
      </c>
      <c r="RD15" s="71">
        <v>1</v>
      </c>
      <c r="RE15" s="71">
        <v>0</v>
      </c>
      <c r="RF15" s="71">
        <v>1</v>
      </c>
      <c r="RG15" s="71">
        <v>0</v>
      </c>
      <c r="RH15" s="71">
        <v>1</v>
      </c>
      <c r="RI15" s="71">
        <v>2</v>
      </c>
      <c r="RJ15" s="71">
        <v>0</v>
      </c>
      <c r="RK15" s="71">
        <v>0</v>
      </c>
      <c r="RL15" s="71">
        <v>1</v>
      </c>
      <c r="RM15" s="71">
        <v>0</v>
      </c>
      <c r="RN15" s="71">
        <v>0</v>
      </c>
      <c r="RO15" s="71">
        <v>0</v>
      </c>
      <c r="RP15" s="71">
        <v>0</v>
      </c>
      <c r="RQ15" s="71">
        <v>0</v>
      </c>
      <c r="RR15" s="71">
        <v>0</v>
      </c>
      <c r="RS15" s="71">
        <v>5</v>
      </c>
      <c r="RT15" s="71">
        <v>2</v>
      </c>
      <c r="RU15" s="71">
        <v>2</v>
      </c>
      <c r="RV15" s="71">
        <v>0</v>
      </c>
      <c r="RW15" s="71">
        <v>4</v>
      </c>
      <c r="RX15" s="71">
        <v>0</v>
      </c>
      <c r="RY15" s="71">
        <v>1</v>
      </c>
      <c r="RZ15" s="71">
        <v>0</v>
      </c>
      <c r="SA15" s="71">
        <v>1</v>
      </c>
      <c r="SB15" s="71">
        <v>0</v>
      </c>
      <c r="SC15" s="71">
        <v>1</v>
      </c>
      <c r="SD15" s="71">
        <v>2</v>
      </c>
      <c r="SE15" s="71">
        <v>0</v>
      </c>
      <c r="SF15" s="71">
        <v>0</v>
      </c>
      <c r="SG15" s="71">
        <v>1</v>
      </c>
      <c r="SH15" s="71">
        <v>0</v>
      </c>
    </row>
    <row r="16" spans="1:503">
      <c r="A16" s="16" t="s">
        <v>1729</v>
      </c>
      <c r="B16" s="70">
        <v>8</v>
      </c>
      <c r="C16" s="70">
        <v>8</v>
      </c>
      <c r="D16" s="70">
        <v>1</v>
      </c>
      <c r="E16" s="70">
        <v>2011</v>
      </c>
      <c r="F16" s="70" t="s">
        <v>178</v>
      </c>
      <c r="G16" s="1073" t="s">
        <v>1721</v>
      </c>
      <c r="H16" s="70" t="s">
        <v>1722</v>
      </c>
      <c r="I16" s="1066"/>
      <c r="J16" s="73">
        <v>0</v>
      </c>
      <c r="K16" s="73">
        <v>0</v>
      </c>
      <c r="L16" s="73">
        <v>0</v>
      </c>
      <c r="M16" s="73">
        <v>0</v>
      </c>
      <c r="N16" s="73">
        <v>0</v>
      </c>
      <c r="O16" s="73">
        <v>0</v>
      </c>
      <c r="P16" s="73">
        <v>0</v>
      </c>
      <c r="Q16" s="73">
        <v>0</v>
      </c>
      <c r="R16" s="73">
        <v>4.79</v>
      </c>
      <c r="S16" s="73">
        <v>0</v>
      </c>
      <c r="T16" s="73">
        <v>0</v>
      </c>
      <c r="U16" s="73">
        <v>0</v>
      </c>
      <c r="V16" s="73">
        <v>0</v>
      </c>
      <c r="W16" s="73">
        <v>0</v>
      </c>
      <c r="X16" s="73">
        <v>6.3449999999999998</v>
      </c>
      <c r="Y16" s="73">
        <v>0</v>
      </c>
      <c r="Z16" s="73">
        <v>0</v>
      </c>
      <c r="AA16" s="73">
        <v>3.0880000000000001</v>
      </c>
      <c r="AB16" s="73">
        <v>0</v>
      </c>
      <c r="AC16" s="73">
        <v>0</v>
      </c>
      <c r="AD16" s="73">
        <v>0</v>
      </c>
      <c r="AE16" s="73">
        <v>0</v>
      </c>
      <c r="AF16" s="73">
        <v>0</v>
      </c>
      <c r="AG16" s="73">
        <v>6.2350000000000003</v>
      </c>
      <c r="AH16" s="73">
        <v>0</v>
      </c>
      <c r="AI16" s="73">
        <v>0</v>
      </c>
      <c r="AJ16" s="73">
        <v>4.04</v>
      </c>
      <c r="AK16" s="73">
        <v>0</v>
      </c>
      <c r="AL16" s="73">
        <v>0</v>
      </c>
      <c r="AM16" s="73">
        <v>0</v>
      </c>
      <c r="AN16" s="73">
        <v>0</v>
      </c>
      <c r="AO16" s="73">
        <v>0</v>
      </c>
      <c r="AP16" s="73">
        <v>0</v>
      </c>
      <c r="AQ16" s="73">
        <v>0</v>
      </c>
      <c r="AR16" s="73">
        <v>0</v>
      </c>
      <c r="AS16" s="73">
        <v>5.5540000000000003</v>
      </c>
      <c r="AT16" s="73">
        <v>6.5510000000000002</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11.795</v>
      </c>
      <c r="BN16" s="73">
        <v>0</v>
      </c>
      <c r="BO16" s="73">
        <v>0</v>
      </c>
      <c r="BP16" s="73">
        <v>0</v>
      </c>
      <c r="BQ16" s="73">
        <v>0</v>
      </c>
      <c r="BR16" s="73">
        <v>0</v>
      </c>
      <c r="BS16" s="73">
        <v>0</v>
      </c>
      <c r="BT16" s="73">
        <v>0</v>
      </c>
      <c r="BU16" s="73">
        <v>0</v>
      </c>
      <c r="BV16" s="73">
        <v>0</v>
      </c>
      <c r="BW16" s="73">
        <v>0</v>
      </c>
      <c r="BX16" s="73">
        <v>0</v>
      </c>
      <c r="BY16" s="73">
        <v>0</v>
      </c>
      <c r="BZ16" s="73">
        <v>3.093</v>
      </c>
      <c r="CA16" s="73">
        <v>0</v>
      </c>
      <c r="CB16" s="73">
        <v>0</v>
      </c>
      <c r="CC16" s="73">
        <v>0</v>
      </c>
      <c r="CD16" s="73">
        <v>0</v>
      </c>
      <c r="CE16" s="73">
        <v>0</v>
      </c>
      <c r="CF16" s="73">
        <v>2.98</v>
      </c>
      <c r="CG16" s="73">
        <v>0</v>
      </c>
      <c r="CH16" s="73">
        <v>0</v>
      </c>
      <c r="CI16" s="73">
        <v>0</v>
      </c>
      <c r="CJ16" s="73">
        <v>0</v>
      </c>
      <c r="CK16" s="73">
        <v>0</v>
      </c>
      <c r="CL16" s="73">
        <v>2.5059999999999998</v>
      </c>
      <c r="CM16" s="73">
        <v>0</v>
      </c>
      <c r="CN16" s="73">
        <v>6.2089999999999996</v>
      </c>
      <c r="CO16" s="73">
        <v>0</v>
      </c>
      <c r="CP16" s="73">
        <v>0</v>
      </c>
      <c r="CQ16" s="73">
        <v>0</v>
      </c>
      <c r="CR16" s="73">
        <v>0</v>
      </c>
      <c r="CS16" s="73">
        <v>0</v>
      </c>
      <c r="CT16" s="73">
        <v>0</v>
      </c>
      <c r="CU16" s="73">
        <v>0</v>
      </c>
      <c r="CV16" s="73">
        <v>0</v>
      </c>
      <c r="CW16" s="73">
        <v>0</v>
      </c>
      <c r="CX16" s="73">
        <v>0</v>
      </c>
      <c r="CY16" s="73">
        <v>0</v>
      </c>
      <c r="CZ16" s="73">
        <v>0</v>
      </c>
      <c r="DA16" s="73">
        <v>0</v>
      </c>
      <c r="DB16" s="73">
        <v>0</v>
      </c>
      <c r="DC16" s="73">
        <v>3.9380000000000002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4.79</v>
      </c>
      <c r="DT16" s="73">
        <v>0</v>
      </c>
      <c r="DU16" s="73">
        <v>0</v>
      </c>
      <c r="DV16" s="73">
        <v>0</v>
      </c>
      <c r="DW16" s="73">
        <v>0</v>
      </c>
      <c r="DX16" s="73">
        <v>0</v>
      </c>
      <c r="DY16" s="73">
        <v>6.3449999999999998</v>
      </c>
      <c r="DZ16" s="73">
        <v>0</v>
      </c>
      <c r="EA16" s="73">
        <v>0</v>
      </c>
      <c r="EB16" s="73">
        <v>3.0880000000000001</v>
      </c>
      <c r="EC16" s="73">
        <v>0</v>
      </c>
      <c r="ED16" s="73">
        <v>0</v>
      </c>
      <c r="EE16" s="73">
        <v>0</v>
      </c>
      <c r="EF16" s="73">
        <v>0</v>
      </c>
      <c r="EG16" s="73">
        <v>0</v>
      </c>
      <c r="EH16" s="73">
        <v>6.2350000000000003</v>
      </c>
      <c r="EI16" s="73">
        <v>0</v>
      </c>
      <c r="EJ16" s="73">
        <v>0</v>
      </c>
      <c r="EK16" s="73">
        <v>4.04</v>
      </c>
      <c r="EL16" s="73">
        <v>0</v>
      </c>
      <c r="EM16" s="73">
        <v>0</v>
      </c>
      <c r="EN16" s="73">
        <v>0</v>
      </c>
      <c r="EO16" s="73">
        <v>0</v>
      </c>
      <c r="EP16" s="73">
        <v>0</v>
      </c>
      <c r="EQ16" s="73">
        <v>0</v>
      </c>
      <c r="ER16" s="73">
        <v>0</v>
      </c>
      <c r="ES16" s="73">
        <v>0</v>
      </c>
      <c r="ET16" s="73">
        <v>5.5540000000000003</v>
      </c>
      <c r="EU16" s="73">
        <v>6.5510000000000002</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11.795</v>
      </c>
      <c r="FO16" s="73">
        <v>0</v>
      </c>
      <c r="FP16" s="73">
        <v>0</v>
      </c>
      <c r="FQ16" s="73">
        <v>0</v>
      </c>
      <c r="FR16" s="73">
        <v>0</v>
      </c>
      <c r="FS16" s="73">
        <v>0</v>
      </c>
      <c r="FT16" s="73">
        <v>0</v>
      </c>
      <c r="FU16" s="73">
        <v>0</v>
      </c>
      <c r="FV16" s="73">
        <v>0</v>
      </c>
      <c r="FW16" s="73">
        <v>0</v>
      </c>
      <c r="FX16" s="73">
        <v>0</v>
      </c>
      <c r="FY16" s="73">
        <v>0</v>
      </c>
      <c r="FZ16" s="73">
        <v>0</v>
      </c>
      <c r="GA16" s="73">
        <v>3.093</v>
      </c>
      <c r="GB16" s="73">
        <v>0</v>
      </c>
      <c r="GC16" s="73">
        <v>0</v>
      </c>
      <c r="GD16" s="73">
        <v>0</v>
      </c>
      <c r="GE16" s="73">
        <v>0</v>
      </c>
      <c r="GF16" s="73">
        <v>0</v>
      </c>
      <c r="GG16" s="73">
        <v>2.98</v>
      </c>
      <c r="GH16" s="73">
        <v>0</v>
      </c>
      <c r="GI16" s="73">
        <v>0</v>
      </c>
      <c r="GJ16" s="73">
        <v>0</v>
      </c>
      <c r="GK16" s="73">
        <v>0</v>
      </c>
      <c r="GL16" s="73">
        <v>0</v>
      </c>
      <c r="GM16" s="73">
        <v>2.5059999999999998</v>
      </c>
      <c r="GN16" s="73">
        <v>0</v>
      </c>
      <c r="GO16" s="73">
        <v>6.2089999999999996</v>
      </c>
      <c r="GP16" s="73">
        <v>0</v>
      </c>
      <c r="GQ16" s="73">
        <v>0</v>
      </c>
      <c r="GR16" s="73">
        <v>0</v>
      </c>
      <c r="GS16" s="73">
        <v>0</v>
      </c>
      <c r="GT16" s="73">
        <v>0</v>
      </c>
      <c r="GU16" s="73">
        <v>0</v>
      </c>
      <c r="GV16" s="73">
        <v>0</v>
      </c>
      <c r="GW16" s="73">
        <v>0</v>
      </c>
      <c r="GX16" s="73">
        <v>0</v>
      </c>
      <c r="GY16" s="73">
        <v>0</v>
      </c>
      <c r="GZ16" s="73">
        <v>0</v>
      </c>
      <c r="HA16" s="73">
        <v>0</v>
      </c>
      <c r="HB16" s="73">
        <v>0</v>
      </c>
      <c r="HC16" s="73">
        <v>0</v>
      </c>
      <c r="HD16" s="73">
        <v>3.9380000000000002</v>
      </c>
      <c r="HE16" s="73">
        <v>0</v>
      </c>
      <c r="HF16" s="73">
        <v>0</v>
      </c>
      <c r="HG16" s="73">
        <v>0</v>
      </c>
      <c r="HH16" s="73">
        <v>0</v>
      </c>
      <c r="HI16" s="73">
        <v>0</v>
      </c>
      <c r="HJ16" s="73">
        <v>0</v>
      </c>
      <c r="HK16" s="73">
        <v>24.498000000000001</v>
      </c>
      <c r="HL16" s="73">
        <v>5.5540000000000003</v>
      </c>
      <c r="HM16" s="73">
        <v>6.5510000000000002</v>
      </c>
      <c r="HN16" s="73">
        <v>0</v>
      </c>
      <c r="HO16" s="73">
        <v>11.795</v>
      </c>
      <c r="HP16" s="73">
        <v>0</v>
      </c>
      <c r="HQ16" s="73">
        <v>3.093</v>
      </c>
      <c r="HR16" s="73">
        <v>0</v>
      </c>
      <c r="HS16" s="73">
        <v>2.98</v>
      </c>
      <c r="HT16" s="73">
        <v>0</v>
      </c>
      <c r="HU16" s="73">
        <v>2.5059999999999998</v>
      </c>
      <c r="HV16" s="73">
        <v>6.2089999999999996</v>
      </c>
      <c r="HW16" s="73">
        <v>0</v>
      </c>
      <c r="HX16" s="73">
        <v>0</v>
      </c>
      <c r="HY16" s="73">
        <v>3.9380000000000002</v>
      </c>
      <c r="HZ16" s="73">
        <v>0</v>
      </c>
      <c r="IA16" s="73">
        <v>0</v>
      </c>
      <c r="IB16" s="73">
        <v>0</v>
      </c>
      <c r="IC16" s="73">
        <v>0</v>
      </c>
      <c r="ID16" s="73">
        <v>0</v>
      </c>
      <c r="IE16" s="73">
        <v>0</v>
      </c>
      <c r="IF16" s="73">
        <v>24.498000000000001</v>
      </c>
      <c r="IG16" s="73">
        <v>5.5540000000000003</v>
      </c>
      <c r="IH16" s="73">
        <v>6.5510000000000002</v>
      </c>
      <c r="II16" s="73">
        <v>0</v>
      </c>
      <c r="IJ16" s="73">
        <v>11.795</v>
      </c>
      <c r="IK16" s="73">
        <v>0</v>
      </c>
      <c r="IL16" s="73">
        <v>3.093</v>
      </c>
      <c r="IM16" s="73">
        <v>0</v>
      </c>
      <c r="IN16" s="73">
        <v>2.98</v>
      </c>
      <c r="IO16" s="73">
        <v>0</v>
      </c>
      <c r="IP16" s="73">
        <v>2.5059999999999998</v>
      </c>
      <c r="IQ16" s="73">
        <v>6.2089999999999996</v>
      </c>
      <c r="IR16" s="73">
        <v>0</v>
      </c>
      <c r="IS16" s="73">
        <v>0</v>
      </c>
      <c r="IT16" s="73">
        <v>3.9380000000000002</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1</v>
      </c>
      <c r="JL16" s="71">
        <v>0</v>
      </c>
      <c r="JM16" s="71">
        <v>0</v>
      </c>
      <c r="JN16" s="71">
        <v>1</v>
      </c>
      <c r="JO16" s="71">
        <v>0</v>
      </c>
      <c r="JP16" s="71">
        <v>0</v>
      </c>
      <c r="JQ16" s="71">
        <v>0</v>
      </c>
      <c r="JR16" s="71">
        <v>0</v>
      </c>
      <c r="JS16" s="71">
        <v>0</v>
      </c>
      <c r="JT16" s="71">
        <v>2</v>
      </c>
      <c r="JU16" s="71">
        <v>0</v>
      </c>
      <c r="JV16" s="71">
        <v>0</v>
      </c>
      <c r="JW16" s="71">
        <v>1</v>
      </c>
      <c r="JX16" s="71">
        <v>0</v>
      </c>
      <c r="JY16" s="71">
        <v>0</v>
      </c>
      <c r="JZ16" s="71">
        <v>0</v>
      </c>
      <c r="KA16" s="71">
        <v>0</v>
      </c>
      <c r="KB16" s="71">
        <v>0</v>
      </c>
      <c r="KC16" s="71">
        <v>0</v>
      </c>
      <c r="KD16" s="71">
        <v>0</v>
      </c>
      <c r="KE16" s="71">
        <v>0</v>
      </c>
      <c r="KF16" s="71">
        <v>2</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0</v>
      </c>
      <c r="LY16" s="71">
        <v>1</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1</v>
      </c>
      <c r="NM16" s="71">
        <v>0</v>
      </c>
      <c r="NN16" s="71">
        <v>0</v>
      </c>
      <c r="NO16" s="71">
        <v>1</v>
      </c>
      <c r="NP16" s="71">
        <v>0</v>
      </c>
      <c r="NQ16" s="71">
        <v>0</v>
      </c>
      <c r="NR16" s="71">
        <v>0</v>
      </c>
      <c r="NS16" s="71">
        <v>0</v>
      </c>
      <c r="NT16" s="71">
        <v>0</v>
      </c>
      <c r="NU16" s="71">
        <v>2</v>
      </c>
      <c r="NV16" s="71">
        <v>0</v>
      </c>
      <c r="NW16" s="71">
        <v>0</v>
      </c>
      <c r="NX16" s="71">
        <v>1</v>
      </c>
      <c r="NY16" s="71">
        <v>0</v>
      </c>
      <c r="NZ16" s="71">
        <v>0</v>
      </c>
      <c r="OA16" s="71">
        <v>0</v>
      </c>
      <c r="OB16" s="71">
        <v>0</v>
      </c>
      <c r="OC16" s="71">
        <v>0</v>
      </c>
      <c r="OD16" s="71">
        <v>0</v>
      </c>
      <c r="OE16" s="71">
        <v>0</v>
      </c>
      <c r="OF16" s="71">
        <v>0</v>
      </c>
      <c r="OG16" s="71">
        <v>2</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0</v>
      </c>
      <c r="PZ16" s="71">
        <v>1</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6</v>
      </c>
      <c r="QY16" s="71">
        <v>2</v>
      </c>
      <c r="QZ16" s="71">
        <v>2</v>
      </c>
      <c r="RA16" s="71">
        <v>0</v>
      </c>
      <c r="RB16" s="71">
        <v>3</v>
      </c>
      <c r="RC16" s="71">
        <v>0</v>
      </c>
      <c r="RD16" s="71">
        <v>1</v>
      </c>
      <c r="RE16" s="71">
        <v>0</v>
      </c>
      <c r="RF16" s="71">
        <v>1</v>
      </c>
      <c r="RG16" s="71">
        <v>0</v>
      </c>
      <c r="RH16" s="71">
        <v>1</v>
      </c>
      <c r="RI16" s="71">
        <v>2</v>
      </c>
      <c r="RJ16" s="71">
        <v>0</v>
      </c>
      <c r="RK16" s="71">
        <v>0</v>
      </c>
      <c r="RL16" s="71">
        <v>1</v>
      </c>
      <c r="RM16" s="71">
        <v>0</v>
      </c>
      <c r="RN16" s="71">
        <v>0</v>
      </c>
      <c r="RO16" s="71">
        <v>0</v>
      </c>
      <c r="RP16" s="71">
        <v>0</v>
      </c>
      <c r="RQ16" s="71">
        <v>0</v>
      </c>
      <c r="RR16" s="71">
        <v>0</v>
      </c>
      <c r="RS16" s="71">
        <v>6</v>
      </c>
      <c r="RT16" s="71">
        <v>2</v>
      </c>
      <c r="RU16" s="71">
        <v>2</v>
      </c>
      <c r="RV16" s="71">
        <v>0</v>
      </c>
      <c r="RW16" s="71">
        <v>3</v>
      </c>
      <c r="RX16" s="71">
        <v>0</v>
      </c>
      <c r="RY16" s="71">
        <v>1</v>
      </c>
      <c r="RZ16" s="71">
        <v>0</v>
      </c>
      <c r="SA16" s="71">
        <v>1</v>
      </c>
      <c r="SB16" s="71">
        <v>0</v>
      </c>
      <c r="SC16" s="71">
        <v>1</v>
      </c>
      <c r="SD16" s="71">
        <v>2</v>
      </c>
      <c r="SE16" s="71">
        <v>0</v>
      </c>
      <c r="SF16" s="71">
        <v>0</v>
      </c>
      <c r="SG16" s="71">
        <v>1</v>
      </c>
      <c r="SH16" s="71">
        <v>0</v>
      </c>
    </row>
    <row r="17" spans="1:502">
      <c r="A17" s="16" t="s">
        <v>1730</v>
      </c>
      <c r="B17" s="70">
        <v>9</v>
      </c>
      <c r="C17" s="70">
        <v>9</v>
      </c>
      <c r="D17" s="70">
        <v>1</v>
      </c>
      <c r="E17" s="70">
        <v>2012</v>
      </c>
      <c r="F17" s="70" t="s">
        <v>179</v>
      </c>
      <c r="G17" s="1073" t="s">
        <v>1721</v>
      </c>
      <c r="H17" s="70" t="s">
        <v>1722</v>
      </c>
      <c r="I17" s="1066"/>
      <c r="J17" s="73">
        <v>0</v>
      </c>
      <c r="K17" s="73">
        <v>0</v>
      </c>
      <c r="L17" s="73">
        <v>0</v>
      </c>
      <c r="M17" s="73">
        <v>0</v>
      </c>
      <c r="N17" s="73">
        <v>0</v>
      </c>
      <c r="O17" s="73">
        <v>0</v>
      </c>
      <c r="P17" s="73">
        <v>0</v>
      </c>
      <c r="Q17" s="73">
        <v>0</v>
      </c>
      <c r="R17" s="73">
        <v>12.05</v>
      </c>
      <c r="S17" s="73">
        <v>0</v>
      </c>
      <c r="T17" s="73">
        <v>0</v>
      </c>
      <c r="U17" s="73">
        <v>0</v>
      </c>
      <c r="V17" s="73">
        <v>0</v>
      </c>
      <c r="W17" s="73">
        <v>0</v>
      </c>
      <c r="X17" s="73">
        <v>12.345000000000001</v>
      </c>
      <c r="Y17" s="73">
        <v>0</v>
      </c>
      <c r="Z17" s="73">
        <v>0</v>
      </c>
      <c r="AA17" s="73">
        <v>3.4609999999999999</v>
      </c>
      <c r="AB17" s="73">
        <v>0</v>
      </c>
      <c r="AC17" s="73">
        <v>0</v>
      </c>
      <c r="AD17" s="73">
        <v>0</v>
      </c>
      <c r="AE17" s="73">
        <v>0</v>
      </c>
      <c r="AF17" s="73">
        <v>0</v>
      </c>
      <c r="AG17" s="73">
        <v>6.8979999999999997</v>
      </c>
      <c r="AH17" s="73">
        <v>0</v>
      </c>
      <c r="AI17" s="73">
        <v>0</v>
      </c>
      <c r="AJ17" s="73">
        <v>5.3710000000000004</v>
      </c>
      <c r="AK17" s="73">
        <v>0</v>
      </c>
      <c r="AL17" s="73">
        <v>0</v>
      </c>
      <c r="AM17" s="73">
        <v>0</v>
      </c>
      <c r="AN17" s="73">
        <v>0</v>
      </c>
      <c r="AO17" s="73">
        <v>0</v>
      </c>
      <c r="AP17" s="73">
        <v>0</v>
      </c>
      <c r="AQ17" s="73">
        <v>0</v>
      </c>
      <c r="AR17" s="73">
        <v>0</v>
      </c>
      <c r="AS17" s="73">
        <v>6.56</v>
      </c>
      <c r="AT17" s="73">
        <v>6.274</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14.403</v>
      </c>
      <c r="BN17" s="73">
        <v>0</v>
      </c>
      <c r="BO17" s="73">
        <v>0</v>
      </c>
      <c r="BP17" s="73">
        <v>0</v>
      </c>
      <c r="BQ17" s="73">
        <v>0</v>
      </c>
      <c r="BR17" s="73">
        <v>0</v>
      </c>
      <c r="BS17" s="73">
        <v>0</v>
      </c>
      <c r="BT17" s="73">
        <v>0</v>
      </c>
      <c r="BU17" s="73">
        <v>0</v>
      </c>
      <c r="BV17" s="73">
        <v>0</v>
      </c>
      <c r="BW17" s="73">
        <v>0</v>
      </c>
      <c r="BX17" s="73">
        <v>0</v>
      </c>
      <c r="BY17" s="73">
        <v>0</v>
      </c>
      <c r="BZ17" s="73">
        <v>4.6719999999999997</v>
      </c>
      <c r="CA17" s="73">
        <v>0</v>
      </c>
      <c r="CB17" s="73">
        <v>0</v>
      </c>
      <c r="CC17" s="73">
        <v>0</v>
      </c>
      <c r="CD17" s="73">
        <v>0</v>
      </c>
      <c r="CE17" s="73">
        <v>0</v>
      </c>
      <c r="CF17" s="73">
        <v>3.34</v>
      </c>
      <c r="CG17" s="73">
        <v>0</v>
      </c>
      <c r="CH17" s="73">
        <v>0</v>
      </c>
      <c r="CI17" s="73">
        <v>0</v>
      </c>
      <c r="CJ17" s="73">
        <v>0</v>
      </c>
      <c r="CK17" s="73">
        <v>0</v>
      </c>
      <c r="CL17" s="73">
        <v>2.9729999999999999</v>
      </c>
      <c r="CM17" s="73">
        <v>0</v>
      </c>
      <c r="CN17" s="73">
        <v>6.3920000000000003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4.907</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12.05</v>
      </c>
      <c r="DT17" s="73">
        <v>0</v>
      </c>
      <c r="DU17" s="73">
        <v>0</v>
      </c>
      <c r="DV17" s="73">
        <v>0</v>
      </c>
      <c r="DW17" s="73">
        <v>0</v>
      </c>
      <c r="DX17" s="73">
        <v>0</v>
      </c>
      <c r="DY17" s="73">
        <v>12.345000000000001</v>
      </c>
      <c r="DZ17" s="73">
        <v>0</v>
      </c>
      <c r="EA17" s="73">
        <v>0</v>
      </c>
      <c r="EB17" s="73">
        <v>3.4609999999999999</v>
      </c>
      <c r="EC17" s="73">
        <v>0</v>
      </c>
      <c r="ED17" s="73">
        <v>0</v>
      </c>
      <c r="EE17" s="73">
        <v>0</v>
      </c>
      <c r="EF17" s="73">
        <v>0</v>
      </c>
      <c r="EG17" s="73">
        <v>0</v>
      </c>
      <c r="EH17" s="73">
        <v>6.8979999999999997</v>
      </c>
      <c r="EI17" s="73">
        <v>0</v>
      </c>
      <c r="EJ17" s="73">
        <v>0</v>
      </c>
      <c r="EK17" s="73">
        <v>5.3710000000000004</v>
      </c>
      <c r="EL17" s="73">
        <v>0</v>
      </c>
      <c r="EM17" s="73">
        <v>0</v>
      </c>
      <c r="EN17" s="73">
        <v>0</v>
      </c>
      <c r="EO17" s="73">
        <v>0</v>
      </c>
      <c r="EP17" s="73">
        <v>0</v>
      </c>
      <c r="EQ17" s="73">
        <v>0</v>
      </c>
      <c r="ER17" s="73">
        <v>0</v>
      </c>
      <c r="ES17" s="73">
        <v>0</v>
      </c>
      <c r="ET17" s="73">
        <v>6.56</v>
      </c>
      <c r="EU17" s="73">
        <v>6.274</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14.403</v>
      </c>
      <c r="FO17" s="73">
        <v>0</v>
      </c>
      <c r="FP17" s="73">
        <v>0</v>
      </c>
      <c r="FQ17" s="73">
        <v>0</v>
      </c>
      <c r="FR17" s="73">
        <v>0</v>
      </c>
      <c r="FS17" s="73">
        <v>0</v>
      </c>
      <c r="FT17" s="73">
        <v>0</v>
      </c>
      <c r="FU17" s="73">
        <v>0</v>
      </c>
      <c r="FV17" s="73">
        <v>0</v>
      </c>
      <c r="FW17" s="73">
        <v>0</v>
      </c>
      <c r="FX17" s="73">
        <v>0</v>
      </c>
      <c r="FY17" s="73">
        <v>0</v>
      </c>
      <c r="FZ17" s="73">
        <v>0</v>
      </c>
      <c r="GA17" s="73">
        <v>4.6719999999999997</v>
      </c>
      <c r="GB17" s="73">
        <v>0</v>
      </c>
      <c r="GC17" s="73">
        <v>0</v>
      </c>
      <c r="GD17" s="73">
        <v>0</v>
      </c>
      <c r="GE17" s="73">
        <v>0</v>
      </c>
      <c r="GF17" s="73">
        <v>0</v>
      </c>
      <c r="GG17" s="73">
        <v>3.34</v>
      </c>
      <c r="GH17" s="73">
        <v>0</v>
      </c>
      <c r="GI17" s="73">
        <v>0</v>
      </c>
      <c r="GJ17" s="73">
        <v>0</v>
      </c>
      <c r="GK17" s="73">
        <v>0</v>
      </c>
      <c r="GL17" s="73">
        <v>0</v>
      </c>
      <c r="GM17" s="73">
        <v>2.9729999999999999</v>
      </c>
      <c r="GN17" s="73">
        <v>0</v>
      </c>
      <c r="GO17" s="73">
        <v>6.3920000000000003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4.907</v>
      </c>
      <c r="HE17" s="73">
        <v>0</v>
      </c>
      <c r="HF17" s="73">
        <v>0</v>
      </c>
      <c r="HG17" s="73">
        <v>0</v>
      </c>
      <c r="HH17" s="73">
        <v>0</v>
      </c>
      <c r="HI17" s="73">
        <v>0</v>
      </c>
      <c r="HJ17" s="73">
        <v>0</v>
      </c>
      <c r="HK17" s="73">
        <v>40.125</v>
      </c>
      <c r="HL17" s="73">
        <v>6.56</v>
      </c>
      <c r="HM17" s="73">
        <v>6.274</v>
      </c>
      <c r="HN17" s="73">
        <v>0</v>
      </c>
      <c r="HO17" s="73">
        <v>14.403</v>
      </c>
      <c r="HP17" s="73">
        <v>0</v>
      </c>
      <c r="HQ17" s="73">
        <v>4.6719999999999997</v>
      </c>
      <c r="HR17" s="73">
        <v>0</v>
      </c>
      <c r="HS17" s="73">
        <v>3.34</v>
      </c>
      <c r="HT17" s="73">
        <v>0</v>
      </c>
      <c r="HU17" s="73">
        <v>2.9729999999999999</v>
      </c>
      <c r="HV17" s="73">
        <v>6.3920000000000003</v>
      </c>
      <c r="HW17" s="73">
        <v>0</v>
      </c>
      <c r="HX17" s="73">
        <v>0</v>
      </c>
      <c r="HY17" s="73">
        <v>4.907</v>
      </c>
      <c r="HZ17" s="73">
        <v>0</v>
      </c>
      <c r="IA17" s="73">
        <v>0</v>
      </c>
      <c r="IB17" s="73">
        <v>0</v>
      </c>
      <c r="IC17" s="73">
        <v>0</v>
      </c>
      <c r="ID17" s="73">
        <v>0</v>
      </c>
      <c r="IE17" s="73">
        <v>0</v>
      </c>
      <c r="IF17" s="73">
        <v>40.125</v>
      </c>
      <c r="IG17" s="73">
        <v>6.56</v>
      </c>
      <c r="IH17" s="73">
        <v>6.274</v>
      </c>
      <c r="II17" s="73">
        <v>0</v>
      </c>
      <c r="IJ17" s="73">
        <v>14.403</v>
      </c>
      <c r="IK17" s="73">
        <v>0</v>
      </c>
      <c r="IL17" s="73">
        <v>4.6719999999999997</v>
      </c>
      <c r="IM17" s="73">
        <v>0</v>
      </c>
      <c r="IN17" s="73">
        <v>3.34</v>
      </c>
      <c r="IO17" s="73">
        <v>0</v>
      </c>
      <c r="IP17" s="73">
        <v>2.9729999999999999</v>
      </c>
      <c r="IQ17" s="73">
        <v>6.3920000000000003</v>
      </c>
      <c r="IR17" s="73">
        <v>0</v>
      </c>
      <c r="IS17" s="73">
        <v>0</v>
      </c>
      <c r="IT17" s="73">
        <v>4.907</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1</v>
      </c>
      <c r="JL17" s="71">
        <v>0</v>
      </c>
      <c r="JM17" s="71">
        <v>0</v>
      </c>
      <c r="JN17" s="71">
        <v>1</v>
      </c>
      <c r="JO17" s="71">
        <v>0</v>
      </c>
      <c r="JP17" s="71">
        <v>0</v>
      </c>
      <c r="JQ17" s="71">
        <v>0</v>
      </c>
      <c r="JR17" s="71">
        <v>0</v>
      </c>
      <c r="JS17" s="71">
        <v>0</v>
      </c>
      <c r="JT17" s="71">
        <v>2</v>
      </c>
      <c r="JU17" s="71">
        <v>0</v>
      </c>
      <c r="JV17" s="71">
        <v>0</v>
      </c>
      <c r="JW17" s="71">
        <v>1</v>
      </c>
      <c r="JX17" s="71">
        <v>0</v>
      </c>
      <c r="JY17" s="71">
        <v>0</v>
      </c>
      <c r="JZ17" s="71">
        <v>0</v>
      </c>
      <c r="KA17" s="71">
        <v>0</v>
      </c>
      <c r="KB17" s="71">
        <v>0</v>
      </c>
      <c r="KC17" s="71">
        <v>0</v>
      </c>
      <c r="KD17" s="71">
        <v>0</v>
      </c>
      <c r="KE17" s="71">
        <v>0</v>
      </c>
      <c r="KF17" s="71">
        <v>2</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1</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1</v>
      </c>
      <c r="NM17" s="71">
        <v>0</v>
      </c>
      <c r="NN17" s="71">
        <v>0</v>
      </c>
      <c r="NO17" s="71">
        <v>1</v>
      </c>
      <c r="NP17" s="71">
        <v>0</v>
      </c>
      <c r="NQ17" s="71">
        <v>0</v>
      </c>
      <c r="NR17" s="71">
        <v>0</v>
      </c>
      <c r="NS17" s="71">
        <v>0</v>
      </c>
      <c r="NT17" s="71">
        <v>0</v>
      </c>
      <c r="NU17" s="71">
        <v>2</v>
      </c>
      <c r="NV17" s="71">
        <v>0</v>
      </c>
      <c r="NW17" s="71">
        <v>0</v>
      </c>
      <c r="NX17" s="71">
        <v>1</v>
      </c>
      <c r="NY17" s="71">
        <v>0</v>
      </c>
      <c r="NZ17" s="71">
        <v>0</v>
      </c>
      <c r="OA17" s="71">
        <v>0</v>
      </c>
      <c r="OB17" s="71">
        <v>0</v>
      </c>
      <c r="OC17" s="71">
        <v>0</v>
      </c>
      <c r="OD17" s="71">
        <v>0</v>
      </c>
      <c r="OE17" s="71">
        <v>0</v>
      </c>
      <c r="OF17" s="71">
        <v>0</v>
      </c>
      <c r="OG17" s="71">
        <v>2</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1</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7</v>
      </c>
      <c r="QY17" s="71">
        <v>2</v>
      </c>
      <c r="QZ17" s="71">
        <v>2</v>
      </c>
      <c r="RA17" s="71">
        <v>0</v>
      </c>
      <c r="RB17" s="71">
        <v>3</v>
      </c>
      <c r="RC17" s="71">
        <v>0</v>
      </c>
      <c r="RD17" s="71">
        <v>1</v>
      </c>
      <c r="RE17" s="71">
        <v>0</v>
      </c>
      <c r="RF17" s="71">
        <v>1</v>
      </c>
      <c r="RG17" s="71">
        <v>0</v>
      </c>
      <c r="RH17" s="71">
        <v>1</v>
      </c>
      <c r="RI17" s="71">
        <v>2</v>
      </c>
      <c r="RJ17" s="71">
        <v>0</v>
      </c>
      <c r="RK17" s="71">
        <v>0</v>
      </c>
      <c r="RL17" s="71">
        <v>1</v>
      </c>
      <c r="RM17" s="71">
        <v>0</v>
      </c>
      <c r="RN17" s="71">
        <v>0</v>
      </c>
      <c r="RO17" s="71">
        <v>0</v>
      </c>
      <c r="RP17" s="71">
        <v>0</v>
      </c>
      <c r="RQ17" s="71">
        <v>0</v>
      </c>
      <c r="RR17" s="71">
        <v>0</v>
      </c>
      <c r="RS17" s="71">
        <v>7</v>
      </c>
      <c r="RT17" s="71">
        <v>2</v>
      </c>
      <c r="RU17" s="71">
        <v>2</v>
      </c>
      <c r="RV17" s="71">
        <v>0</v>
      </c>
      <c r="RW17" s="71">
        <v>3</v>
      </c>
      <c r="RX17" s="71">
        <v>0</v>
      </c>
      <c r="RY17" s="71">
        <v>1</v>
      </c>
      <c r="RZ17" s="71">
        <v>0</v>
      </c>
      <c r="SA17" s="71">
        <v>1</v>
      </c>
      <c r="SB17" s="71">
        <v>0</v>
      </c>
      <c r="SC17" s="71">
        <v>1</v>
      </c>
      <c r="SD17" s="71">
        <v>2</v>
      </c>
      <c r="SE17" s="71">
        <v>0</v>
      </c>
      <c r="SF17" s="71">
        <v>0</v>
      </c>
      <c r="SG17" s="71">
        <v>1</v>
      </c>
      <c r="SH17" s="71">
        <v>0</v>
      </c>
    </row>
    <row r="18" spans="1:502">
      <c r="A18" s="16" t="s">
        <v>1731</v>
      </c>
      <c r="B18" s="70">
        <v>10</v>
      </c>
      <c r="C18" s="70">
        <v>10</v>
      </c>
      <c r="D18" s="70">
        <v>1</v>
      </c>
      <c r="E18" s="70">
        <v>2013</v>
      </c>
      <c r="F18" s="70" t="s">
        <v>180</v>
      </c>
      <c r="G18" s="1073" t="s">
        <v>1721</v>
      </c>
      <c r="H18" s="70" t="s">
        <v>1722</v>
      </c>
      <c r="I18" s="1066"/>
      <c r="J18" s="73">
        <v>0</v>
      </c>
      <c r="K18" s="73">
        <v>0</v>
      </c>
      <c r="L18" s="73">
        <v>0</v>
      </c>
      <c r="M18" s="73">
        <v>0</v>
      </c>
      <c r="N18" s="73">
        <v>0</v>
      </c>
      <c r="O18" s="73">
        <v>0</v>
      </c>
      <c r="P18" s="73">
        <v>0</v>
      </c>
      <c r="Q18" s="73">
        <v>0</v>
      </c>
      <c r="R18" s="73">
        <v>13.01</v>
      </c>
      <c r="S18" s="73">
        <v>0</v>
      </c>
      <c r="T18" s="73">
        <v>0</v>
      </c>
      <c r="U18" s="73">
        <v>0</v>
      </c>
      <c r="V18" s="73">
        <v>0</v>
      </c>
      <c r="W18" s="73">
        <v>0</v>
      </c>
      <c r="X18" s="73">
        <v>12.569000000000001</v>
      </c>
      <c r="Y18" s="73">
        <v>0</v>
      </c>
      <c r="Z18" s="73">
        <v>0</v>
      </c>
      <c r="AA18" s="73">
        <v>3.9220000000000002</v>
      </c>
      <c r="AB18" s="73">
        <v>0</v>
      </c>
      <c r="AC18" s="73">
        <v>0</v>
      </c>
      <c r="AD18" s="73">
        <v>0</v>
      </c>
      <c r="AE18" s="73">
        <v>0</v>
      </c>
      <c r="AF18" s="73">
        <v>0</v>
      </c>
      <c r="AG18" s="73">
        <v>7.5309999999999997</v>
      </c>
      <c r="AH18" s="73">
        <v>0</v>
      </c>
      <c r="AI18" s="73">
        <v>0</v>
      </c>
      <c r="AJ18" s="73">
        <v>6.5869999999999997</v>
      </c>
      <c r="AK18" s="73">
        <v>0</v>
      </c>
      <c r="AL18" s="73">
        <v>0</v>
      </c>
      <c r="AM18" s="73">
        <v>0</v>
      </c>
      <c r="AN18" s="73">
        <v>0</v>
      </c>
      <c r="AO18" s="73">
        <v>0</v>
      </c>
      <c r="AP18" s="73">
        <v>0</v>
      </c>
      <c r="AQ18" s="73">
        <v>0</v>
      </c>
      <c r="AR18" s="73">
        <v>0</v>
      </c>
      <c r="AS18" s="73">
        <v>7.64</v>
      </c>
      <c r="AT18" s="73">
        <v>6.524</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15.744999999999999</v>
      </c>
      <c r="BN18" s="73">
        <v>0</v>
      </c>
      <c r="BO18" s="73">
        <v>0</v>
      </c>
      <c r="BP18" s="73">
        <v>0</v>
      </c>
      <c r="BQ18" s="73">
        <v>0</v>
      </c>
      <c r="BR18" s="73">
        <v>0</v>
      </c>
      <c r="BS18" s="73">
        <v>0</v>
      </c>
      <c r="BT18" s="73">
        <v>0</v>
      </c>
      <c r="BU18" s="73">
        <v>0</v>
      </c>
      <c r="BV18" s="73">
        <v>0</v>
      </c>
      <c r="BW18" s="73">
        <v>0</v>
      </c>
      <c r="BX18" s="73">
        <v>0</v>
      </c>
      <c r="BY18" s="73">
        <v>0</v>
      </c>
      <c r="BZ18" s="73">
        <v>5.202</v>
      </c>
      <c r="CA18" s="73">
        <v>0</v>
      </c>
      <c r="CB18" s="73">
        <v>0</v>
      </c>
      <c r="CC18" s="73">
        <v>0</v>
      </c>
      <c r="CD18" s="73">
        <v>0</v>
      </c>
      <c r="CE18" s="73">
        <v>0</v>
      </c>
      <c r="CF18" s="73">
        <v>3.6019999999999999</v>
      </c>
      <c r="CG18" s="73">
        <v>0</v>
      </c>
      <c r="CH18" s="73">
        <v>0</v>
      </c>
      <c r="CI18" s="73">
        <v>0</v>
      </c>
      <c r="CJ18" s="73">
        <v>0</v>
      </c>
      <c r="CK18" s="73">
        <v>0</v>
      </c>
      <c r="CL18" s="73">
        <v>3.3380000000000001</v>
      </c>
      <c r="CM18" s="73">
        <v>0</v>
      </c>
      <c r="CN18" s="73">
        <v>8.1969999999999992</v>
      </c>
      <c r="CO18" s="73">
        <v>0</v>
      </c>
      <c r="CP18" s="73">
        <v>0</v>
      </c>
      <c r="CQ18" s="73">
        <v>0</v>
      </c>
      <c r="CR18" s="73">
        <v>0</v>
      </c>
      <c r="CS18" s="73">
        <v>0</v>
      </c>
      <c r="CT18" s="73">
        <v>0</v>
      </c>
      <c r="CU18" s="73">
        <v>0</v>
      </c>
      <c r="CV18" s="73">
        <v>0</v>
      </c>
      <c r="CW18" s="73">
        <v>0</v>
      </c>
      <c r="CX18" s="73">
        <v>0</v>
      </c>
      <c r="CY18" s="73">
        <v>0</v>
      </c>
      <c r="CZ18" s="73">
        <v>0</v>
      </c>
      <c r="DA18" s="73">
        <v>0</v>
      </c>
      <c r="DB18" s="73">
        <v>0</v>
      </c>
      <c r="DC18" s="73">
        <v>5.444</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13.01</v>
      </c>
      <c r="DT18" s="73">
        <v>0</v>
      </c>
      <c r="DU18" s="73">
        <v>0</v>
      </c>
      <c r="DV18" s="73">
        <v>0</v>
      </c>
      <c r="DW18" s="73">
        <v>0</v>
      </c>
      <c r="DX18" s="73">
        <v>0</v>
      </c>
      <c r="DY18" s="73">
        <v>12.569000000000001</v>
      </c>
      <c r="DZ18" s="73">
        <v>0</v>
      </c>
      <c r="EA18" s="73">
        <v>0</v>
      </c>
      <c r="EB18" s="73">
        <v>3.9220000000000002</v>
      </c>
      <c r="EC18" s="73">
        <v>0</v>
      </c>
      <c r="ED18" s="73">
        <v>0</v>
      </c>
      <c r="EE18" s="73">
        <v>0</v>
      </c>
      <c r="EF18" s="73">
        <v>0</v>
      </c>
      <c r="EG18" s="73">
        <v>0</v>
      </c>
      <c r="EH18" s="73">
        <v>7.5309999999999997</v>
      </c>
      <c r="EI18" s="73">
        <v>0</v>
      </c>
      <c r="EJ18" s="73">
        <v>0</v>
      </c>
      <c r="EK18" s="73">
        <v>6.5869999999999997</v>
      </c>
      <c r="EL18" s="73">
        <v>0</v>
      </c>
      <c r="EM18" s="73">
        <v>0</v>
      </c>
      <c r="EN18" s="73">
        <v>0</v>
      </c>
      <c r="EO18" s="73">
        <v>0</v>
      </c>
      <c r="EP18" s="73">
        <v>0</v>
      </c>
      <c r="EQ18" s="73">
        <v>0</v>
      </c>
      <c r="ER18" s="73">
        <v>0</v>
      </c>
      <c r="ES18" s="73">
        <v>0</v>
      </c>
      <c r="ET18" s="73">
        <v>7.64</v>
      </c>
      <c r="EU18" s="73">
        <v>6.524</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15.744999999999999</v>
      </c>
      <c r="FO18" s="73">
        <v>0</v>
      </c>
      <c r="FP18" s="73">
        <v>0</v>
      </c>
      <c r="FQ18" s="73">
        <v>0</v>
      </c>
      <c r="FR18" s="73">
        <v>0</v>
      </c>
      <c r="FS18" s="73">
        <v>0</v>
      </c>
      <c r="FT18" s="73">
        <v>0</v>
      </c>
      <c r="FU18" s="73">
        <v>0</v>
      </c>
      <c r="FV18" s="73">
        <v>0</v>
      </c>
      <c r="FW18" s="73">
        <v>0</v>
      </c>
      <c r="FX18" s="73">
        <v>0</v>
      </c>
      <c r="FY18" s="73">
        <v>0</v>
      </c>
      <c r="FZ18" s="73">
        <v>0</v>
      </c>
      <c r="GA18" s="73">
        <v>5.202</v>
      </c>
      <c r="GB18" s="73">
        <v>0</v>
      </c>
      <c r="GC18" s="73">
        <v>0</v>
      </c>
      <c r="GD18" s="73">
        <v>0</v>
      </c>
      <c r="GE18" s="73">
        <v>0</v>
      </c>
      <c r="GF18" s="73">
        <v>0</v>
      </c>
      <c r="GG18" s="73">
        <v>3.6019999999999999</v>
      </c>
      <c r="GH18" s="73">
        <v>0</v>
      </c>
      <c r="GI18" s="73">
        <v>0</v>
      </c>
      <c r="GJ18" s="73">
        <v>0</v>
      </c>
      <c r="GK18" s="73">
        <v>0</v>
      </c>
      <c r="GL18" s="73">
        <v>0</v>
      </c>
      <c r="GM18" s="73">
        <v>3.3380000000000001</v>
      </c>
      <c r="GN18" s="73">
        <v>0</v>
      </c>
      <c r="GO18" s="73">
        <v>8.1969999999999992</v>
      </c>
      <c r="GP18" s="73">
        <v>0</v>
      </c>
      <c r="GQ18" s="73">
        <v>0</v>
      </c>
      <c r="GR18" s="73">
        <v>0</v>
      </c>
      <c r="GS18" s="73">
        <v>0</v>
      </c>
      <c r="GT18" s="73">
        <v>0</v>
      </c>
      <c r="GU18" s="73">
        <v>0</v>
      </c>
      <c r="GV18" s="73">
        <v>0</v>
      </c>
      <c r="GW18" s="73">
        <v>0</v>
      </c>
      <c r="GX18" s="73">
        <v>0</v>
      </c>
      <c r="GY18" s="73">
        <v>0</v>
      </c>
      <c r="GZ18" s="73">
        <v>0</v>
      </c>
      <c r="HA18" s="73">
        <v>0</v>
      </c>
      <c r="HB18" s="73">
        <v>0</v>
      </c>
      <c r="HC18" s="73">
        <v>0</v>
      </c>
      <c r="HD18" s="73">
        <v>5.444</v>
      </c>
      <c r="HE18" s="73">
        <v>0</v>
      </c>
      <c r="HF18" s="73">
        <v>0</v>
      </c>
      <c r="HG18" s="73">
        <v>0</v>
      </c>
      <c r="HH18" s="73">
        <v>0</v>
      </c>
      <c r="HI18" s="73">
        <v>0</v>
      </c>
      <c r="HJ18" s="73">
        <v>0</v>
      </c>
      <c r="HK18" s="73">
        <v>43.619</v>
      </c>
      <c r="HL18" s="73">
        <v>7.64</v>
      </c>
      <c r="HM18" s="73">
        <v>6.524</v>
      </c>
      <c r="HN18" s="73">
        <v>0</v>
      </c>
      <c r="HO18" s="73">
        <v>15.744999999999999</v>
      </c>
      <c r="HP18" s="73">
        <v>0</v>
      </c>
      <c r="HQ18" s="73">
        <v>5.202</v>
      </c>
      <c r="HR18" s="73">
        <v>0</v>
      </c>
      <c r="HS18" s="73">
        <v>3.6019999999999999</v>
      </c>
      <c r="HT18" s="73">
        <v>0</v>
      </c>
      <c r="HU18" s="73">
        <v>3.3380000000000001</v>
      </c>
      <c r="HV18" s="73">
        <v>8.1969999999999992</v>
      </c>
      <c r="HW18" s="73">
        <v>0</v>
      </c>
      <c r="HX18" s="73">
        <v>0</v>
      </c>
      <c r="HY18" s="73">
        <v>5.444</v>
      </c>
      <c r="HZ18" s="73">
        <v>0</v>
      </c>
      <c r="IA18" s="73">
        <v>0</v>
      </c>
      <c r="IB18" s="73">
        <v>0</v>
      </c>
      <c r="IC18" s="73">
        <v>0</v>
      </c>
      <c r="ID18" s="73">
        <v>0</v>
      </c>
      <c r="IE18" s="73">
        <v>0</v>
      </c>
      <c r="IF18" s="73">
        <v>43.619</v>
      </c>
      <c r="IG18" s="73">
        <v>7.64</v>
      </c>
      <c r="IH18" s="73">
        <v>6.524</v>
      </c>
      <c r="II18" s="73">
        <v>0</v>
      </c>
      <c r="IJ18" s="73">
        <v>15.744999999999999</v>
      </c>
      <c r="IK18" s="73">
        <v>0</v>
      </c>
      <c r="IL18" s="73">
        <v>5.202</v>
      </c>
      <c r="IM18" s="73">
        <v>0</v>
      </c>
      <c r="IN18" s="73">
        <v>3.6019999999999999</v>
      </c>
      <c r="IO18" s="73">
        <v>0</v>
      </c>
      <c r="IP18" s="73">
        <v>3.3380000000000001</v>
      </c>
      <c r="IQ18" s="73">
        <v>8.1969999999999992</v>
      </c>
      <c r="IR18" s="73">
        <v>0</v>
      </c>
      <c r="IS18" s="73">
        <v>0</v>
      </c>
      <c r="IT18" s="73">
        <v>5.444</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1</v>
      </c>
      <c r="JL18" s="71">
        <v>0</v>
      </c>
      <c r="JM18" s="71">
        <v>0</v>
      </c>
      <c r="JN18" s="71">
        <v>1</v>
      </c>
      <c r="JO18" s="71">
        <v>0</v>
      </c>
      <c r="JP18" s="71">
        <v>0</v>
      </c>
      <c r="JQ18" s="71">
        <v>0</v>
      </c>
      <c r="JR18" s="71">
        <v>0</v>
      </c>
      <c r="JS18" s="71">
        <v>0</v>
      </c>
      <c r="JT18" s="71">
        <v>2</v>
      </c>
      <c r="JU18" s="71">
        <v>0</v>
      </c>
      <c r="JV18" s="71">
        <v>0</v>
      </c>
      <c r="JW18" s="71">
        <v>1</v>
      </c>
      <c r="JX18" s="71">
        <v>0</v>
      </c>
      <c r="JY18" s="71">
        <v>0</v>
      </c>
      <c r="JZ18" s="71">
        <v>0</v>
      </c>
      <c r="KA18" s="71">
        <v>0</v>
      </c>
      <c r="KB18" s="71">
        <v>0</v>
      </c>
      <c r="KC18" s="71">
        <v>0</v>
      </c>
      <c r="KD18" s="71">
        <v>0</v>
      </c>
      <c r="KE18" s="71">
        <v>0</v>
      </c>
      <c r="KF18" s="71">
        <v>2</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0</v>
      </c>
      <c r="LW18" s="71">
        <v>0</v>
      </c>
      <c r="LX18" s="71">
        <v>0</v>
      </c>
      <c r="LY18" s="71">
        <v>1</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1</v>
      </c>
      <c r="NM18" s="71">
        <v>0</v>
      </c>
      <c r="NN18" s="71">
        <v>0</v>
      </c>
      <c r="NO18" s="71">
        <v>1</v>
      </c>
      <c r="NP18" s="71">
        <v>0</v>
      </c>
      <c r="NQ18" s="71">
        <v>0</v>
      </c>
      <c r="NR18" s="71">
        <v>0</v>
      </c>
      <c r="NS18" s="71">
        <v>0</v>
      </c>
      <c r="NT18" s="71">
        <v>0</v>
      </c>
      <c r="NU18" s="71">
        <v>2</v>
      </c>
      <c r="NV18" s="71">
        <v>0</v>
      </c>
      <c r="NW18" s="71">
        <v>0</v>
      </c>
      <c r="NX18" s="71">
        <v>1</v>
      </c>
      <c r="NY18" s="71">
        <v>0</v>
      </c>
      <c r="NZ18" s="71">
        <v>0</v>
      </c>
      <c r="OA18" s="71">
        <v>0</v>
      </c>
      <c r="OB18" s="71">
        <v>0</v>
      </c>
      <c r="OC18" s="71">
        <v>0</v>
      </c>
      <c r="OD18" s="71">
        <v>0</v>
      </c>
      <c r="OE18" s="71">
        <v>0</v>
      </c>
      <c r="OF18" s="71">
        <v>0</v>
      </c>
      <c r="OG18" s="71">
        <v>2</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0</v>
      </c>
      <c r="PX18" s="71">
        <v>0</v>
      </c>
      <c r="PY18" s="71">
        <v>0</v>
      </c>
      <c r="PZ18" s="71">
        <v>1</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7</v>
      </c>
      <c r="QY18" s="71">
        <v>2</v>
      </c>
      <c r="QZ18" s="71">
        <v>2</v>
      </c>
      <c r="RA18" s="71">
        <v>0</v>
      </c>
      <c r="RB18" s="71">
        <v>3</v>
      </c>
      <c r="RC18" s="71">
        <v>0</v>
      </c>
      <c r="RD18" s="71">
        <v>1</v>
      </c>
      <c r="RE18" s="71">
        <v>0</v>
      </c>
      <c r="RF18" s="71">
        <v>1</v>
      </c>
      <c r="RG18" s="71">
        <v>0</v>
      </c>
      <c r="RH18" s="71">
        <v>1</v>
      </c>
      <c r="RI18" s="71">
        <v>2</v>
      </c>
      <c r="RJ18" s="71">
        <v>0</v>
      </c>
      <c r="RK18" s="71">
        <v>0</v>
      </c>
      <c r="RL18" s="71">
        <v>1</v>
      </c>
      <c r="RM18" s="71">
        <v>0</v>
      </c>
      <c r="RN18" s="71">
        <v>0</v>
      </c>
      <c r="RO18" s="71">
        <v>0</v>
      </c>
      <c r="RP18" s="71">
        <v>0</v>
      </c>
      <c r="RQ18" s="71">
        <v>0</v>
      </c>
      <c r="RR18" s="71">
        <v>0</v>
      </c>
      <c r="RS18" s="71">
        <v>7</v>
      </c>
      <c r="RT18" s="71">
        <v>2</v>
      </c>
      <c r="RU18" s="71">
        <v>2</v>
      </c>
      <c r="RV18" s="71">
        <v>0</v>
      </c>
      <c r="RW18" s="71">
        <v>3</v>
      </c>
      <c r="RX18" s="71">
        <v>0</v>
      </c>
      <c r="RY18" s="71">
        <v>1</v>
      </c>
      <c r="RZ18" s="71">
        <v>0</v>
      </c>
      <c r="SA18" s="71">
        <v>1</v>
      </c>
      <c r="SB18" s="71">
        <v>0</v>
      </c>
      <c r="SC18" s="71">
        <v>1</v>
      </c>
      <c r="SD18" s="71">
        <v>2</v>
      </c>
      <c r="SE18" s="71">
        <v>0</v>
      </c>
      <c r="SF18" s="71">
        <v>0</v>
      </c>
      <c r="SG18" s="71">
        <v>1</v>
      </c>
      <c r="SH18" s="71">
        <v>0</v>
      </c>
    </row>
    <row r="19" spans="1:502">
      <c r="A19" s="16" t="s">
        <v>1732</v>
      </c>
      <c r="B19" s="70">
        <v>11</v>
      </c>
      <c r="C19" s="70">
        <v>11</v>
      </c>
      <c r="D19" s="70">
        <v>1</v>
      </c>
      <c r="E19" s="70">
        <v>2014</v>
      </c>
      <c r="F19" s="70" t="s">
        <v>181</v>
      </c>
      <c r="G19" s="1073" t="s">
        <v>1721</v>
      </c>
      <c r="H19" s="70" t="s">
        <v>1722</v>
      </c>
      <c r="I19" s="1066"/>
      <c r="J19" s="73">
        <v>0</v>
      </c>
      <c r="K19" s="73">
        <v>0</v>
      </c>
      <c r="L19" s="73">
        <v>0</v>
      </c>
      <c r="M19" s="73">
        <v>0</v>
      </c>
      <c r="N19" s="73">
        <v>0</v>
      </c>
      <c r="O19" s="73">
        <v>0</v>
      </c>
      <c r="P19" s="73">
        <v>0</v>
      </c>
      <c r="Q19" s="73">
        <v>0</v>
      </c>
      <c r="R19" s="73">
        <v>13.403</v>
      </c>
      <c r="S19" s="73">
        <v>0</v>
      </c>
      <c r="T19" s="73">
        <v>0</v>
      </c>
      <c r="U19" s="73">
        <v>0</v>
      </c>
      <c r="V19" s="73">
        <v>0</v>
      </c>
      <c r="W19" s="73">
        <v>0</v>
      </c>
      <c r="X19" s="73">
        <v>11.51</v>
      </c>
      <c r="Y19" s="73">
        <v>0</v>
      </c>
      <c r="Z19" s="73">
        <v>0</v>
      </c>
      <c r="AA19" s="73">
        <v>3.4809999999999999</v>
      </c>
      <c r="AB19" s="73">
        <v>0</v>
      </c>
      <c r="AC19" s="73">
        <v>0</v>
      </c>
      <c r="AD19" s="73">
        <v>0</v>
      </c>
      <c r="AE19" s="73">
        <v>0</v>
      </c>
      <c r="AF19" s="73">
        <v>0</v>
      </c>
      <c r="AG19" s="73">
        <v>6.625</v>
      </c>
      <c r="AH19" s="73">
        <v>0</v>
      </c>
      <c r="AI19" s="73">
        <v>0</v>
      </c>
      <c r="AJ19" s="73">
        <v>7.4390000000000001</v>
      </c>
      <c r="AK19" s="73">
        <v>0</v>
      </c>
      <c r="AL19" s="73">
        <v>0</v>
      </c>
      <c r="AM19" s="73">
        <v>0</v>
      </c>
      <c r="AN19" s="73">
        <v>0</v>
      </c>
      <c r="AO19" s="73">
        <v>0</v>
      </c>
      <c r="AP19" s="73">
        <v>0</v>
      </c>
      <c r="AQ19" s="73">
        <v>0</v>
      </c>
      <c r="AR19" s="73">
        <v>0</v>
      </c>
      <c r="AS19" s="73">
        <v>3.9079999999999999</v>
      </c>
      <c r="AT19" s="73">
        <v>6.5510000000000002</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15.481</v>
      </c>
      <c r="BN19" s="73">
        <v>0</v>
      </c>
      <c r="BO19" s="73">
        <v>0</v>
      </c>
      <c r="BP19" s="73">
        <v>0</v>
      </c>
      <c r="BQ19" s="73">
        <v>0</v>
      </c>
      <c r="BR19" s="73">
        <v>0</v>
      </c>
      <c r="BS19" s="73">
        <v>0</v>
      </c>
      <c r="BT19" s="73">
        <v>0</v>
      </c>
      <c r="BU19" s="73">
        <v>0</v>
      </c>
      <c r="BV19" s="73">
        <v>0</v>
      </c>
      <c r="BW19" s="73">
        <v>0</v>
      </c>
      <c r="BX19" s="73">
        <v>0</v>
      </c>
      <c r="BY19" s="73">
        <v>0</v>
      </c>
      <c r="BZ19" s="73">
        <v>4.8769999999999998</v>
      </c>
      <c r="CA19" s="73">
        <v>0</v>
      </c>
      <c r="CB19" s="73">
        <v>0</v>
      </c>
      <c r="CC19" s="73">
        <v>0</v>
      </c>
      <c r="CD19" s="73">
        <v>0</v>
      </c>
      <c r="CE19" s="73">
        <v>0</v>
      </c>
      <c r="CF19" s="73">
        <v>3.6190000000000002</v>
      </c>
      <c r="CG19" s="73">
        <v>0</v>
      </c>
      <c r="CH19" s="73">
        <v>0</v>
      </c>
      <c r="CI19" s="73">
        <v>0</v>
      </c>
      <c r="CJ19" s="73">
        <v>0</v>
      </c>
      <c r="CK19" s="73">
        <v>0</v>
      </c>
      <c r="CL19" s="73">
        <v>3.3889999999999998</v>
      </c>
      <c r="CM19" s="73">
        <v>0</v>
      </c>
      <c r="CN19" s="73">
        <v>7.9009999999999998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5.4119999999999999</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13.403</v>
      </c>
      <c r="DT19" s="73">
        <v>0</v>
      </c>
      <c r="DU19" s="73">
        <v>0</v>
      </c>
      <c r="DV19" s="73">
        <v>0</v>
      </c>
      <c r="DW19" s="73">
        <v>0</v>
      </c>
      <c r="DX19" s="73">
        <v>0</v>
      </c>
      <c r="DY19" s="73">
        <v>11.51</v>
      </c>
      <c r="DZ19" s="73">
        <v>0</v>
      </c>
      <c r="EA19" s="73">
        <v>0</v>
      </c>
      <c r="EB19" s="73">
        <v>3.4809999999999999</v>
      </c>
      <c r="EC19" s="73">
        <v>0</v>
      </c>
      <c r="ED19" s="73">
        <v>0</v>
      </c>
      <c r="EE19" s="73">
        <v>0</v>
      </c>
      <c r="EF19" s="73">
        <v>0</v>
      </c>
      <c r="EG19" s="73">
        <v>0</v>
      </c>
      <c r="EH19" s="73">
        <v>6.625</v>
      </c>
      <c r="EI19" s="73">
        <v>0</v>
      </c>
      <c r="EJ19" s="73">
        <v>0</v>
      </c>
      <c r="EK19" s="73">
        <v>7.4390000000000001</v>
      </c>
      <c r="EL19" s="73">
        <v>0</v>
      </c>
      <c r="EM19" s="73">
        <v>0</v>
      </c>
      <c r="EN19" s="73">
        <v>0</v>
      </c>
      <c r="EO19" s="73">
        <v>0</v>
      </c>
      <c r="EP19" s="73">
        <v>0</v>
      </c>
      <c r="EQ19" s="73">
        <v>0</v>
      </c>
      <c r="ER19" s="73">
        <v>0</v>
      </c>
      <c r="ES19" s="73">
        <v>0</v>
      </c>
      <c r="ET19" s="73">
        <v>3.9079999999999999</v>
      </c>
      <c r="EU19" s="73">
        <v>6.5510000000000002</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15.481</v>
      </c>
      <c r="FO19" s="73">
        <v>0</v>
      </c>
      <c r="FP19" s="73">
        <v>0</v>
      </c>
      <c r="FQ19" s="73">
        <v>0</v>
      </c>
      <c r="FR19" s="73">
        <v>0</v>
      </c>
      <c r="FS19" s="73">
        <v>0</v>
      </c>
      <c r="FT19" s="73">
        <v>0</v>
      </c>
      <c r="FU19" s="73">
        <v>0</v>
      </c>
      <c r="FV19" s="73">
        <v>0</v>
      </c>
      <c r="FW19" s="73">
        <v>0</v>
      </c>
      <c r="FX19" s="73">
        <v>0</v>
      </c>
      <c r="FY19" s="73">
        <v>0</v>
      </c>
      <c r="FZ19" s="73">
        <v>0</v>
      </c>
      <c r="GA19" s="73">
        <v>4.8769999999999998</v>
      </c>
      <c r="GB19" s="73">
        <v>0</v>
      </c>
      <c r="GC19" s="73">
        <v>0</v>
      </c>
      <c r="GD19" s="73">
        <v>0</v>
      </c>
      <c r="GE19" s="73">
        <v>0</v>
      </c>
      <c r="GF19" s="73">
        <v>0</v>
      </c>
      <c r="GG19" s="73">
        <v>3.6190000000000002</v>
      </c>
      <c r="GH19" s="73">
        <v>0</v>
      </c>
      <c r="GI19" s="73">
        <v>0</v>
      </c>
      <c r="GJ19" s="73">
        <v>0</v>
      </c>
      <c r="GK19" s="73">
        <v>0</v>
      </c>
      <c r="GL19" s="73">
        <v>0</v>
      </c>
      <c r="GM19" s="73">
        <v>3.3889999999999998</v>
      </c>
      <c r="GN19" s="73">
        <v>0</v>
      </c>
      <c r="GO19" s="73">
        <v>7.9009999999999998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5.4119999999999999</v>
      </c>
      <c r="HE19" s="73">
        <v>0</v>
      </c>
      <c r="HF19" s="73">
        <v>0</v>
      </c>
      <c r="HG19" s="73">
        <v>0</v>
      </c>
      <c r="HH19" s="73">
        <v>0</v>
      </c>
      <c r="HI19" s="73">
        <v>0</v>
      </c>
      <c r="HJ19" s="73">
        <v>0</v>
      </c>
      <c r="HK19" s="73">
        <v>42.457999999999998</v>
      </c>
      <c r="HL19" s="73">
        <v>3.9079999999999999</v>
      </c>
      <c r="HM19" s="73">
        <v>6.5510000000000002</v>
      </c>
      <c r="HN19" s="73">
        <v>0</v>
      </c>
      <c r="HO19" s="73">
        <v>15.481</v>
      </c>
      <c r="HP19" s="73">
        <v>0</v>
      </c>
      <c r="HQ19" s="73">
        <v>4.8769999999999998</v>
      </c>
      <c r="HR19" s="73">
        <v>0</v>
      </c>
      <c r="HS19" s="73">
        <v>3.6190000000000002</v>
      </c>
      <c r="HT19" s="73">
        <v>0</v>
      </c>
      <c r="HU19" s="73">
        <v>3.3889999999999998</v>
      </c>
      <c r="HV19" s="73">
        <v>7.9009999999999998</v>
      </c>
      <c r="HW19" s="73">
        <v>0</v>
      </c>
      <c r="HX19" s="73">
        <v>0</v>
      </c>
      <c r="HY19" s="73">
        <v>5.4119999999999999</v>
      </c>
      <c r="HZ19" s="73">
        <v>0</v>
      </c>
      <c r="IA19" s="73">
        <v>0</v>
      </c>
      <c r="IB19" s="73">
        <v>0</v>
      </c>
      <c r="IC19" s="73">
        <v>0</v>
      </c>
      <c r="ID19" s="73">
        <v>0</v>
      </c>
      <c r="IE19" s="73">
        <v>0</v>
      </c>
      <c r="IF19" s="73">
        <v>42.457999999999998</v>
      </c>
      <c r="IG19" s="73">
        <v>3.9079999999999999</v>
      </c>
      <c r="IH19" s="73">
        <v>6.5510000000000002</v>
      </c>
      <c r="II19" s="73">
        <v>0</v>
      </c>
      <c r="IJ19" s="73">
        <v>15.481</v>
      </c>
      <c r="IK19" s="73">
        <v>0</v>
      </c>
      <c r="IL19" s="73">
        <v>4.8769999999999998</v>
      </c>
      <c r="IM19" s="73">
        <v>0</v>
      </c>
      <c r="IN19" s="73">
        <v>3.6190000000000002</v>
      </c>
      <c r="IO19" s="73">
        <v>0</v>
      </c>
      <c r="IP19" s="73">
        <v>3.3889999999999998</v>
      </c>
      <c r="IQ19" s="73">
        <v>7.9009999999999998</v>
      </c>
      <c r="IR19" s="73">
        <v>0</v>
      </c>
      <c r="IS19" s="73">
        <v>0</v>
      </c>
      <c r="IT19" s="73">
        <v>5.4119999999999999</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1</v>
      </c>
      <c r="JL19" s="71">
        <v>0</v>
      </c>
      <c r="JM19" s="71">
        <v>0</v>
      </c>
      <c r="JN19" s="71">
        <v>1</v>
      </c>
      <c r="JO19" s="71">
        <v>0</v>
      </c>
      <c r="JP19" s="71">
        <v>0</v>
      </c>
      <c r="JQ19" s="71">
        <v>0</v>
      </c>
      <c r="JR19" s="71">
        <v>0</v>
      </c>
      <c r="JS19" s="71">
        <v>0</v>
      </c>
      <c r="JT19" s="71">
        <v>2</v>
      </c>
      <c r="JU19" s="71">
        <v>0</v>
      </c>
      <c r="JV19" s="71">
        <v>0</v>
      </c>
      <c r="JW19" s="71">
        <v>1</v>
      </c>
      <c r="JX19" s="71">
        <v>0</v>
      </c>
      <c r="JY19" s="71">
        <v>0</v>
      </c>
      <c r="JZ19" s="71">
        <v>0</v>
      </c>
      <c r="KA19" s="71">
        <v>0</v>
      </c>
      <c r="KB19" s="71">
        <v>0</v>
      </c>
      <c r="KC19" s="71">
        <v>0</v>
      </c>
      <c r="KD19" s="71">
        <v>0</v>
      </c>
      <c r="KE19" s="71">
        <v>0</v>
      </c>
      <c r="KF19" s="71">
        <v>1</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0</v>
      </c>
      <c r="LW19" s="71">
        <v>0</v>
      </c>
      <c r="LX19" s="71">
        <v>0</v>
      </c>
      <c r="LY19" s="71">
        <v>1</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1</v>
      </c>
      <c r="NM19" s="71">
        <v>0</v>
      </c>
      <c r="NN19" s="71">
        <v>0</v>
      </c>
      <c r="NO19" s="71">
        <v>1</v>
      </c>
      <c r="NP19" s="71">
        <v>0</v>
      </c>
      <c r="NQ19" s="71">
        <v>0</v>
      </c>
      <c r="NR19" s="71">
        <v>0</v>
      </c>
      <c r="NS19" s="71">
        <v>0</v>
      </c>
      <c r="NT19" s="71">
        <v>0</v>
      </c>
      <c r="NU19" s="71">
        <v>2</v>
      </c>
      <c r="NV19" s="71">
        <v>0</v>
      </c>
      <c r="NW19" s="71">
        <v>0</v>
      </c>
      <c r="NX19" s="71">
        <v>1</v>
      </c>
      <c r="NY19" s="71">
        <v>0</v>
      </c>
      <c r="NZ19" s="71">
        <v>0</v>
      </c>
      <c r="OA19" s="71">
        <v>0</v>
      </c>
      <c r="OB19" s="71">
        <v>0</v>
      </c>
      <c r="OC19" s="71">
        <v>0</v>
      </c>
      <c r="OD19" s="71">
        <v>0</v>
      </c>
      <c r="OE19" s="71">
        <v>0</v>
      </c>
      <c r="OF19" s="71">
        <v>0</v>
      </c>
      <c r="OG19" s="71">
        <v>1</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0</v>
      </c>
      <c r="PX19" s="71">
        <v>0</v>
      </c>
      <c r="PY19" s="71">
        <v>0</v>
      </c>
      <c r="PZ19" s="71">
        <v>1</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7</v>
      </c>
      <c r="QY19" s="71">
        <v>1</v>
      </c>
      <c r="QZ19" s="71">
        <v>2</v>
      </c>
      <c r="RA19" s="71">
        <v>0</v>
      </c>
      <c r="RB19" s="71">
        <v>3</v>
      </c>
      <c r="RC19" s="71">
        <v>0</v>
      </c>
      <c r="RD19" s="71">
        <v>1</v>
      </c>
      <c r="RE19" s="71">
        <v>0</v>
      </c>
      <c r="RF19" s="71">
        <v>1</v>
      </c>
      <c r="RG19" s="71">
        <v>0</v>
      </c>
      <c r="RH19" s="71">
        <v>1</v>
      </c>
      <c r="RI19" s="71">
        <v>2</v>
      </c>
      <c r="RJ19" s="71">
        <v>0</v>
      </c>
      <c r="RK19" s="71">
        <v>0</v>
      </c>
      <c r="RL19" s="71">
        <v>1</v>
      </c>
      <c r="RM19" s="71">
        <v>0</v>
      </c>
      <c r="RN19" s="71">
        <v>0</v>
      </c>
      <c r="RO19" s="71">
        <v>0</v>
      </c>
      <c r="RP19" s="71">
        <v>0</v>
      </c>
      <c r="RQ19" s="71">
        <v>0</v>
      </c>
      <c r="RR19" s="71">
        <v>0</v>
      </c>
      <c r="RS19" s="71">
        <v>7</v>
      </c>
      <c r="RT19" s="71">
        <v>1</v>
      </c>
      <c r="RU19" s="71">
        <v>2</v>
      </c>
      <c r="RV19" s="71">
        <v>0</v>
      </c>
      <c r="RW19" s="71">
        <v>3</v>
      </c>
      <c r="RX19" s="71">
        <v>0</v>
      </c>
      <c r="RY19" s="71">
        <v>1</v>
      </c>
      <c r="RZ19" s="71">
        <v>0</v>
      </c>
      <c r="SA19" s="71">
        <v>1</v>
      </c>
      <c r="SB19" s="71">
        <v>0</v>
      </c>
      <c r="SC19" s="71">
        <v>1</v>
      </c>
      <c r="SD19" s="71">
        <v>2</v>
      </c>
      <c r="SE19" s="71">
        <v>0</v>
      </c>
      <c r="SF19" s="71">
        <v>0</v>
      </c>
      <c r="SG19" s="71">
        <v>1</v>
      </c>
      <c r="SH19" s="71">
        <v>0</v>
      </c>
    </row>
    <row r="20" spans="1:502">
      <c r="A20" s="16" t="s">
        <v>1733</v>
      </c>
      <c r="B20" s="70">
        <v>12</v>
      </c>
      <c r="C20" s="70">
        <v>12</v>
      </c>
      <c r="D20" s="70">
        <v>1</v>
      </c>
      <c r="E20" s="70">
        <v>2015</v>
      </c>
      <c r="F20" s="70" t="s">
        <v>182</v>
      </c>
      <c r="G20" s="1073" t="s">
        <v>1721</v>
      </c>
      <c r="H20" s="70" t="s">
        <v>1722</v>
      </c>
      <c r="I20" s="1066"/>
      <c r="J20" s="73">
        <v>0</v>
      </c>
      <c r="K20" s="73">
        <v>0</v>
      </c>
      <c r="L20" s="73">
        <v>0</v>
      </c>
      <c r="M20" s="73">
        <v>0</v>
      </c>
      <c r="N20" s="73">
        <v>0</v>
      </c>
      <c r="O20" s="73">
        <v>0</v>
      </c>
      <c r="P20" s="73">
        <v>0</v>
      </c>
      <c r="Q20" s="73">
        <v>0</v>
      </c>
      <c r="R20" s="73">
        <v>12.678000000000001</v>
      </c>
      <c r="S20" s="73">
        <v>0</v>
      </c>
      <c r="T20" s="73">
        <v>0</v>
      </c>
      <c r="U20" s="73">
        <v>0</v>
      </c>
      <c r="V20" s="73">
        <v>0</v>
      </c>
      <c r="W20" s="73">
        <v>0</v>
      </c>
      <c r="X20" s="73">
        <v>12.542</v>
      </c>
      <c r="Y20" s="73">
        <v>0</v>
      </c>
      <c r="Z20" s="73">
        <v>0</v>
      </c>
      <c r="AA20" s="73">
        <v>3.0110000000000001</v>
      </c>
      <c r="AB20" s="73">
        <v>0</v>
      </c>
      <c r="AC20" s="73">
        <v>0</v>
      </c>
      <c r="AD20" s="73">
        <v>0</v>
      </c>
      <c r="AE20" s="73">
        <v>0</v>
      </c>
      <c r="AF20" s="73">
        <v>0</v>
      </c>
      <c r="AG20" s="73">
        <v>5.7240000000000002</v>
      </c>
      <c r="AH20" s="73">
        <v>0</v>
      </c>
      <c r="AI20" s="73">
        <v>0</v>
      </c>
      <c r="AJ20" s="73">
        <v>6.4640000000000004</v>
      </c>
      <c r="AK20" s="73">
        <v>0</v>
      </c>
      <c r="AL20" s="73">
        <v>0</v>
      </c>
      <c r="AM20" s="73">
        <v>0</v>
      </c>
      <c r="AN20" s="73">
        <v>0</v>
      </c>
      <c r="AO20" s="73">
        <v>0</v>
      </c>
      <c r="AP20" s="73">
        <v>0</v>
      </c>
      <c r="AQ20" s="73">
        <v>0</v>
      </c>
      <c r="AR20" s="73">
        <v>0</v>
      </c>
      <c r="AS20" s="73">
        <v>3.8180000000000001</v>
      </c>
      <c r="AT20" s="73">
        <v>4.0640000000000001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14.038</v>
      </c>
      <c r="BN20" s="73">
        <v>0</v>
      </c>
      <c r="BO20" s="73">
        <v>0</v>
      </c>
      <c r="BP20" s="73">
        <v>0</v>
      </c>
      <c r="BQ20" s="73">
        <v>0</v>
      </c>
      <c r="BR20" s="73">
        <v>0</v>
      </c>
      <c r="BS20" s="73">
        <v>0</v>
      </c>
      <c r="BT20" s="73">
        <v>0</v>
      </c>
      <c r="BU20" s="73">
        <v>0</v>
      </c>
      <c r="BV20" s="73">
        <v>0</v>
      </c>
      <c r="BW20" s="73">
        <v>0</v>
      </c>
      <c r="BX20" s="73">
        <v>0</v>
      </c>
      <c r="BY20" s="73">
        <v>0</v>
      </c>
      <c r="BZ20" s="73">
        <v>4.4180000000000001</v>
      </c>
      <c r="CA20" s="73">
        <v>0</v>
      </c>
      <c r="CB20" s="73">
        <v>0</v>
      </c>
      <c r="CC20" s="73">
        <v>0</v>
      </c>
      <c r="CD20" s="73">
        <v>0</v>
      </c>
      <c r="CE20" s="73">
        <v>0</v>
      </c>
      <c r="CF20" s="73">
        <v>3.5</v>
      </c>
      <c r="CG20" s="73">
        <v>0</v>
      </c>
      <c r="CH20" s="73">
        <v>0</v>
      </c>
      <c r="CI20" s="73">
        <v>0</v>
      </c>
      <c r="CJ20" s="73">
        <v>0</v>
      </c>
      <c r="CK20" s="73">
        <v>0</v>
      </c>
      <c r="CL20" s="73">
        <v>3.3050000000000002</v>
      </c>
      <c r="CM20" s="73">
        <v>0</v>
      </c>
      <c r="CN20" s="73">
        <v>7.6619999999999999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5.1189999999999998</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12.678000000000001</v>
      </c>
      <c r="DT20" s="73">
        <v>0</v>
      </c>
      <c r="DU20" s="73">
        <v>0</v>
      </c>
      <c r="DV20" s="73">
        <v>0</v>
      </c>
      <c r="DW20" s="73">
        <v>0</v>
      </c>
      <c r="DX20" s="73">
        <v>0</v>
      </c>
      <c r="DY20" s="73">
        <v>12.542</v>
      </c>
      <c r="DZ20" s="73">
        <v>0</v>
      </c>
      <c r="EA20" s="73">
        <v>0</v>
      </c>
      <c r="EB20" s="73">
        <v>3.0110000000000001</v>
      </c>
      <c r="EC20" s="73">
        <v>0</v>
      </c>
      <c r="ED20" s="73">
        <v>0</v>
      </c>
      <c r="EE20" s="73">
        <v>0</v>
      </c>
      <c r="EF20" s="73">
        <v>0</v>
      </c>
      <c r="EG20" s="73">
        <v>0</v>
      </c>
      <c r="EH20" s="73">
        <v>5.7240000000000002</v>
      </c>
      <c r="EI20" s="73">
        <v>0</v>
      </c>
      <c r="EJ20" s="73">
        <v>0</v>
      </c>
      <c r="EK20" s="73">
        <v>6.4640000000000004</v>
      </c>
      <c r="EL20" s="73">
        <v>0</v>
      </c>
      <c r="EM20" s="73">
        <v>0</v>
      </c>
      <c r="EN20" s="73">
        <v>0</v>
      </c>
      <c r="EO20" s="73">
        <v>0</v>
      </c>
      <c r="EP20" s="73">
        <v>0</v>
      </c>
      <c r="EQ20" s="73">
        <v>0</v>
      </c>
      <c r="ER20" s="73">
        <v>0</v>
      </c>
      <c r="ES20" s="73">
        <v>0</v>
      </c>
      <c r="ET20" s="73">
        <v>3.8180000000000001</v>
      </c>
      <c r="EU20" s="73">
        <v>4.0640000000000001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14.038</v>
      </c>
      <c r="FO20" s="73">
        <v>0</v>
      </c>
      <c r="FP20" s="73">
        <v>0</v>
      </c>
      <c r="FQ20" s="73">
        <v>0</v>
      </c>
      <c r="FR20" s="73">
        <v>0</v>
      </c>
      <c r="FS20" s="73">
        <v>0</v>
      </c>
      <c r="FT20" s="73">
        <v>0</v>
      </c>
      <c r="FU20" s="73">
        <v>0</v>
      </c>
      <c r="FV20" s="73">
        <v>0</v>
      </c>
      <c r="FW20" s="73">
        <v>0</v>
      </c>
      <c r="FX20" s="73">
        <v>0</v>
      </c>
      <c r="FY20" s="73">
        <v>0</v>
      </c>
      <c r="FZ20" s="73">
        <v>0</v>
      </c>
      <c r="GA20" s="73">
        <v>4.4180000000000001</v>
      </c>
      <c r="GB20" s="73">
        <v>0</v>
      </c>
      <c r="GC20" s="73">
        <v>0</v>
      </c>
      <c r="GD20" s="73">
        <v>0</v>
      </c>
      <c r="GE20" s="73">
        <v>0</v>
      </c>
      <c r="GF20" s="73">
        <v>0</v>
      </c>
      <c r="GG20" s="73">
        <v>3.5</v>
      </c>
      <c r="GH20" s="73">
        <v>0</v>
      </c>
      <c r="GI20" s="73">
        <v>0</v>
      </c>
      <c r="GJ20" s="73">
        <v>0</v>
      </c>
      <c r="GK20" s="73">
        <v>0</v>
      </c>
      <c r="GL20" s="73">
        <v>0</v>
      </c>
      <c r="GM20" s="73">
        <v>3.3050000000000002</v>
      </c>
      <c r="GN20" s="73">
        <v>0</v>
      </c>
      <c r="GO20" s="73">
        <v>7.6619999999999999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5.1189999999999998</v>
      </c>
      <c r="HE20" s="73">
        <v>0</v>
      </c>
      <c r="HF20" s="73">
        <v>0</v>
      </c>
      <c r="HG20" s="73">
        <v>0</v>
      </c>
      <c r="HH20" s="73">
        <v>0</v>
      </c>
      <c r="HI20" s="73">
        <v>0</v>
      </c>
      <c r="HJ20" s="73">
        <v>0</v>
      </c>
      <c r="HK20" s="73">
        <v>40.418999999999997</v>
      </c>
      <c r="HL20" s="73">
        <v>3.8180000000000001</v>
      </c>
      <c r="HM20" s="73">
        <v>4.0640000000000001</v>
      </c>
      <c r="HN20" s="73">
        <v>0</v>
      </c>
      <c r="HO20" s="73">
        <v>14.038</v>
      </c>
      <c r="HP20" s="73">
        <v>0</v>
      </c>
      <c r="HQ20" s="73">
        <v>4.4180000000000001</v>
      </c>
      <c r="HR20" s="73">
        <v>0</v>
      </c>
      <c r="HS20" s="73">
        <v>3.5</v>
      </c>
      <c r="HT20" s="73">
        <v>0</v>
      </c>
      <c r="HU20" s="73">
        <v>3.3050000000000002</v>
      </c>
      <c r="HV20" s="73">
        <v>7.6619999999999999</v>
      </c>
      <c r="HW20" s="73">
        <v>0</v>
      </c>
      <c r="HX20" s="73">
        <v>0</v>
      </c>
      <c r="HY20" s="73">
        <v>5.1189999999999998</v>
      </c>
      <c r="HZ20" s="73">
        <v>0</v>
      </c>
      <c r="IA20" s="73">
        <v>0</v>
      </c>
      <c r="IB20" s="73">
        <v>0</v>
      </c>
      <c r="IC20" s="73">
        <v>0</v>
      </c>
      <c r="ID20" s="73">
        <v>0</v>
      </c>
      <c r="IE20" s="73">
        <v>0</v>
      </c>
      <c r="IF20" s="73">
        <v>40.418999999999997</v>
      </c>
      <c r="IG20" s="73">
        <v>3.8180000000000001</v>
      </c>
      <c r="IH20" s="73">
        <v>4.0640000000000001</v>
      </c>
      <c r="II20" s="73">
        <v>0</v>
      </c>
      <c r="IJ20" s="73">
        <v>14.038</v>
      </c>
      <c r="IK20" s="73">
        <v>0</v>
      </c>
      <c r="IL20" s="73">
        <v>4.4180000000000001</v>
      </c>
      <c r="IM20" s="73">
        <v>0</v>
      </c>
      <c r="IN20" s="73">
        <v>3.5</v>
      </c>
      <c r="IO20" s="73">
        <v>0</v>
      </c>
      <c r="IP20" s="73">
        <v>3.3050000000000002</v>
      </c>
      <c r="IQ20" s="73">
        <v>7.6619999999999999</v>
      </c>
      <c r="IR20" s="73">
        <v>0</v>
      </c>
      <c r="IS20" s="73">
        <v>0</v>
      </c>
      <c r="IT20" s="73">
        <v>5.1189999999999998</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1</v>
      </c>
      <c r="JL20" s="71">
        <v>0</v>
      </c>
      <c r="JM20" s="71">
        <v>0</v>
      </c>
      <c r="JN20" s="71">
        <v>1</v>
      </c>
      <c r="JO20" s="71">
        <v>0</v>
      </c>
      <c r="JP20" s="71">
        <v>0</v>
      </c>
      <c r="JQ20" s="71">
        <v>0</v>
      </c>
      <c r="JR20" s="71">
        <v>0</v>
      </c>
      <c r="JS20" s="71">
        <v>0</v>
      </c>
      <c r="JT20" s="71">
        <v>2</v>
      </c>
      <c r="JU20" s="71">
        <v>0</v>
      </c>
      <c r="JV20" s="71">
        <v>0</v>
      </c>
      <c r="JW20" s="71">
        <v>1</v>
      </c>
      <c r="JX20" s="71">
        <v>0</v>
      </c>
      <c r="JY20" s="71">
        <v>0</v>
      </c>
      <c r="JZ20" s="71">
        <v>0</v>
      </c>
      <c r="KA20" s="71">
        <v>0</v>
      </c>
      <c r="KB20" s="71">
        <v>0</v>
      </c>
      <c r="KC20" s="71">
        <v>0</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0</v>
      </c>
      <c r="LW20" s="71">
        <v>0</v>
      </c>
      <c r="LX20" s="71">
        <v>0</v>
      </c>
      <c r="LY20" s="71">
        <v>1</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1</v>
      </c>
      <c r="NM20" s="71">
        <v>0</v>
      </c>
      <c r="NN20" s="71">
        <v>0</v>
      </c>
      <c r="NO20" s="71">
        <v>1</v>
      </c>
      <c r="NP20" s="71">
        <v>0</v>
      </c>
      <c r="NQ20" s="71">
        <v>0</v>
      </c>
      <c r="NR20" s="71">
        <v>0</v>
      </c>
      <c r="NS20" s="71">
        <v>0</v>
      </c>
      <c r="NT20" s="71">
        <v>0</v>
      </c>
      <c r="NU20" s="71">
        <v>2</v>
      </c>
      <c r="NV20" s="71">
        <v>0</v>
      </c>
      <c r="NW20" s="71">
        <v>0</v>
      </c>
      <c r="NX20" s="71">
        <v>1</v>
      </c>
      <c r="NY20" s="71">
        <v>0</v>
      </c>
      <c r="NZ20" s="71">
        <v>0</v>
      </c>
      <c r="OA20" s="71">
        <v>0</v>
      </c>
      <c r="OB20" s="71">
        <v>0</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0</v>
      </c>
      <c r="PX20" s="71">
        <v>0</v>
      </c>
      <c r="PY20" s="71">
        <v>0</v>
      </c>
      <c r="PZ20" s="71">
        <v>1</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7</v>
      </c>
      <c r="QY20" s="71">
        <v>1</v>
      </c>
      <c r="QZ20" s="71">
        <v>1</v>
      </c>
      <c r="RA20" s="71">
        <v>0</v>
      </c>
      <c r="RB20" s="71">
        <v>3</v>
      </c>
      <c r="RC20" s="71">
        <v>0</v>
      </c>
      <c r="RD20" s="71">
        <v>1</v>
      </c>
      <c r="RE20" s="71">
        <v>0</v>
      </c>
      <c r="RF20" s="71">
        <v>1</v>
      </c>
      <c r="RG20" s="71">
        <v>0</v>
      </c>
      <c r="RH20" s="71">
        <v>1</v>
      </c>
      <c r="RI20" s="71">
        <v>2</v>
      </c>
      <c r="RJ20" s="71">
        <v>0</v>
      </c>
      <c r="RK20" s="71">
        <v>0</v>
      </c>
      <c r="RL20" s="71">
        <v>1</v>
      </c>
      <c r="RM20" s="71">
        <v>0</v>
      </c>
      <c r="RN20" s="71">
        <v>0</v>
      </c>
      <c r="RO20" s="71">
        <v>0</v>
      </c>
      <c r="RP20" s="71">
        <v>0</v>
      </c>
      <c r="RQ20" s="71">
        <v>0</v>
      </c>
      <c r="RR20" s="71">
        <v>0</v>
      </c>
      <c r="RS20" s="71">
        <v>7</v>
      </c>
      <c r="RT20" s="71">
        <v>1</v>
      </c>
      <c r="RU20" s="71">
        <v>1</v>
      </c>
      <c r="RV20" s="71">
        <v>0</v>
      </c>
      <c r="RW20" s="71">
        <v>3</v>
      </c>
      <c r="RX20" s="71">
        <v>0</v>
      </c>
      <c r="RY20" s="71">
        <v>1</v>
      </c>
      <c r="RZ20" s="71">
        <v>0</v>
      </c>
      <c r="SA20" s="71">
        <v>1</v>
      </c>
      <c r="SB20" s="71">
        <v>0</v>
      </c>
      <c r="SC20" s="71">
        <v>1</v>
      </c>
      <c r="SD20" s="71">
        <v>2</v>
      </c>
      <c r="SE20" s="71">
        <v>0</v>
      </c>
      <c r="SF20" s="71">
        <v>0</v>
      </c>
      <c r="SG20" s="71">
        <v>1</v>
      </c>
      <c r="SH20" s="71">
        <v>0</v>
      </c>
    </row>
    <row r="21" spans="1:502">
      <c r="A21" s="16" t="s">
        <v>1734</v>
      </c>
      <c r="B21" s="70">
        <v>13</v>
      </c>
      <c r="C21" s="70">
        <v>13</v>
      </c>
      <c r="D21" s="70">
        <v>1</v>
      </c>
      <c r="E21" s="70">
        <v>2016</v>
      </c>
      <c r="F21" s="70" t="s">
        <v>155</v>
      </c>
      <c r="G21" s="1073" t="s">
        <v>1721</v>
      </c>
      <c r="H21" s="70" t="s">
        <v>1722</v>
      </c>
      <c r="I21" s="1066"/>
      <c r="J21" s="73">
        <v>0</v>
      </c>
      <c r="K21" s="73">
        <v>0</v>
      </c>
      <c r="L21" s="73">
        <v>0</v>
      </c>
      <c r="M21" s="73">
        <v>0</v>
      </c>
      <c r="N21" s="73">
        <v>0</v>
      </c>
      <c r="O21" s="73">
        <v>0</v>
      </c>
      <c r="P21" s="73">
        <v>0</v>
      </c>
      <c r="Q21" s="73">
        <v>0</v>
      </c>
      <c r="R21" s="73">
        <v>8.9710000000000001</v>
      </c>
      <c r="S21" s="73">
        <v>0</v>
      </c>
      <c r="T21" s="73">
        <v>0</v>
      </c>
      <c r="U21" s="73">
        <v>0</v>
      </c>
      <c r="V21" s="73">
        <v>0</v>
      </c>
      <c r="W21" s="73">
        <v>0</v>
      </c>
      <c r="X21" s="73">
        <v>13.987</v>
      </c>
      <c r="Y21" s="73">
        <v>0</v>
      </c>
      <c r="Z21" s="73">
        <v>0</v>
      </c>
      <c r="AA21" s="73">
        <v>3.13</v>
      </c>
      <c r="AB21" s="73">
        <v>0</v>
      </c>
      <c r="AC21" s="73">
        <v>0</v>
      </c>
      <c r="AD21" s="73">
        <v>0</v>
      </c>
      <c r="AE21" s="73">
        <v>0</v>
      </c>
      <c r="AF21" s="73">
        <v>0</v>
      </c>
      <c r="AG21" s="73">
        <v>6.2910000000000004</v>
      </c>
      <c r="AH21" s="73">
        <v>0</v>
      </c>
      <c r="AI21" s="73">
        <v>0</v>
      </c>
      <c r="AJ21" s="73">
        <v>6.7210000000000001</v>
      </c>
      <c r="AK21" s="73">
        <v>0</v>
      </c>
      <c r="AL21" s="73">
        <v>0</v>
      </c>
      <c r="AM21" s="73">
        <v>0</v>
      </c>
      <c r="AN21" s="73">
        <v>0</v>
      </c>
      <c r="AO21" s="73">
        <v>0</v>
      </c>
      <c r="AP21" s="73">
        <v>0</v>
      </c>
      <c r="AQ21" s="73">
        <v>0</v>
      </c>
      <c r="AR21" s="73">
        <v>0</v>
      </c>
      <c r="AS21" s="73">
        <v>3.53</v>
      </c>
      <c r="AT21" s="73">
        <v>3.556</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13.478</v>
      </c>
      <c r="BN21" s="73">
        <v>0</v>
      </c>
      <c r="BO21" s="73">
        <v>0</v>
      </c>
      <c r="BP21" s="73">
        <v>0</v>
      </c>
      <c r="BQ21" s="73">
        <v>0</v>
      </c>
      <c r="BR21" s="73">
        <v>0</v>
      </c>
      <c r="BS21" s="73">
        <v>0</v>
      </c>
      <c r="BT21" s="73">
        <v>0</v>
      </c>
      <c r="BU21" s="73">
        <v>0</v>
      </c>
      <c r="BV21" s="73">
        <v>0</v>
      </c>
      <c r="BW21" s="73">
        <v>0</v>
      </c>
      <c r="BX21" s="73">
        <v>0</v>
      </c>
      <c r="BY21" s="73">
        <v>0</v>
      </c>
      <c r="BZ21" s="73">
        <v>3.9249999999999998</v>
      </c>
      <c r="CA21" s="73">
        <v>0</v>
      </c>
      <c r="CB21" s="73">
        <v>0</v>
      </c>
      <c r="CC21" s="73">
        <v>0</v>
      </c>
      <c r="CD21" s="73">
        <v>0</v>
      </c>
      <c r="CE21" s="73">
        <v>0</v>
      </c>
      <c r="CF21" s="73">
        <v>3.55</v>
      </c>
      <c r="CG21" s="73">
        <v>0</v>
      </c>
      <c r="CH21" s="73">
        <v>0</v>
      </c>
      <c r="CI21" s="73">
        <v>0</v>
      </c>
      <c r="CJ21" s="73">
        <v>0</v>
      </c>
      <c r="CK21" s="73">
        <v>0</v>
      </c>
      <c r="CL21" s="73">
        <v>3.3530000000000002</v>
      </c>
      <c r="CM21" s="73">
        <v>0</v>
      </c>
      <c r="CN21" s="73">
        <v>8.2560000000000002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4.87</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8.9710000000000001</v>
      </c>
      <c r="DT21" s="73">
        <v>0</v>
      </c>
      <c r="DU21" s="73">
        <v>0</v>
      </c>
      <c r="DV21" s="73">
        <v>0</v>
      </c>
      <c r="DW21" s="73">
        <v>0</v>
      </c>
      <c r="DX21" s="73">
        <v>0</v>
      </c>
      <c r="DY21" s="73">
        <v>13.987</v>
      </c>
      <c r="DZ21" s="73">
        <v>0</v>
      </c>
      <c r="EA21" s="73">
        <v>0</v>
      </c>
      <c r="EB21" s="73">
        <v>3.13</v>
      </c>
      <c r="EC21" s="73">
        <v>0</v>
      </c>
      <c r="ED21" s="73">
        <v>0</v>
      </c>
      <c r="EE21" s="73">
        <v>0</v>
      </c>
      <c r="EF21" s="73">
        <v>0</v>
      </c>
      <c r="EG21" s="73">
        <v>0</v>
      </c>
      <c r="EH21" s="73">
        <v>6.2910000000000004</v>
      </c>
      <c r="EI21" s="73">
        <v>0</v>
      </c>
      <c r="EJ21" s="73">
        <v>0</v>
      </c>
      <c r="EK21" s="73">
        <v>6.7210000000000001</v>
      </c>
      <c r="EL21" s="73">
        <v>0</v>
      </c>
      <c r="EM21" s="73">
        <v>0</v>
      </c>
      <c r="EN21" s="73">
        <v>0</v>
      </c>
      <c r="EO21" s="73">
        <v>0</v>
      </c>
      <c r="EP21" s="73">
        <v>0</v>
      </c>
      <c r="EQ21" s="73">
        <v>0</v>
      </c>
      <c r="ER21" s="73">
        <v>0</v>
      </c>
      <c r="ES21" s="73">
        <v>0</v>
      </c>
      <c r="ET21" s="73">
        <v>3.53</v>
      </c>
      <c r="EU21" s="73">
        <v>3.556</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13.478</v>
      </c>
      <c r="FO21" s="73">
        <v>0</v>
      </c>
      <c r="FP21" s="73">
        <v>0</v>
      </c>
      <c r="FQ21" s="73">
        <v>0</v>
      </c>
      <c r="FR21" s="73">
        <v>0</v>
      </c>
      <c r="FS21" s="73">
        <v>0</v>
      </c>
      <c r="FT21" s="73">
        <v>0</v>
      </c>
      <c r="FU21" s="73">
        <v>0</v>
      </c>
      <c r="FV21" s="73">
        <v>0</v>
      </c>
      <c r="FW21" s="73">
        <v>0</v>
      </c>
      <c r="FX21" s="73">
        <v>0</v>
      </c>
      <c r="FY21" s="73">
        <v>0</v>
      </c>
      <c r="FZ21" s="73">
        <v>0</v>
      </c>
      <c r="GA21" s="73">
        <v>3.9249999999999998</v>
      </c>
      <c r="GB21" s="73">
        <v>0</v>
      </c>
      <c r="GC21" s="73">
        <v>0</v>
      </c>
      <c r="GD21" s="73">
        <v>0</v>
      </c>
      <c r="GE21" s="73">
        <v>0</v>
      </c>
      <c r="GF21" s="73">
        <v>0</v>
      </c>
      <c r="GG21" s="73">
        <v>3.55</v>
      </c>
      <c r="GH21" s="73">
        <v>0</v>
      </c>
      <c r="GI21" s="73">
        <v>0</v>
      </c>
      <c r="GJ21" s="73">
        <v>0</v>
      </c>
      <c r="GK21" s="73">
        <v>0</v>
      </c>
      <c r="GL21" s="73">
        <v>0</v>
      </c>
      <c r="GM21" s="73">
        <v>3.3530000000000002</v>
      </c>
      <c r="GN21" s="73">
        <v>0</v>
      </c>
      <c r="GO21" s="73">
        <v>8.2560000000000002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4.87</v>
      </c>
      <c r="HE21" s="73">
        <v>0</v>
      </c>
      <c r="HF21" s="73">
        <v>0</v>
      </c>
      <c r="HG21" s="73">
        <v>0</v>
      </c>
      <c r="HH21" s="73">
        <v>0</v>
      </c>
      <c r="HI21" s="73">
        <v>0</v>
      </c>
      <c r="HJ21" s="73">
        <v>0</v>
      </c>
      <c r="HK21" s="73">
        <v>39.1</v>
      </c>
      <c r="HL21" s="73">
        <v>3.53</v>
      </c>
      <c r="HM21" s="73">
        <v>3.556</v>
      </c>
      <c r="HN21" s="73">
        <v>0</v>
      </c>
      <c r="HO21" s="73">
        <v>13.478</v>
      </c>
      <c r="HP21" s="73">
        <v>0</v>
      </c>
      <c r="HQ21" s="73">
        <v>3.9249999999999998</v>
      </c>
      <c r="HR21" s="73">
        <v>0</v>
      </c>
      <c r="HS21" s="73">
        <v>3.55</v>
      </c>
      <c r="HT21" s="73">
        <v>0</v>
      </c>
      <c r="HU21" s="73">
        <v>3.3530000000000002</v>
      </c>
      <c r="HV21" s="73">
        <v>8.2560000000000002</v>
      </c>
      <c r="HW21" s="73">
        <v>0</v>
      </c>
      <c r="HX21" s="73">
        <v>0</v>
      </c>
      <c r="HY21" s="73">
        <v>4.87</v>
      </c>
      <c r="HZ21" s="73">
        <v>0</v>
      </c>
      <c r="IA21" s="73">
        <v>0</v>
      </c>
      <c r="IB21" s="73">
        <v>0</v>
      </c>
      <c r="IC21" s="73">
        <v>0</v>
      </c>
      <c r="ID21" s="73">
        <v>0</v>
      </c>
      <c r="IE21" s="73">
        <v>0</v>
      </c>
      <c r="IF21" s="73">
        <v>39.1</v>
      </c>
      <c r="IG21" s="73">
        <v>3.53</v>
      </c>
      <c r="IH21" s="73">
        <v>3.556</v>
      </c>
      <c r="II21" s="73">
        <v>0</v>
      </c>
      <c r="IJ21" s="73">
        <v>13.478</v>
      </c>
      <c r="IK21" s="73">
        <v>0</v>
      </c>
      <c r="IL21" s="73">
        <v>3.9249999999999998</v>
      </c>
      <c r="IM21" s="73">
        <v>0</v>
      </c>
      <c r="IN21" s="73">
        <v>3.55</v>
      </c>
      <c r="IO21" s="73">
        <v>0</v>
      </c>
      <c r="IP21" s="73">
        <v>3.3530000000000002</v>
      </c>
      <c r="IQ21" s="73">
        <v>8.2560000000000002</v>
      </c>
      <c r="IR21" s="73">
        <v>0</v>
      </c>
      <c r="IS21" s="73">
        <v>0</v>
      </c>
      <c r="IT21" s="73">
        <v>4.87</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1</v>
      </c>
      <c r="JL21" s="71">
        <v>0</v>
      </c>
      <c r="JM21" s="71">
        <v>0</v>
      </c>
      <c r="JN21" s="71">
        <v>1</v>
      </c>
      <c r="JO21" s="71">
        <v>0</v>
      </c>
      <c r="JP21" s="71">
        <v>0</v>
      </c>
      <c r="JQ21" s="71">
        <v>0</v>
      </c>
      <c r="JR21" s="71">
        <v>0</v>
      </c>
      <c r="JS21" s="71">
        <v>0</v>
      </c>
      <c r="JT21" s="71">
        <v>2</v>
      </c>
      <c r="JU21" s="71">
        <v>0</v>
      </c>
      <c r="JV21" s="71">
        <v>0</v>
      </c>
      <c r="JW21" s="71">
        <v>1</v>
      </c>
      <c r="JX21" s="71">
        <v>0</v>
      </c>
      <c r="JY21" s="71">
        <v>0</v>
      </c>
      <c r="JZ21" s="71">
        <v>0</v>
      </c>
      <c r="KA21" s="71">
        <v>0</v>
      </c>
      <c r="KB21" s="71">
        <v>0</v>
      </c>
      <c r="KC21" s="71">
        <v>0</v>
      </c>
      <c r="KD21" s="71">
        <v>0</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1</v>
      </c>
      <c r="LT21" s="71">
        <v>0</v>
      </c>
      <c r="LU21" s="71">
        <v>0</v>
      </c>
      <c r="LV21" s="71">
        <v>0</v>
      </c>
      <c r="LW21" s="71">
        <v>0</v>
      </c>
      <c r="LX21" s="71">
        <v>0</v>
      </c>
      <c r="LY21" s="71">
        <v>1</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1</v>
      </c>
      <c r="NM21" s="71">
        <v>0</v>
      </c>
      <c r="NN21" s="71">
        <v>0</v>
      </c>
      <c r="NO21" s="71">
        <v>1</v>
      </c>
      <c r="NP21" s="71">
        <v>0</v>
      </c>
      <c r="NQ21" s="71">
        <v>0</v>
      </c>
      <c r="NR21" s="71">
        <v>0</v>
      </c>
      <c r="NS21" s="71">
        <v>0</v>
      </c>
      <c r="NT21" s="71">
        <v>0</v>
      </c>
      <c r="NU21" s="71">
        <v>2</v>
      </c>
      <c r="NV21" s="71">
        <v>0</v>
      </c>
      <c r="NW21" s="71">
        <v>0</v>
      </c>
      <c r="NX21" s="71">
        <v>1</v>
      </c>
      <c r="NY21" s="71">
        <v>0</v>
      </c>
      <c r="NZ21" s="71">
        <v>0</v>
      </c>
      <c r="OA21" s="71">
        <v>0</v>
      </c>
      <c r="OB21" s="71">
        <v>0</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1</v>
      </c>
      <c r="PU21" s="71">
        <v>0</v>
      </c>
      <c r="PV21" s="71">
        <v>0</v>
      </c>
      <c r="PW21" s="71">
        <v>0</v>
      </c>
      <c r="PX21" s="71">
        <v>0</v>
      </c>
      <c r="PY21" s="71">
        <v>0</v>
      </c>
      <c r="PZ21" s="71">
        <v>1</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7</v>
      </c>
      <c r="QY21" s="71">
        <v>1</v>
      </c>
      <c r="QZ21" s="71">
        <v>1</v>
      </c>
      <c r="RA21" s="71">
        <v>0</v>
      </c>
      <c r="RB21" s="71">
        <v>3</v>
      </c>
      <c r="RC21" s="71">
        <v>0</v>
      </c>
      <c r="RD21" s="71">
        <v>1</v>
      </c>
      <c r="RE21" s="71">
        <v>0</v>
      </c>
      <c r="RF21" s="71">
        <v>1</v>
      </c>
      <c r="RG21" s="71">
        <v>0</v>
      </c>
      <c r="RH21" s="71">
        <v>1</v>
      </c>
      <c r="RI21" s="71">
        <v>2</v>
      </c>
      <c r="RJ21" s="71">
        <v>0</v>
      </c>
      <c r="RK21" s="71">
        <v>0</v>
      </c>
      <c r="RL21" s="71">
        <v>1</v>
      </c>
      <c r="RM21" s="71">
        <v>0</v>
      </c>
      <c r="RN21" s="71">
        <v>0</v>
      </c>
      <c r="RO21" s="71">
        <v>0</v>
      </c>
      <c r="RP21" s="71">
        <v>0</v>
      </c>
      <c r="RQ21" s="71">
        <v>0</v>
      </c>
      <c r="RR21" s="71">
        <v>0</v>
      </c>
      <c r="RS21" s="71">
        <v>7</v>
      </c>
      <c r="RT21" s="71">
        <v>1</v>
      </c>
      <c r="RU21" s="71">
        <v>1</v>
      </c>
      <c r="RV21" s="71">
        <v>0</v>
      </c>
      <c r="RW21" s="71">
        <v>3</v>
      </c>
      <c r="RX21" s="71">
        <v>0</v>
      </c>
      <c r="RY21" s="71">
        <v>1</v>
      </c>
      <c r="RZ21" s="71">
        <v>0</v>
      </c>
      <c r="SA21" s="71">
        <v>1</v>
      </c>
      <c r="SB21" s="71">
        <v>0</v>
      </c>
      <c r="SC21" s="71">
        <v>1</v>
      </c>
      <c r="SD21" s="71">
        <v>2</v>
      </c>
      <c r="SE21" s="71">
        <v>0</v>
      </c>
      <c r="SF21" s="71">
        <v>0</v>
      </c>
      <c r="SG21" s="71">
        <v>1</v>
      </c>
      <c r="SH21" s="71">
        <v>0</v>
      </c>
    </row>
    <row r="22" spans="1:502">
      <c r="A22" s="16" t="s">
        <v>1735</v>
      </c>
      <c r="B22" s="70">
        <v>14</v>
      </c>
      <c r="C22" s="70">
        <v>14</v>
      </c>
      <c r="D22" s="70">
        <v>1</v>
      </c>
      <c r="E22" s="70">
        <v>2017</v>
      </c>
      <c r="F22" s="70" t="s">
        <v>156</v>
      </c>
      <c r="G22" s="1073" t="s">
        <v>1721</v>
      </c>
      <c r="H22" s="70" t="s">
        <v>1722</v>
      </c>
      <c r="I22" s="1066"/>
      <c r="J22" s="73">
        <v>0</v>
      </c>
      <c r="K22" s="73">
        <v>0</v>
      </c>
      <c r="L22" s="73">
        <v>0</v>
      </c>
      <c r="M22" s="73">
        <v>0</v>
      </c>
      <c r="N22" s="73">
        <v>0</v>
      </c>
      <c r="O22" s="73">
        <v>0</v>
      </c>
      <c r="P22" s="73">
        <v>0</v>
      </c>
      <c r="Q22" s="73">
        <v>0</v>
      </c>
      <c r="R22" s="73">
        <v>8.8859999999999992</v>
      </c>
      <c r="S22" s="73">
        <v>0</v>
      </c>
      <c r="T22" s="73">
        <v>0</v>
      </c>
      <c r="U22" s="73">
        <v>0</v>
      </c>
      <c r="V22" s="73">
        <v>0</v>
      </c>
      <c r="W22" s="73">
        <v>0</v>
      </c>
      <c r="X22" s="73">
        <v>12.702</v>
      </c>
      <c r="Y22" s="73">
        <v>0</v>
      </c>
      <c r="Z22" s="73">
        <v>0</v>
      </c>
      <c r="AA22" s="73">
        <v>3.0230000000000001</v>
      </c>
      <c r="AB22" s="73">
        <v>0</v>
      </c>
      <c r="AC22" s="73">
        <v>0</v>
      </c>
      <c r="AD22" s="73">
        <v>0</v>
      </c>
      <c r="AE22" s="73">
        <v>0</v>
      </c>
      <c r="AF22" s="73">
        <v>0</v>
      </c>
      <c r="AG22" s="73">
        <v>7.0339999999999998</v>
      </c>
      <c r="AH22" s="73">
        <v>0</v>
      </c>
      <c r="AI22" s="73">
        <v>0</v>
      </c>
      <c r="AJ22" s="73">
        <v>6.68</v>
      </c>
      <c r="AK22" s="73">
        <v>0</v>
      </c>
      <c r="AL22" s="73">
        <v>0</v>
      </c>
      <c r="AM22" s="73">
        <v>0</v>
      </c>
      <c r="AN22" s="73">
        <v>0</v>
      </c>
      <c r="AO22" s="73">
        <v>0</v>
      </c>
      <c r="AP22" s="73">
        <v>0</v>
      </c>
      <c r="AQ22" s="73">
        <v>0</v>
      </c>
      <c r="AR22" s="73">
        <v>0</v>
      </c>
      <c r="AS22" s="73">
        <v>3.573</v>
      </c>
      <c r="AT22" s="73">
        <v>3.2559999999999998</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13.025</v>
      </c>
      <c r="BN22" s="73">
        <v>0</v>
      </c>
      <c r="BO22" s="73">
        <v>0</v>
      </c>
      <c r="BP22" s="73">
        <v>0</v>
      </c>
      <c r="BQ22" s="73">
        <v>0</v>
      </c>
      <c r="BR22" s="73">
        <v>0</v>
      </c>
      <c r="BS22" s="73">
        <v>0</v>
      </c>
      <c r="BT22" s="73">
        <v>0</v>
      </c>
      <c r="BU22" s="73">
        <v>0</v>
      </c>
      <c r="BV22" s="73">
        <v>0</v>
      </c>
      <c r="BW22" s="73">
        <v>0</v>
      </c>
      <c r="BX22" s="73">
        <v>0</v>
      </c>
      <c r="BY22" s="73">
        <v>0</v>
      </c>
      <c r="BZ22" s="73">
        <v>3.657</v>
      </c>
      <c r="CA22" s="73">
        <v>0</v>
      </c>
      <c r="CB22" s="73">
        <v>0</v>
      </c>
      <c r="CC22" s="73">
        <v>0</v>
      </c>
      <c r="CD22" s="73">
        <v>0</v>
      </c>
      <c r="CE22" s="73">
        <v>0</v>
      </c>
      <c r="CF22" s="73">
        <v>3.5840000000000001</v>
      </c>
      <c r="CG22" s="73">
        <v>0</v>
      </c>
      <c r="CH22" s="73">
        <v>0</v>
      </c>
      <c r="CI22" s="73">
        <v>0</v>
      </c>
      <c r="CJ22" s="73">
        <v>0</v>
      </c>
      <c r="CK22" s="73">
        <v>0</v>
      </c>
      <c r="CL22" s="73">
        <v>3.2069999999999999</v>
      </c>
      <c r="CM22" s="73">
        <v>0</v>
      </c>
      <c r="CN22" s="73">
        <v>7.423</v>
      </c>
      <c r="CO22" s="73">
        <v>0</v>
      </c>
      <c r="CP22" s="73">
        <v>0</v>
      </c>
      <c r="CQ22" s="73">
        <v>0</v>
      </c>
      <c r="CR22" s="73">
        <v>0</v>
      </c>
      <c r="CS22" s="73">
        <v>18.361000000000001</v>
      </c>
      <c r="CT22" s="73">
        <v>0</v>
      </c>
      <c r="CU22" s="73">
        <v>0</v>
      </c>
      <c r="CV22" s="73">
        <v>0</v>
      </c>
      <c r="CW22" s="73">
        <v>0</v>
      </c>
      <c r="CX22" s="73">
        <v>0</v>
      </c>
      <c r="CY22" s="73">
        <v>0</v>
      </c>
      <c r="CZ22" s="73">
        <v>0</v>
      </c>
      <c r="DA22" s="73">
        <v>0</v>
      </c>
      <c r="DB22" s="73">
        <v>0</v>
      </c>
      <c r="DC22" s="73">
        <v>4.6059999999999999</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8.8859999999999992</v>
      </c>
      <c r="DT22" s="73">
        <v>0</v>
      </c>
      <c r="DU22" s="73">
        <v>0</v>
      </c>
      <c r="DV22" s="73">
        <v>0</v>
      </c>
      <c r="DW22" s="73">
        <v>0</v>
      </c>
      <c r="DX22" s="73">
        <v>0</v>
      </c>
      <c r="DY22" s="73">
        <v>12.702</v>
      </c>
      <c r="DZ22" s="73">
        <v>0</v>
      </c>
      <c r="EA22" s="73">
        <v>0</v>
      </c>
      <c r="EB22" s="73">
        <v>3.0230000000000001</v>
      </c>
      <c r="EC22" s="73">
        <v>0</v>
      </c>
      <c r="ED22" s="73">
        <v>0</v>
      </c>
      <c r="EE22" s="73">
        <v>0</v>
      </c>
      <c r="EF22" s="73">
        <v>0</v>
      </c>
      <c r="EG22" s="73">
        <v>0</v>
      </c>
      <c r="EH22" s="73">
        <v>7.0339999999999998</v>
      </c>
      <c r="EI22" s="73">
        <v>0</v>
      </c>
      <c r="EJ22" s="73">
        <v>0</v>
      </c>
      <c r="EK22" s="73">
        <v>6.68</v>
      </c>
      <c r="EL22" s="73">
        <v>0</v>
      </c>
      <c r="EM22" s="73">
        <v>0</v>
      </c>
      <c r="EN22" s="73">
        <v>0</v>
      </c>
      <c r="EO22" s="73">
        <v>0</v>
      </c>
      <c r="EP22" s="73">
        <v>0</v>
      </c>
      <c r="EQ22" s="73">
        <v>0</v>
      </c>
      <c r="ER22" s="73">
        <v>0</v>
      </c>
      <c r="ES22" s="73">
        <v>0</v>
      </c>
      <c r="ET22" s="73">
        <v>3.573</v>
      </c>
      <c r="EU22" s="73">
        <v>3.2559999999999998</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13.025</v>
      </c>
      <c r="FO22" s="73">
        <v>0</v>
      </c>
      <c r="FP22" s="73">
        <v>0</v>
      </c>
      <c r="FQ22" s="73">
        <v>0</v>
      </c>
      <c r="FR22" s="73">
        <v>0</v>
      </c>
      <c r="FS22" s="73">
        <v>0</v>
      </c>
      <c r="FT22" s="73">
        <v>0</v>
      </c>
      <c r="FU22" s="73">
        <v>0</v>
      </c>
      <c r="FV22" s="73">
        <v>0</v>
      </c>
      <c r="FW22" s="73">
        <v>0</v>
      </c>
      <c r="FX22" s="73">
        <v>0</v>
      </c>
      <c r="FY22" s="73">
        <v>0</v>
      </c>
      <c r="FZ22" s="73">
        <v>0</v>
      </c>
      <c r="GA22" s="73">
        <v>3.657</v>
      </c>
      <c r="GB22" s="73">
        <v>0</v>
      </c>
      <c r="GC22" s="73">
        <v>0</v>
      </c>
      <c r="GD22" s="73">
        <v>0</v>
      </c>
      <c r="GE22" s="73">
        <v>0</v>
      </c>
      <c r="GF22" s="73">
        <v>0</v>
      </c>
      <c r="GG22" s="73">
        <v>3.5840000000000001</v>
      </c>
      <c r="GH22" s="73">
        <v>0</v>
      </c>
      <c r="GI22" s="73">
        <v>0</v>
      </c>
      <c r="GJ22" s="73">
        <v>0</v>
      </c>
      <c r="GK22" s="73">
        <v>0</v>
      </c>
      <c r="GL22" s="73">
        <v>0</v>
      </c>
      <c r="GM22" s="73">
        <v>3.2069999999999999</v>
      </c>
      <c r="GN22" s="73">
        <v>0</v>
      </c>
      <c r="GO22" s="73">
        <v>7.423</v>
      </c>
      <c r="GP22" s="73">
        <v>0</v>
      </c>
      <c r="GQ22" s="73">
        <v>0</v>
      </c>
      <c r="GR22" s="73">
        <v>0</v>
      </c>
      <c r="GS22" s="73">
        <v>0</v>
      </c>
      <c r="GT22" s="73">
        <v>18.361000000000001</v>
      </c>
      <c r="GU22" s="73">
        <v>0</v>
      </c>
      <c r="GV22" s="73">
        <v>0</v>
      </c>
      <c r="GW22" s="73">
        <v>0</v>
      </c>
      <c r="GX22" s="73">
        <v>0</v>
      </c>
      <c r="GY22" s="73">
        <v>0</v>
      </c>
      <c r="GZ22" s="73">
        <v>0</v>
      </c>
      <c r="HA22" s="73">
        <v>0</v>
      </c>
      <c r="HB22" s="73">
        <v>0</v>
      </c>
      <c r="HC22" s="73">
        <v>0</v>
      </c>
      <c r="HD22" s="73">
        <v>4.6059999999999999</v>
      </c>
      <c r="HE22" s="73">
        <v>0</v>
      </c>
      <c r="HF22" s="73">
        <v>0</v>
      </c>
      <c r="HG22" s="73">
        <v>0</v>
      </c>
      <c r="HH22" s="73">
        <v>0</v>
      </c>
      <c r="HI22" s="73">
        <v>0</v>
      </c>
      <c r="HJ22" s="73">
        <v>0</v>
      </c>
      <c r="HK22" s="73">
        <v>38.325000000000003</v>
      </c>
      <c r="HL22" s="73">
        <v>3.573</v>
      </c>
      <c r="HM22" s="73">
        <v>3.2559999999999998</v>
      </c>
      <c r="HN22" s="73">
        <v>0</v>
      </c>
      <c r="HO22" s="73">
        <v>13.025</v>
      </c>
      <c r="HP22" s="73">
        <v>0</v>
      </c>
      <c r="HQ22" s="73">
        <v>3.657</v>
      </c>
      <c r="HR22" s="73">
        <v>0</v>
      </c>
      <c r="HS22" s="73">
        <v>3.5840000000000001</v>
      </c>
      <c r="HT22" s="73">
        <v>0</v>
      </c>
      <c r="HU22" s="73">
        <v>3.2069999999999999</v>
      </c>
      <c r="HV22" s="73">
        <v>7.423</v>
      </c>
      <c r="HW22" s="73">
        <v>0</v>
      </c>
      <c r="HX22" s="73">
        <v>18.361000000000001</v>
      </c>
      <c r="HY22" s="73">
        <v>4.6059999999999999</v>
      </c>
      <c r="HZ22" s="73">
        <v>0</v>
      </c>
      <c r="IA22" s="73">
        <v>0</v>
      </c>
      <c r="IB22" s="73">
        <v>0</v>
      </c>
      <c r="IC22" s="73">
        <v>0</v>
      </c>
      <c r="ID22" s="73">
        <v>0</v>
      </c>
      <c r="IE22" s="73">
        <v>0</v>
      </c>
      <c r="IF22" s="73">
        <v>38.325000000000003</v>
      </c>
      <c r="IG22" s="73">
        <v>3.573</v>
      </c>
      <c r="IH22" s="73">
        <v>3.2559999999999998</v>
      </c>
      <c r="II22" s="73">
        <v>0</v>
      </c>
      <c r="IJ22" s="73">
        <v>13.025</v>
      </c>
      <c r="IK22" s="73">
        <v>0</v>
      </c>
      <c r="IL22" s="73">
        <v>3.657</v>
      </c>
      <c r="IM22" s="73">
        <v>0</v>
      </c>
      <c r="IN22" s="73">
        <v>3.5840000000000001</v>
      </c>
      <c r="IO22" s="73">
        <v>0</v>
      </c>
      <c r="IP22" s="73">
        <v>3.2069999999999999</v>
      </c>
      <c r="IQ22" s="73">
        <v>7.423</v>
      </c>
      <c r="IR22" s="73">
        <v>0</v>
      </c>
      <c r="IS22" s="73">
        <v>18.361000000000001</v>
      </c>
      <c r="IT22" s="73">
        <v>4.6059999999999999</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1</v>
      </c>
      <c r="JL22" s="71">
        <v>0</v>
      </c>
      <c r="JM22" s="71">
        <v>0</v>
      </c>
      <c r="JN22" s="71">
        <v>1</v>
      </c>
      <c r="JO22" s="71">
        <v>0</v>
      </c>
      <c r="JP22" s="71">
        <v>0</v>
      </c>
      <c r="JQ22" s="71">
        <v>0</v>
      </c>
      <c r="JR22" s="71">
        <v>0</v>
      </c>
      <c r="JS22" s="71">
        <v>0</v>
      </c>
      <c r="JT22" s="71">
        <v>2</v>
      </c>
      <c r="JU22" s="71">
        <v>0</v>
      </c>
      <c r="JV22" s="71">
        <v>0</v>
      </c>
      <c r="JW22" s="71">
        <v>1</v>
      </c>
      <c r="JX22" s="71">
        <v>0</v>
      </c>
      <c r="JY22" s="71">
        <v>0</v>
      </c>
      <c r="JZ22" s="71">
        <v>0</v>
      </c>
      <c r="KA22" s="71">
        <v>0</v>
      </c>
      <c r="KB22" s="71">
        <v>0</v>
      </c>
      <c r="KC22" s="71">
        <v>0</v>
      </c>
      <c r="KD22" s="71">
        <v>0</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1</v>
      </c>
      <c r="LT22" s="71">
        <v>0</v>
      </c>
      <c r="LU22" s="71">
        <v>0</v>
      </c>
      <c r="LV22" s="71">
        <v>0</v>
      </c>
      <c r="LW22" s="71">
        <v>0</v>
      </c>
      <c r="LX22" s="71">
        <v>0</v>
      </c>
      <c r="LY22" s="71">
        <v>1</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1</v>
      </c>
      <c r="NM22" s="71">
        <v>0</v>
      </c>
      <c r="NN22" s="71">
        <v>0</v>
      </c>
      <c r="NO22" s="71">
        <v>1</v>
      </c>
      <c r="NP22" s="71">
        <v>0</v>
      </c>
      <c r="NQ22" s="71">
        <v>0</v>
      </c>
      <c r="NR22" s="71">
        <v>0</v>
      </c>
      <c r="NS22" s="71">
        <v>0</v>
      </c>
      <c r="NT22" s="71">
        <v>0</v>
      </c>
      <c r="NU22" s="71">
        <v>2</v>
      </c>
      <c r="NV22" s="71">
        <v>0</v>
      </c>
      <c r="NW22" s="71">
        <v>0</v>
      </c>
      <c r="NX22" s="71">
        <v>1</v>
      </c>
      <c r="NY22" s="71">
        <v>0</v>
      </c>
      <c r="NZ22" s="71">
        <v>0</v>
      </c>
      <c r="OA22" s="71">
        <v>0</v>
      </c>
      <c r="OB22" s="71">
        <v>0</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1</v>
      </c>
      <c r="PU22" s="71">
        <v>0</v>
      </c>
      <c r="PV22" s="71">
        <v>0</v>
      </c>
      <c r="PW22" s="71">
        <v>0</v>
      </c>
      <c r="PX22" s="71">
        <v>0</v>
      </c>
      <c r="PY22" s="71">
        <v>0</v>
      </c>
      <c r="PZ22" s="71">
        <v>1</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7</v>
      </c>
      <c r="QY22" s="71">
        <v>1</v>
      </c>
      <c r="QZ22" s="71">
        <v>1</v>
      </c>
      <c r="RA22" s="71">
        <v>0</v>
      </c>
      <c r="RB22" s="71">
        <v>3</v>
      </c>
      <c r="RC22" s="71">
        <v>0</v>
      </c>
      <c r="RD22" s="71">
        <v>1</v>
      </c>
      <c r="RE22" s="71">
        <v>0</v>
      </c>
      <c r="RF22" s="71">
        <v>1</v>
      </c>
      <c r="RG22" s="71">
        <v>0</v>
      </c>
      <c r="RH22" s="71">
        <v>1</v>
      </c>
      <c r="RI22" s="71">
        <v>2</v>
      </c>
      <c r="RJ22" s="71">
        <v>0</v>
      </c>
      <c r="RK22" s="71">
        <v>1</v>
      </c>
      <c r="RL22" s="71">
        <v>1</v>
      </c>
      <c r="RM22" s="71">
        <v>0</v>
      </c>
      <c r="RN22" s="71">
        <v>0</v>
      </c>
      <c r="RO22" s="71">
        <v>0</v>
      </c>
      <c r="RP22" s="71">
        <v>0</v>
      </c>
      <c r="RQ22" s="71">
        <v>0</v>
      </c>
      <c r="RR22" s="71">
        <v>0</v>
      </c>
      <c r="RS22" s="71">
        <v>7</v>
      </c>
      <c r="RT22" s="71">
        <v>1</v>
      </c>
      <c r="RU22" s="71">
        <v>1</v>
      </c>
      <c r="RV22" s="71">
        <v>0</v>
      </c>
      <c r="RW22" s="71">
        <v>3</v>
      </c>
      <c r="RX22" s="71">
        <v>0</v>
      </c>
      <c r="RY22" s="71">
        <v>1</v>
      </c>
      <c r="RZ22" s="71">
        <v>0</v>
      </c>
      <c r="SA22" s="71">
        <v>1</v>
      </c>
      <c r="SB22" s="71">
        <v>0</v>
      </c>
      <c r="SC22" s="71">
        <v>1</v>
      </c>
      <c r="SD22" s="71">
        <v>2</v>
      </c>
      <c r="SE22" s="71">
        <v>0</v>
      </c>
      <c r="SF22" s="71">
        <v>1</v>
      </c>
      <c r="SG22" s="71">
        <v>1</v>
      </c>
      <c r="SH22" s="71">
        <v>0</v>
      </c>
    </row>
    <row r="23" spans="1:502">
      <c r="A23" s="16" t="s">
        <v>1736</v>
      </c>
      <c r="B23" s="70">
        <v>15</v>
      </c>
      <c r="C23" s="70">
        <v>15</v>
      </c>
      <c r="D23" s="70">
        <v>1</v>
      </c>
      <c r="E23" s="70">
        <v>2018</v>
      </c>
      <c r="F23" s="70" t="s">
        <v>183</v>
      </c>
      <c r="G23" s="1073" t="s">
        <v>1721</v>
      </c>
      <c r="H23" s="70" t="s">
        <v>1722</v>
      </c>
      <c r="I23" s="1066"/>
      <c r="J23" s="73">
        <v>0</v>
      </c>
      <c r="K23" s="73">
        <v>0</v>
      </c>
      <c r="L23" s="73">
        <v>0</v>
      </c>
      <c r="M23" s="73">
        <v>0</v>
      </c>
      <c r="N23" s="73">
        <v>0</v>
      </c>
      <c r="O23" s="73">
        <v>0</v>
      </c>
      <c r="P23" s="73">
        <v>0</v>
      </c>
      <c r="Q23" s="73">
        <v>0</v>
      </c>
      <c r="R23" s="73">
        <v>9.0220000000000002</v>
      </c>
      <c r="S23" s="73">
        <v>0</v>
      </c>
      <c r="T23" s="73">
        <v>0</v>
      </c>
      <c r="U23" s="73">
        <v>0</v>
      </c>
      <c r="V23" s="73">
        <v>0</v>
      </c>
      <c r="W23" s="73">
        <v>0</v>
      </c>
      <c r="X23" s="73">
        <v>12.82</v>
      </c>
      <c r="Y23" s="73">
        <v>0</v>
      </c>
      <c r="Z23" s="73">
        <v>0</v>
      </c>
      <c r="AA23" s="73">
        <v>3.1840000000000002</v>
      </c>
      <c r="AB23" s="73">
        <v>0</v>
      </c>
      <c r="AC23" s="73">
        <v>0</v>
      </c>
      <c r="AD23" s="73">
        <v>0</v>
      </c>
      <c r="AE23" s="73">
        <v>0</v>
      </c>
      <c r="AF23" s="73">
        <v>0</v>
      </c>
      <c r="AG23" s="73">
        <v>7.2530000000000001</v>
      </c>
      <c r="AH23" s="73">
        <v>0</v>
      </c>
      <c r="AI23" s="73">
        <v>0</v>
      </c>
      <c r="AJ23" s="73">
        <v>0</v>
      </c>
      <c r="AK23" s="73">
        <v>0</v>
      </c>
      <c r="AL23" s="73">
        <v>0</v>
      </c>
      <c r="AM23" s="73">
        <v>0</v>
      </c>
      <c r="AN23" s="73">
        <v>0</v>
      </c>
      <c r="AO23" s="73">
        <v>0</v>
      </c>
      <c r="AP23" s="73">
        <v>0</v>
      </c>
      <c r="AQ23" s="73">
        <v>0</v>
      </c>
      <c r="AR23" s="73">
        <v>0</v>
      </c>
      <c r="AS23" s="73">
        <v>3.4159999999999999</v>
      </c>
      <c r="AT23" s="73">
        <v>3.1459999999999999</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12.446999999999999</v>
      </c>
      <c r="BN23" s="73">
        <v>0</v>
      </c>
      <c r="BO23" s="73">
        <v>0</v>
      </c>
      <c r="BP23" s="73">
        <v>0</v>
      </c>
      <c r="BQ23" s="73">
        <v>0</v>
      </c>
      <c r="BR23" s="73">
        <v>0</v>
      </c>
      <c r="BS23" s="73">
        <v>0</v>
      </c>
      <c r="BT23" s="73">
        <v>0</v>
      </c>
      <c r="BU23" s="73">
        <v>0</v>
      </c>
      <c r="BV23" s="73">
        <v>0</v>
      </c>
      <c r="BW23" s="73">
        <v>0</v>
      </c>
      <c r="BX23" s="73">
        <v>0</v>
      </c>
      <c r="BY23" s="73">
        <v>0</v>
      </c>
      <c r="BZ23" s="73">
        <v>3.8079999999999998</v>
      </c>
      <c r="CA23" s="73">
        <v>0</v>
      </c>
      <c r="CB23" s="73">
        <v>0</v>
      </c>
      <c r="CC23" s="73">
        <v>0</v>
      </c>
      <c r="CD23" s="73">
        <v>0</v>
      </c>
      <c r="CE23" s="73">
        <v>0</v>
      </c>
      <c r="CF23" s="73">
        <v>3.55</v>
      </c>
      <c r="CG23" s="73">
        <v>0</v>
      </c>
      <c r="CH23" s="73">
        <v>0</v>
      </c>
      <c r="CI23" s="73">
        <v>0</v>
      </c>
      <c r="CJ23" s="73">
        <v>0</v>
      </c>
      <c r="CK23" s="73">
        <v>0</v>
      </c>
      <c r="CL23" s="73">
        <v>3.05</v>
      </c>
      <c r="CM23" s="73">
        <v>0</v>
      </c>
      <c r="CN23" s="73">
        <v>7.3680000000000003</v>
      </c>
      <c r="CO23" s="73">
        <v>0</v>
      </c>
      <c r="CP23" s="73">
        <v>0</v>
      </c>
      <c r="CQ23" s="73">
        <v>0</v>
      </c>
      <c r="CR23" s="73">
        <v>0</v>
      </c>
      <c r="CS23" s="73">
        <v>16.062999999999999</v>
      </c>
      <c r="CT23" s="73">
        <v>0</v>
      </c>
      <c r="CU23" s="73">
        <v>0</v>
      </c>
      <c r="CV23" s="73">
        <v>0</v>
      </c>
      <c r="CW23" s="73">
        <v>0</v>
      </c>
      <c r="CX23" s="73">
        <v>0</v>
      </c>
      <c r="CY23" s="73">
        <v>0</v>
      </c>
      <c r="CZ23" s="73">
        <v>0</v>
      </c>
      <c r="DA23" s="73">
        <v>0</v>
      </c>
      <c r="DB23" s="73">
        <v>0</v>
      </c>
      <c r="DC23" s="73">
        <v>4.399</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9.0220000000000002</v>
      </c>
      <c r="DT23" s="73">
        <v>0</v>
      </c>
      <c r="DU23" s="73">
        <v>0</v>
      </c>
      <c r="DV23" s="73">
        <v>0</v>
      </c>
      <c r="DW23" s="73">
        <v>0</v>
      </c>
      <c r="DX23" s="73">
        <v>0</v>
      </c>
      <c r="DY23" s="73">
        <v>12.82</v>
      </c>
      <c r="DZ23" s="73">
        <v>0</v>
      </c>
      <c r="EA23" s="73">
        <v>0</v>
      </c>
      <c r="EB23" s="73">
        <v>3.1840000000000002</v>
      </c>
      <c r="EC23" s="73">
        <v>0</v>
      </c>
      <c r="ED23" s="73">
        <v>0</v>
      </c>
      <c r="EE23" s="73">
        <v>0</v>
      </c>
      <c r="EF23" s="73">
        <v>0</v>
      </c>
      <c r="EG23" s="73">
        <v>0</v>
      </c>
      <c r="EH23" s="73">
        <v>7.2530000000000001</v>
      </c>
      <c r="EI23" s="73">
        <v>0</v>
      </c>
      <c r="EJ23" s="73">
        <v>0</v>
      </c>
      <c r="EK23" s="73">
        <v>0</v>
      </c>
      <c r="EL23" s="73">
        <v>0</v>
      </c>
      <c r="EM23" s="73">
        <v>0</v>
      </c>
      <c r="EN23" s="73">
        <v>0</v>
      </c>
      <c r="EO23" s="73">
        <v>0</v>
      </c>
      <c r="EP23" s="73">
        <v>0</v>
      </c>
      <c r="EQ23" s="73">
        <v>0</v>
      </c>
      <c r="ER23" s="73">
        <v>0</v>
      </c>
      <c r="ES23" s="73">
        <v>0</v>
      </c>
      <c r="ET23" s="73">
        <v>3.4159999999999999</v>
      </c>
      <c r="EU23" s="73">
        <v>3.1459999999999999</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12.446999999999999</v>
      </c>
      <c r="FO23" s="73">
        <v>0</v>
      </c>
      <c r="FP23" s="73">
        <v>0</v>
      </c>
      <c r="FQ23" s="73">
        <v>0</v>
      </c>
      <c r="FR23" s="73">
        <v>0</v>
      </c>
      <c r="FS23" s="73">
        <v>0</v>
      </c>
      <c r="FT23" s="73">
        <v>0</v>
      </c>
      <c r="FU23" s="73">
        <v>0</v>
      </c>
      <c r="FV23" s="73">
        <v>0</v>
      </c>
      <c r="FW23" s="73">
        <v>0</v>
      </c>
      <c r="FX23" s="73">
        <v>0</v>
      </c>
      <c r="FY23" s="73">
        <v>0</v>
      </c>
      <c r="FZ23" s="73">
        <v>0</v>
      </c>
      <c r="GA23" s="73">
        <v>3.8079999999999998</v>
      </c>
      <c r="GB23" s="73">
        <v>0</v>
      </c>
      <c r="GC23" s="73">
        <v>0</v>
      </c>
      <c r="GD23" s="73">
        <v>0</v>
      </c>
      <c r="GE23" s="73">
        <v>0</v>
      </c>
      <c r="GF23" s="73">
        <v>0</v>
      </c>
      <c r="GG23" s="73">
        <v>3.55</v>
      </c>
      <c r="GH23" s="73">
        <v>0</v>
      </c>
      <c r="GI23" s="73">
        <v>0</v>
      </c>
      <c r="GJ23" s="73">
        <v>0</v>
      </c>
      <c r="GK23" s="73">
        <v>0</v>
      </c>
      <c r="GL23" s="73">
        <v>0</v>
      </c>
      <c r="GM23" s="73">
        <v>3.05</v>
      </c>
      <c r="GN23" s="73">
        <v>0</v>
      </c>
      <c r="GO23" s="73">
        <v>7.3680000000000003</v>
      </c>
      <c r="GP23" s="73">
        <v>0</v>
      </c>
      <c r="GQ23" s="73">
        <v>0</v>
      </c>
      <c r="GR23" s="73">
        <v>0</v>
      </c>
      <c r="GS23" s="73">
        <v>0</v>
      </c>
      <c r="GT23" s="73">
        <v>16.062999999999999</v>
      </c>
      <c r="GU23" s="73">
        <v>0</v>
      </c>
      <c r="GV23" s="73">
        <v>0</v>
      </c>
      <c r="GW23" s="73">
        <v>0</v>
      </c>
      <c r="GX23" s="73">
        <v>0</v>
      </c>
      <c r="GY23" s="73">
        <v>0</v>
      </c>
      <c r="GZ23" s="73">
        <v>0</v>
      </c>
      <c r="HA23" s="73">
        <v>0</v>
      </c>
      <c r="HB23" s="73">
        <v>0</v>
      </c>
      <c r="HC23" s="73">
        <v>0</v>
      </c>
      <c r="HD23" s="73">
        <v>4.399</v>
      </c>
      <c r="HE23" s="73">
        <v>0</v>
      </c>
      <c r="HF23" s="73">
        <v>0</v>
      </c>
      <c r="HG23" s="73">
        <v>0</v>
      </c>
      <c r="HH23" s="73">
        <v>0</v>
      </c>
      <c r="HI23" s="73">
        <v>0</v>
      </c>
      <c r="HJ23" s="73">
        <v>0</v>
      </c>
      <c r="HK23" s="73">
        <v>32.279000000000003</v>
      </c>
      <c r="HL23" s="73">
        <v>3.4159999999999999</v>
      </c>
      <c r="HM23" s="73">
        <v>3.1459999999999999</v>
      </c>
      <c r="HN23" s="73">
        <v>0</v>
      </c>
      <c r="HO23" s="73">
        <v>12.446999999999999</v>
      </c>
      <c r="HP23" s="73">
        <v>0</v>
      </c>
      <c r="HQ23" s="73">
        <v>3.8079999999999998</v>
      </c>
      <c r="HR23" s="73">
        <v>0</v>
      </c>
      <c r="HS23" s="73">
        <v>3.55</v>
      </c>
      <c r="HT23" s="73">
        <v>0</v>
      </c>
      <c r="HU23" s="73">
        <v>3.05</v>
      </c>
      <c r="HV23" s="73">
        <v>7.3680000000000003</v>
      </c>
      <c r="HW23" s="73">
        <v>0</v>
      </c>
      <c r="HX23" s="73">
        <v>16.062999999999999</v>
      </c>
      <c r="HY23" s="73">
        <v>4.399</v>
      </c>
      <c r="HZ23" s="73">
        <v>0</v>
      </c>
      <c r="IA23" s="73">
        <v>0</v>
      </c>
      <c r="IB23" s="73">
        <v>0</v>
      </c>
      <c r="IC23" s="73">
        <v>0</v>
      </c>
      <c r="ID23" s="73">
        <v>0</v>
      </c>
      <c r="IE23" s="73">
        <v>0</v>
      </c>
      <c r="IF23" s="73">
        <v>32.279000000000003</v>
      </c>
      <c r="IG23" s="73">
        <v>3.4159999999999999</v>
      </c>
      <c r="IH23" s="73">
        <v>3.1459999999999999</v>
      </c>
      <c r="II23" s="73">
        <v>0</v>
      </c>
      <c r="IJ23" s="73">
        <v>12.446999999999999</v>
      </c>
      <c r="IK23" s="73">
        <v>0</v>
      </c>
      <c r="IL23" s="73">
        <v>3.8079999999999998</v>
      </c>
      <c r="IM23" s="73">
        <v>0</v>
      </c>
      <c r="IN23" s="73">
        <v>3.55</v>
      </c>
      <c r="IO23" s="73">
        <v>0</v>
      </c>
      <c r="IP23" s="73">
        <v>3.05</v>
      </c>
      <c r="IQ23" s="73">
        <v>7.3680000000000003</v>
      </c>
      <c r="IR23" s="73">
        <v>0</v>
      </c>
      <c r="IS23" s="73">
        <v>16.062999999999999</v>
      </c>
      <c r="IT23" s="73">
        <v>4.399</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1</v>
      </c>
      <c r="JL23" s="71">
        <v>0</v>
      </c>
      <c r="JM23" s="71">
        <v>0</v>
      </c>
      <c r="JN23" s="71">
        <v>1</v>
      </c>
      <c r="JO23" s="71">
        <v>0</v>
      </c>
      <c r="JP23" s="71">
        <v>0</v>
      </c>
      <c r="JQ23" s="71">
        <v>0</v>
      </c>
      <c r="JR23" s="71">
        <v>0</v>
      </c>
      <c r="JS23" s="71">
        <v>0</v>
      </c>
      <c r="JT23" s="71">
        <v>2</v>
      </c>
      <c r="JU23" s="71">
        <v>0</v>
      </c>
      <c r="JV23" s="71">
        <v>0</v>
      </c>
      <c r="JW23" s="71">
        <v>0</v>
      </c>
      <c r="JX23" s="71">
        <v>0</v>
      </c>
      <c r="JY23" s="71">
        <v>0</v>
      </c>
      <c r="JZ23" s="71">
        <v>0</v>
      </c>
      <c r="KA23" s="71">
        <v>0</v>
      </c>
      <c r="KB23" s="71">
        <v>0</v>
      </c>
      <c r="KC23" s="71">
        <v>0</v>
      </c>
      <c r="KD23" s="71">
        <v>0</v>
      </c>
      <c r="KE23" s="71">
        <v>0</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0</v>
      </c>
      <c r="LW23" s="71">
        <v>0</v>
      </c>
      <c r="LX23" s="71">
        <v>0</v>
      </c>
      <c r="LY23" s="71">
        <v>1</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1</v>
      </c>
      <c r="NM23" s="71">
        <v>0</v>
      </c>
      <c r="NN23" s="71">
        <v>0</v>
      </c>
      <c r="NO23" s="71">
        <v>1</v>
      </c>
      <c r="NP23" s="71">
        <v>0</v>
      </c>
      <c r="NQ23" s="71">
        <v>0</v>
      </c>
      <c r="NR23" s="71">
        <v>0</v>
      </c>
      <c r="NS23" s="71">
        <v>0</v>
      </c>
      <c r="NT23" s="71">
        <v>0</v>
      </c>
      <c r="NU23" s="71">
        <v>2</v>
      </c>
      <c r="NV23" s="71">
        <v>0</v>
      </c>
      <c r="NW23" s="71">
        <v>0</v>
      </c>
      <c r="NX23" s="71">
        <v>0</v>
      </c>
      <c r="NY23" s="71">
        <v>0</v>
      </c>
      <c r="NZ23" s="71">
        <v>0</v>
      </c>
      <c r="OA23" s="71">
        <v>0</v>
      </c>
      <c r="OB23" s="71">
        <v>0</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0</v>
      </c>
      <c r="PX23" s="71">
        <v>0</v>
      </c>
      <c r="PY23" s="71">
        <v>0</v>
      </c>
      <c r="PZ23" s="71">
        <v>1</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6</v>
      </c>
      <c r="QY23" s="71">
        <v>1</v>
      </c>
      <c r="QZ23" s="71">
        <v>1</v>
      </c>
      <c r="RA23" s="71">
        <v>0</v>
      </c>
      <c r="RB23" s="71">
        <v>3</v>
      </c>
      <c r="RC23" s="71">
        <v>0</v>
      </c>
      <c r="RD23" s="71">
        <v>1</v>
      </c>
      <c r="RE23" s="71">
        <v>0</v>
      </c>
      <c r="RF23" s="71">
        <v>1</v>
      </c>
      <c r="RG23" s="71">
        <v>0</v>
      </c>
      <c r="RH23" s="71">
        <v>1</v>
      </c>
      <c r="RI23" s="71">
        <v>2</v>
      </c>
      <c r="RJ23" s="71">
        <v>0</v>
      </c>
      <c r="RK23" s="71">
        <v>1</v>
      </c>
      <c r="RL23" s="71">
        <v>1</v>
      </c>
      <c r="RM23" s="71">
        <v>0</v>
      </c>
      <c r="RN23" s="71">
        <v>0</v>
      </c>
      <c r="RO23" s="71">
        <v>0</v>
      </c>
      <c r="RP23" s="71">
        <v>0</v>
      </c>
      <c r="RQ23" s="71">
        <v>0</v>
      </c>
      <c r="RR23" s="71">
        <v>0</v>
      </c>
      <c r="RS23" s="71">
        <v>6</v>
      </c>
      <c r="RT23" s="71">
        <v>1</v>
      </c>
      <c r="RU23" s="71">
        <v>1</v>
      </c>
      <c r="RV23" s="71">
        <v>0</v>
      </c>
      <c r="RW23" s="71">
        <v>3</v>
      </c>
      <c r="RX23" s="71">
        <v>0</v>
      </c>
      <c r="RY23" s="71">
        <v>1</v>
      </c>
      <c r="RZ23" s="71">
        <v>0</v>
      </c>
      <c r="SA23" s="71">
        <v>1</v>
      </c>
      <c r="SB23" s="71">
        <v>0</v>
      </c>
      <c r="SC23" s="71">
        <v>1</v>
      </c>
      <c r="SD23" s="71">
        <v>2</v>
      </c>
      <c r="SE23" s="71">
        <v>0</v>
      </c>
      <c r="SF23" s="71">
        <v>1</v>
      </c>
      <c r="SG23" s="71">
        <v>1</v>
      </c>
      <c r="SH23" s="71">
        <v>0</v>
      </c>
    </row>
    <row r="24" spans="1:502">
      <c r="A24" s="16" t="s">
        <v>1737</v>
      </c>
      <c r="B24" s="70">
        <v>16</v>
      </c>
      <c r="C24" s="70">
        <v>16</v>
      </c>
      <c r="D24" s="70">
        <v>1</v>
      </c>
      <c r="E24" s="70">
        <v>2019</v>
      </c>
      <c r="F24" s="70" t="s">
        <v>158</v>
      </c>
      <c r="G24" s="1073" t="s">
        <v>1721</v>
      </c>
      <c r="H24" s="70" t="s">
        <v>1722</v>
      </c>
      <c r="I24" s="1066"/>
      <c r="J24" s="73">
        <v>0</v>
      </c>
      <c r="K24" s="73">
        <v>0</v>
      </c>
      <c r="L24" s="73">
        <v>0</v>
      </c>
      <c r="M24" s="73">
        <v>0</v>
      </c>
      <c r="N24" s="73">
        <v>0</v>
      </c>
      <c r="O24" s="73">
        <v>0</v>
      </c>
      <c r="P24" s="73">
        <v>0</v>
      </c>
      <c r="Q24" s="73">
        <v>0</v>
      </c>
      <c r="R24" s="73">
        <v>12.114000000000001</v>
      </c>
      <c r="S24" s="73">
        <v>0</v>
      </c>
      <c r="T24" s="73">
        <v>0</v>
      </c>
      <c r="U24" s="73">
        <v>0</v>
      </c>
      <c r="V24" s="73">
        <v>0</v>
      </c>
      <c r="W24" s="73">
        <v>0</v>
      </c>
      <c r="X24" s="73">
        <v>12.984999999999999</v>
      </c>
      <c r="Y24" s="73">
        <v>0</v>
      </c>
      <c r="Z24" s="73">
        <v>0</v>
      </c>
      <c r="AA24" s="73">
        <v>1.2170000000000001</v>
      </c>
      <c r="AB24" s="73">
        <v>0</v>
      </c>
      <c r="AC24" s="73">
        <v>0</v>
      </c>
      <c r="AD24" s="73">
        <v>0</v>
      </c>
      <c r="AE24" s="73">
        <v>0</v>
      </c>
      <c r="AF24" s="73">
        <v>0</v>
      </c>
      <c r="AG24" s="73">
        <v>6.952</v>
      </c>
      <c r="AH24" s="73">
        <v>0</v>
      </c>
      <c r="AI24" s="73">
        <v>0</v>
      </c>
      <c r="AJ24" s="73">
        <v>5.5910000000000002</v>
      </c>
      <c r="AK24" s="73">
        <v>0</v>
      </c>
      <c r="AL24" s="73">
        <v>0</v>
      </c>
      <c r="AM24" s="73">
        <v>0</v>
      </c>
      <c r="AN24" s="73">
        <v>0</v>
      </c>
      <c r="AO24" s="73">
        <v>0</v>
      </c>
      <c r="AP24" s="73">
        <v>0</v>
      </c>
      <c r="AQ24" s="73">
        <v>0</v>
      </c>
      <c r="AR24" s="73">
        <v>0</v>
      </c>
      <c r="AS24" s="73">
        <v>2.9430000000000001</v>
      </c>
      <c r="AT24" s="73">
        <v>3.51</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10.294</v>
      </c>
      <c r="BN24" s="73">
        <v>0</v>
      </c>
      <c r="BO24" s="73">
        <v>0</v>
      </c>
      <c r="BP24" s="73">
        <v>0</v>
      </c>
      <c r="BQ24" s="73">
        <v>6.8979999999999997</v>
      </c>
      <c r="BR24" s="73">
        <v>0</v>
      </c>
      <c r="BS24" s="73">
        <v>0</v>
      </c>
      <c r="BT24" s="73">
        <v>0</v>
      </c>
      <c r="BU24" s="73">
        <v>0</v>
      </c>
      <c r="BV24" s="73">
        <v>0</v>
      </c>
      <c r="BW24" s="73">
        <v>0</v>
      </c>
      <c r="BX24" s="73">
        <v>0</v>
      </c>
      <c r="BY24" s="73">
        <v>0</v>
      </c>
      <c r="BZ24" s="73">
        <v>3.5569999999999999</v>
      </c>
      <c r="CA24" s="73">
        <v>0</v>
      </c>
      <c r="CB24" s="73">
        <v>0</v>
      </c>
      <c r="CC24" s="73">
        <v>0</v>
      </c>
      <c r="CD24" s="73">
        <v>0</v>
      </c>
      <c r="CE24" s="73">
        <v>0</v>
      </c>
      <c r="CF24" s="73">
        <v>3.5459999999999998</v>
      </c>
      <c r="CG24" s="73">
        <v>0</v>
      </c>
      <c r="CH24" s="73">
        <v>0</v>
      </c>
      <c r="CI24" s="73">
        <v>0</v>
      </c>
      <c r="CJ24" s="73">
        <v>0</v>
      </c>
      <c r="CK24" s="73">
        <v>0</v>
      </c>
      <c r="CL24" s="73">
        <v>2.9239999999999999</v>
      </c>
      <c r="CM24" s="73">
        <v>0</v>
      </c>
      <c r="CN24" s="73">
        <v>7.181</v>
      </c>
      <c r="CO24" s="73">
        <v>0</v>
      </c>
      <c r="CP24" s="73">
        <v>0</v>
      </c>
      <c r="CQ24" s="73">
        <v>0</v>
      </c>
      <c r="CR24" s="73">
        <v>0</v>
      </c>
      <c r="CS24" s="73">
        <v>0</v>
      </c>
      <c r="CT24" s="73">
        <v>0</v>
      </c>
      <c r="CU24" s="73">
        <v>0</v>
      </c>
      <c r="CV24" s="73">
        <v>0</v>
      </c>
      <c r="CW24" s="73">
        <v>0</v>
      </c>
      <c r="CX24" s="73">
        <v>0</v>
      </c>
      <c r="CY24" s="73">
        <v>0</v>
      </c>
      <c r="CZ24" s="73">
        <v>0</v>
      </c>
      <c r="DA24" s="73">
        <v>0</v>
      </c>
      <c r="DB24" s="73">
        <v>0</v>
      </c>
      <c r="DC24" s="73">
        <v>16.57</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12.114000000000001</v>
      </c>
      <c r="DT24" s="73">
        <v>0</v>
      </c>
      <c r="DU24" s="73">
        <v>0</v>
      </c>
      <c r="DV24" s="73">
        <v>0</v>
      </c>
      <c r="DW24" s="73">
        <v>0</v>
      </c>
      <c r="DX24" s="73">
        <v>0</v>
      </c>
      <c r="DY24" s="73">
        <v>12.984999999999999</v>
      </c>
      <c r="DZ24" s="73">
        <v>0</v>
      </c>
      <c r="EA24" s="73">
        <v>0</v>
      </c>
      <c r="EB24" s="73">
        <v>1.2170000000000001</v>
      </c>
      <c r="EC24" s="73">
        <v>0</v>
      </c>
      <c r="ED24" s="73">
        <v>0</v>
      </c>
      <c r="EE24" s="73">
        <v>0</v>
      </c>
      <c r="EF24" s="73">
        <v>0</v>
      </c>
      <c r="EG24" s="73">
        <v>0</v>
      </c>
      <c r="EH24" s="73">
        <v>6.952</v>
      </c>
      <c r="EI24" s="73">
        <v>0</v>
      </c>
      <c r="EJ24" s="73">
        <v>0</v>
      </c>
      <c r="EK24" s="73">
        <v>5.5910000000000002</v>
      </c>
      <c r="EL24" s="73">
        <v>0</v>
      </c>
      <c r="EM24" s="73">
        <v>0</v>
      </c>
      <c r="EN24" s="73">
        <v>0</v>
      </c>
      <c r="EO24" s="73">
        <v>0</v>
      </c>
      <c r="EP24" s="73">
        <v>0</v>
      </c>
      <c r="EQ24" s="73">
        <v>0</v>
      </c>
      <c r="ER24" s="73">
        <v>0</v>
      </c>
      <c r="ES24" s="73">
        <v>0</v>
      </c>
      <c r="ET24" s="73">
        <v>2.9430000000000001</v>
      </c>
      <c r="EU24" s="73">
        <v>3.51</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10.294</v>
      </c>
      <c r="FO24" s="73">
        <v>0</v>
      </c>
      <c r="FP24" s="73">
        <v>0</v>
      </c>
      <c r="FQ24" s="73">
        <v>0</v>
      </c>
      <c r="FR24" s="73">
        <v>6.8979999999999997</v>
      </c>
      <c r="FS24" s="73">
        <v>0</v>
      </c>
      <c r="FT24" s="73">
        <v>0</v>
      </c>
      <c r="FU24" s="73">
        <v>0</v>
      </c>
      <c r="FV24" s="73">
        <v>0</v>
      </c>
      <c r="FW24" s="73">
        <v>0</v>
      </c>
      <c r="FX24" s="73">
        <v>0</v>
      </c>
      <c r="FY24" s="73">
        <v>0</v>
      </c>
      <c r="FZ24" s="73">
        <v>0</v>
      </c>
      <c r="GA24" s="73">
        <v>3.5569999999999999</v>
      </c>
      <c r="GB24" s="73">
        <v>0</v>
      </c>
      <c r="GC24" s="73">
        <v>0</v>
      </c>
      <c r="GD24" s="73">
        <v>0</v>
      </c>
      <c r="GE24" s="73">
        <v>0</v>
      </c>
      <c r="GF24" s="73">
        <v>0</v>
      </c>
      <c r="GG24" s="73">
        <v>3.5459999999999998</v>
      </c>
      <c r="GH24" s="73">
        <v>0</v>
      </c>
      <c r="GI24" s="73">
        <v>0</v>
      </c>
      <c r="GJ24" s="73">
        <v>0</v>
      </c>
      <c r="GK24" s="73">
        <v>0</v>
      </c>
      <c r="GL24" s="73">
        <v>0</v>
      </c>
      <c r="GM24" s="73">
        <v>2.9239999999999999</v>
      </c>
      <c r="GN24" s="73">
        <v>0</v>
      </c>
      <c r="GO24" s="73">
        <v>7.181</v>
      </c>
      <c r="GP24" s="73">
        <v>0</v>
      </c>
      <c r="GQ24" s="73">
        <v>0</v>
      </c>
      <c r="GR24" s="73">
        <v>0</v>
      </c>
      <c r="GS24" s="73">
        <v>0</v>
      </c>
      <c r="GT24" s="73">
        <v>0</v>
      </c>
      <c r="GU24" s="73">
        <v>0</v>
      </c>
      <c r="GV24" s="73">
        <v>0</v>
      </c>
      <c r="GW24" s="73">
        <v>0</v>
      </c>
      <c r="GX24" s="73">
        <v>0</v>
      </c>
      <c r="GY24" s="73">
        <v>0</v>
      </c>
      <c r="GZ24" s="73">
        <v>0</v>
      </c>
      <c r="HA24" s="73">
        <v>0</v>
      </c>
      <c r="HB24" s="73">
        <v>0</v>
      </c>
      <c r="HC24" s="73">
        <v>0</v>
      </c>
      <c r="HD24" s="73">
        <v>16.57</v>
      </c>
      <c r="HE24" s="73">
        <v>0</v>
      </c>
      <c r="HF24" s="73">
        <v>0</v>
      </c>
      <c r="HG24" s="73">
        <v>0</v>
      </c>
      <c r="HH24" s="73">
        <v>0</v>
      </c>
      <c r="HI24" s="73">
        <v>0</v>
      </c>
      <c r="HJ24" s="73">
        <v>0</v>
      </c>
      <c r="HK24" s="73">
        <v>38.859000000000002</v>
      </c>
      <c r="HL24" s="73">
        <v>2.9430000000000001</v>
      </c>
      <c r="HM24" s="73">
        <v>3.51</v>
      </c>
      <c r="HN24" s="73">
        <v>0</v>
      </c>
      <c r="HO24" s="73">
        <v>17.192</v>
      </c>
      <c r="HP24" s="73">
        <v>0</v>
      </c>
      <c r="HQ24" s="73">
        <v>3.5569999999999999</v>
      </c>
      <c r="HR24" s="73">
        <v>0</v>
      </c>
      <c r="HS24" s="73">
        <v>3.5459999999999998</v>
      </c>
      <c r="HT24" s="73">
        <v>0</v>
      </c>
      <c r="HU24" s="73">
        <v>2.9239999999999999</v>
      </c>
      <c r="HV24" s="73">
        <v>7.181</v>
      </c>
      <c r="HW24" s="73">
        <v>0</v>
      </c>
      <c r="HX24" s="73">
        <v>0</v>
      </c>
      <c r="HY24" s="73">
        <v>16.57</v>
      </c>
      <c r="HZ24" s="73">
        <v>0</v>
      </c>
      <c r="IA24" s="73">
        <v>0</v>
      </c>
      <c r="IB24" s="73">
        <v>0</v>
      </c>
      <c r="IC24" s="73">
        <v>0</v>
      </c>
      <c r="ID24" s="73">
        <v>0</v>
      </c>
      <c r="IE24" s="73">
        <v>0</v>
      </c>
      <c r="IF24" s="73">
        <v>38.859000000000002</v>
      </c>
      <c r="IG24" s="73">
        <v>2.9430000000000001</v>
      </c>
      <c r="IH24" s="73">
        <v>3.51</v>
      </c>
      <c r="II24" s="73">
        <v>0</v>
      </c>
      <c r="IJ24" s="73">
        <v>17.192</v>
      </c>
      <c r="IK24" s="73">
        <v>0</v>
      </c>
      <c r="IL24" s="73">
        <v>3.5569999999999999</v>
      </c>
      <c r="IM24" s="73">
        <v>0</v>
      </c>
      <c r="IN24" s="73">
        <v>3.5459999999999998</v>
      </c>
      <c r="IO24" s="73">
        <v>0</v>
      </c>
      <c r="IP24" s="73">
        <v>2.9239999999999999</v>
      </c>
      <c r="IQ24" s="73">
        <v>7.181</v>
      </c>
      <c r="IR24" s="73">
        <v>0</v>
      </c>
      <c r="IS24" s="73">
        <v>0</v>
      </c>
      <c r="IT24" s="73">
        <v>16.57</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1</v>
      </c>
      <c r="JL24" s="71">
        <v>0</v>
      </c>
      <c r="JM24" s="71">
        <v>0</v>
      </c>
      <c r="JN24" s="71">
        <v>1</v>
      </c>
      <c r="JO24" s="71">
        <v>0</v>
      </c>
      <c r="JP24" s="71">
        <v>0</v>
      </c>
      <c r="JQ24" s="71">
        <v>0</v>
      </c>
      <c r="JR24" s="71">
        <v>0</v>
      </c>
      <c r="JS24" s="71">
        <v>0</v>
      </c>
      <c r="JT24" s="71">
        <v>2</v>
      </c>
      <c r="JU24" s="71">
        <v>0</v>
      </c>
      <c r="JV24" s="71">
        <v>0</v>
      </c>
      <c r="JW24" s="71">
        <v>1</v>
      </c>
      <c r="JX24" s="71">
        <v>0</v>
      </c>
      <c r="JY24" s="71">
        <v>0</v>
      </c>
      <c r="JZ24" s="71">
        <v>0</v>
      </c>
      <c r="KA24" s="71">
        <v>0</v>
      </c>
      <c r="KB24" s="71">
        <v>0</v>
      </c>
      <c r="KC24" s="71">
        <v>0</v>
      </c>
      <c r="KD24" s="71">
        <v>0</v>
      </c>
      <c r="KE24" s="71">
        <v>0</v>
      </c>
      <c r="KF24" s="71">
        <v>1</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1</v>
      </c>
      <c r="LE24" s="71">
        <v>0</v>
      </c>
      <c r="LF24" s="71">
        <v>0</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0</v>
      </c>
      <c r="LW24" s="71">
        <v>0</v>
      </c>
      <c r="LX24" s="71">
        <v>0</v>
      </c>
      <c r="LY24" s="71">
        <v>1</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1</v>
      </c>
      <c r="NM24" s="71">
        <v>0</v>
      </c>
      <c r="NN24" s="71">
        <v>0</v>
      </c>
      <c r="NO24" s="71">
        <v>1</v>
      </c>
      <c r="NP24" s="71">
        <v>0</v>
      </c>
      <c r="NQ24" s="71">
        <v>0</v>
      </c>
      <c r="NR24" s="71">
        <v>0</v>
      </c>
      <c r="NS24" s="71">
        <v>0</v>
      </c>
      <c r="NT24" s="71">
        <v>0</v>
      </c>
      <c r="NU24" s="71">
        <v>2</v>
      </c>
      <c r="NV24" s="71">
        <v>0</v>
      </c>
      <c r="NW24" s="71">
        <v>0</v>
      </c>
      <c r="NX24" s="71">
        <v>1</v>
      </c>
      <c r="NY24" s="71">
        <v>0</v>
      </c>
      <c r="NZ24" s="71">
        <v>0</v>
      </c>
      <c r="OA24" s="71">
        <v>0</v>
      </c>
      <c r="OB24" s="71">
        <v>0</v>
      </c>
      <c r="OC24" s="71">
        <v>0</v>
      </c>
      <c r="OD24" s="71">
        <v>0</v>
      </c>
      <c r="OE24" s="71">
        <v>0</v>
      </c>
      <c r="OF24" s="71">
        <v>0</v>
      </c>
      <c r="OG24" s="71">
        <v>1</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1</v>
      </c>
      <c r="PF24" s="71">
        <v>0</v>
      </c>
      <c r="PG24" s="71">
        <v>0</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0</v>
      </c>
      <c r="PX24" s="71">
        <v>0</v>
      </c>
      <c r="PY24" s="71">
        <v>0</v>
      </c>
      <c r="PZ24" s="71">
        <v>1</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8</v>
      </c>
      <c r="QY24" s="71">
        <v>1</v>
      </c>
      <c r="QZ24" s="71">
        <v>1</v>
      </c>
      <c r="RA24" s="71">
        <v>0</v>
      </c>
      <c r="RB24" s="71">
        <v>3</v>
      </c>
      <c r="RC24" s="71">
        <v>0</v>
      </c>
      <c r="RD24" s="71">
        <v>1</v>
      </c>
      <c r="RE24" s="71">
        <v>0</v>
      </c>
      <c r="RF24" s="71">
        <v>1</v>
      </c>
      <c r="RG24" s="71">
        <v>0</v>
      </c>
      <c r="RH24" s="71">
        <v>1</v>
      </c>
      <c r="RI24" s="71">
        <v>2</v>
      </c>
      <c r="RJ24" s="71">
        <v>0</v>
      </c>
      <c r="RK24" s="71">
        <v>0</v>
      </c>
      <c r="RL24" s="71">
        <v>2</v>
      </c>
      <c r="RM24" s="71">
        <v>0</v>
      </c>
      <c r="RN24" s="71">
        <v>0</v>
      </c>
      <c r="RO24" s="71">
        <v>0</v>
      </c>
      <c r="RP24" s="71">
        <v>0</v>
      </c>
      <c r="RQ24" s="71">
        <v>0</v>
      </c>
      <c r="RR24" s="71">
        <v>0</v>
      </c>
      <c r="RS24" s="71">
        <v>8</v>
      </c>
      <c r="RT24" s="71">
        <v>1</v>
      </c>
      <c r="RU24" s="71">
        <v>1</v>
      </c>
      <c r="RV24" s="71">
        <v>0</v>
      </c>
      <c r="RW24" s="71">
        <v>3</v>
      </c>
      <c r="RX24" s="71">
        <v>0</v>
      </c>
      <c r="RY24" s="71">
        <v>1</v>
      </c>
      <c r="RZ24" s="71">
        <v>0</v>
      </c>
      <c r="SA24" s="71">
        <v>1</v>
      </c>
      <c r="SB24" s="71">
        <v>0</v>
      </c>
      <c r="SC24" s="71">
        <v>1</v>
      </c>
      <c r="SD24" s="71">
        <v>2</v>
      </c>
      <c r="SE24" s="71">
        <v>0</v>
      </c>
      <c r="SF24" s="71">
        <v>0</v>
      </c>
      <c r="SG24" s="71">
        <v>2</v>
      </c>
      <c r="SH24" s="71">
        <v>0</v>
      </c>
    </row>
    <row r="25" spans="1:502">
      <c r="A25" s="16" t="s">
        <v>1738</v>
      </c>
      <c r="B25" s="70">
        <v>17</v>
      </c>
      <c r="C25" s="70">
        <v>17</v>
      </c>
      <c r="D25" s="70">
        <v>1</v>
      </c>
      <c r="E25" s="70">
        <v>2020</v>
      </c>
      <c r="F25" s="70" t="s">
        <v>159</v>
      </c>
      <c r="G25" s="1073" t="s">
        <v>1721</v>
      </c>
      <c r="H25" s="70" t="s">
        <v>1722</v>
      </c>
      <c r="I25" s="1066"/>
      <c r="J25" s="73">
        <v>0</v>
      </c>
      <c r="K25" s="73">
        <v>0</v>
      </c>
      <c r="L25" s="73">
        <v>0</v>
      </c>
      <c r="M25" s="73">
        <v>0</v>
      </c>
      <c r="N25" s="73">
        <v>0</v>
      </c>
      <c r="O25" s="73">
        <v>0</v>
      </c>
      <c r="P25" s="73">
        <v>0</v>
      </c>
      <c r="Q25" s="73">
        <v>0</v>
      </c>
      <c r="R25" s="73">
        <v>11.692</v>
      </c>
      <c r="S25" s="73">
        <v>0</v>
      </c>
      <c r="T25" s="73">
        <v>0</v>
      </c>
      <c r="U25" s="73">
        <v>0</v>
      </c>
      <c r="V25" s="73">
        <v>0</v>
      </c>
      <c r="W25" s="73">
        <v>0</v>
      </c>
      <c r="X25" s="73">
        <v>11.638</v>
      </c>
      <c r="Y25" s="73">
        <v>0</v>
      </c>
      <c r="Z25" s="73">
        <v>0</v>
      </c>
      <c r="AA25" s="73">
        <v>2.8580000000000001</v>
      </c>
      <c r="AB25" s="73">
        <v>0</v>
      </c>
      <c r="AC25" s="73">
        <v>0</v>
      </c>
      <c r="AD25" s="73">
        <v>0</v>
      </c>
      <c r="AE25" s="73">
        <v>0</v>
      </c>
      <c r="AF25" s="73">
        <v>0</v>
      </c>
      <c r="AG25" s="73">
        <v>6.5010000000000003</v>
      </c>
      <c r="AH25" s="73">
        <v>0</v>
      </c>
      <c r="AI25" s="73">
        <v>0</v>
      </c>
      <c r="AJ25" s="73">
        <v>5.9169999999999998</v>
      </c>
      <c r="AK25" s="73">
        <v>0</v>
      </c>
      <c r="AL25" s="73">
        <v>0</v>
      </c>
      <c r="AM25" s="73">
        <v>0</v>
      </c>
      <c r="AN25" s="73">
        <v>0</v>
      </c>
      <c r="AO25" s="73">
        <v>0</v>
      </c>
      <c r="AP25" s="73">
        <v>0</v>
      </c>
      <c r="AQ25" s="73">
        <v>0</v>
      </c>
      <c r="AR25" s="73">
        <v>0</v>
      </c>
      <c r="AS25" s="73">
        <v>3.645</v>
      </c>
      <c r="AT25" s="73">
        <v>3.778</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9.0069999999999997</v>
      </c>
      <c r="BN25" s="73">
        <v>0</v>
      </c>
      <c r="BO25" s="73">
        <v>0</v>
      </c>
      <c r="BP25" s="73">
        <v>0</v>
      </c>
      <c r="BQ25" s="73">
        <v>0</v>
      </c>
      <c r="BR25" s="73">
        <v>0</v>
      </c>
      <c r="BS25" s="73">
        <v>0</v>
      </c>
      <c r="BT25" s="73">
        <v>0</v>
      </c>
      <c r="BU25" s="73">
        <v>0</v>
      </c>
      <c r="BV25" s="73">
        <v>0</v>
      </c>
      <c r="BW25" s="73">
        <v>0</v>
      </c>
      <c r="BX25" s="73">
        <v>0</v>
      </c>
      <c r="BY25" s="73">
        <v>0</v>
      </c>
      <c r="BZ25" s="73">
        <v>3.1579999999999999</v>
      </c>
      <c r="CA25" s="73">
        <v>0</v>
      </c>
      <c r="CB25" s="73">
        <v>0</v>
      </c>
      <c r="CC25" s="73">
        <v>0</v>
      </c>
      <c r="CD25" s="73">
        <v>0</v>
      </c>
      <c r="CE25" s="73">
        <v>0</v>
      </c>
      <c r="CF25" s="73">
        <v>2.964</v>
      </c>
      <c r="CG25" s="73">
        <v>0</v>
      </c>
      <c r="CH25" s="73">
        <v>0</v>
      </c>
      <c r="CI25" s="73">
        <v>0</v>
      </c>
      <c r="CJ25" s="73">
        <v>0</v>
      </c>
      <c r="CK25" s="73">
        <v>0</v>
      </c>
      <c r="CL25" s="73">
        <v>2.4319999999999999</v>
      </c>
      <c r="CM25" s="73">
        <v>0</v>
      </c>
      <c r="CN25" s="73">
        <v>7.0149999999999997</v>
      </c>
      <c r="CO25" s="73">
        <v>0</v>
      </c>
      <c r="CP25" s="73">
        <v>0</v>
      </c>
      <c r="CQ25" s="73">
        <v>0</v>
      </c>
      <c r="CR25" s="73">
        <v>0</v>
      </c>
      <c r="CS25" s="73">
        <v>4.9870000000000001</v>
      </c>
      <c r="CT25" s="73">
        <v>0</v>
      </c>
      <c r="CU25" s="73">
        <v>0</v>
      </c>
      <c r="CV25" s="73">
        <v>0</v>
      </c>
      <c r="CW25" s="73">
        <v>0</v>
      </c>
      <c r="CX25" s="73">
        <v>0</v>
      </c>
      <c r="CY25" s="73">
        <v>0</v>
      </c>
      <c r="CZ25" s="73">
        <v>0</v>
      </c>
      <c r="DA25" s="73">
        <v>0</v>
      </c>
      <c r="DB25" s="73">
        <v>0</v>
      </c>
      <c r="DC25" s="73">
        <v>4.2969999999999997</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11.692</v>
      </c>
      <c r="DT25" s="73">
        <v>0</v>
      </c>
      <c r="DU25" s="73">
        <v>0</v>
      </c>
      <c r="DV25" s="73">
        <v>0</v>
      </c>
      <c r="DW25" s="73">
        <v>0</v>
      </c>
      <c r="DX25" s="73">
        <v>0</v>
      </c>
      <c r="DY25" s="73">
        <v>11.638</v>
      </c>
      <c r="DZ25" s="73">
        <v>0</v>
      </c>
      <c r="EA25" s="73">
        <v>0</v>
      </c>
      <c r="EB25" s="73">
        <v>2.8580000000000001</v>
      </c>
      <c r="EC25" s="73">
        <v>0</v>
      </c>
      <c r="ED25" s="73">
        <v>0</v>
      </c>
      <c r="EE25" s="73">
        <v>0</v>
      </c>
      <c r="EF25" s="73">
        <v>0</v>
      </c>
      <c r="EG25" s="73">
        <v>0</v>
      </c>
      <c r="EH25" s="73">
        <v>6.5010000000000003</v>
      </c>
      <c r="EI25" s="73">
        <v>0</v>
      </c>
      <c r="EJ25" s="73">
        <v>0</v>
      </c>
      <c r="EK25" s="73">
        <v>5.9169999999999998</v>
      </c>
      <c r="EL25" s="73">
        <v>0</v>
      </c>
      <c r="EM25" s="73">
        <v>0</v>
      </c>
      <c r="EN25" s="73">
        <v>0</v>
      </c>
      <c r="EO25" s="73">
        <v>0</v>
      </c>
      <c r="EP25" s="73">
        <v>0</v>
      </c>
      <c r="EQ25" s="73">
        <v>0</v>
      </c>
      <c r="ER25" s="73">
        <v>0</v>
      </c>
      <c r="ES25" s="73">
        <v>0</v>
      </c>
      <c r="ET25" s="73">
        <v>3.645</v>
      </c>
      <c r="EU25" s="73">
        <v>3.778</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9.0069999999999997</v>
      </c>
      <c r="FO25" s="73">
        <v>0</v>
      </c>
      <c r="FP25" s="73">
        <v>0</v>
      </c>
      <c r="FQ25" s="73">
        <v>0</v>
      </c>
      <c r="FR25" s="73">
        <v>0</v>
      </c>
      <c r="FS25" s="73">
        <v>0</v>
      </c>
      <c r="FT25" s="73">
        <v>0</v>
      </c>
      <c r="FU25" s="73">
        <v>0</v>
      </c>
      <c r="FV25" s="73">
        <v>0</v>
      </c>
      <c r="FW25" s="73">
        <v>0</v>
      </c>
      <c r="FX25" s="73">
        <v>0</v>
      </c>
      <c r="FY25" s="73">
        <v>0</v>
      </c>
      <c r="FZ25" s="73">
        <v>0</v>
      </c>
      <c r="GA25" s="73">
        <v>3.1579999999999999</v>
      </c>
      <c r="GB25" s="73">
        <v>0</v>
      </c>
      <c r="GC25" s="73">
        <v>0</v>
      </c>
      <c r="GD25" s="73">
        <v>0</v>
      </c>
      <c r="GE25" s="73">
        <v>0</v>
      </c>
      <c r="GF25" s="73">
        <v>0</v>
      </c>
      <c r="GG25" s="73">
        <v>2.964</v>
      </c>
      <c r="GH25" s="73">
        <v>0</v>
      </c>
      <c r="GI25" s="73">
        <v>0</v>
      </c>
      <c r="GJ25" s="73">
        <v>0</v>
      </c>
      <c r="GK25" s="73">
        <v>0</v>
      </c>
      <c r="GL25" s="73">
        <v>0</v>
      </c>
      <c r="GM25" s="73">
        <v>2.4319999999999999</v>
      </c>
      <c r="GN25" s="73">
        <v>0</v>
      </c>
      <c r="GO25" s="73">
        <v>7.0149999999999997</v>
      </c>
      <c r="GP25" s="73">
        <v>0</v>
      </c>
      <c r="GQ25" s="73">
        <v>0</v>
      </c>
      <c r="GR25" s="73">
        <v>0</v>
      </c>
      <c r="GS25" s="73">
        <v>0</v>
      </c>
      <c r="GT25" s="73">
        <v>4.9870000000000001</v>
      </c>
      <c r="GU25" s="73">
        <v>0</v>
      </c>
      <c r="GV25" s="73">
        <v>0</v>
      </c>
      <c r="GW25" s="73">
        <v>0</v>
      </c>
      <c r="GX25" s="73">
        <v>0</v>
      </c>
      <c r="GY25" s="73">
        <v>0</v>
      </c>
      <c r="GZ25" s="73">
        <v>0</v>
      </c>
      <c r="HA25" s="73">
        <v>0</v>
      </c>
      <c r="HB25" s="73">
        <v>0</v>
      </c>
      <c r="HC25" s="73">
        <v>0</v>
      </c>
      <c r="HD25" s="73">
        <v>4.2969999999999997</v>
      </c>
      <c r="HE25" s="73">
        <v>0</v>
      </c>
      <c r="HF25" s="73">
        <v>0</v>
      </c>
      <c r="HG25" s="73">
        <v>0</v>
      </c>
      <c r="HH25" s="73">
        <v>0</v>
      </c>
      <c r="HI25" s="73">
        <v>0</v>
      </c>
      <c r="HJ25" s="73">
        <v>0</v>
      </c>
      <c r="HK25" s="73">
        <v>38.606000000000002</v>
      </c>
      <c r="HL25" s="73">
        <v>3.645</v>
      </c>
      <c r="HM25" s="73">
        <v>3.778</v>
      </c>
      <c r="HN25" s="73">
        <v>0</v>
      </c>
      <c r="HO25" s="73">
        <v>9.0069999999999997</v>
      </c>
      <c r="HP25" s="73">
        <v>0</v>
      </c>
      <c r="HQ25" s="73">
        <v>3.1579999999999999</v>
      </c>
      <c r="HR25" s="73">
        <v>0</v>
      </c>
      <c r="HS25" s="73">
        <v>2.964</v>
      </c>
      <c r="HT25" s="73">
        <v>0</v>
      </c>
      <c r="HU25" s="73">
        <v>2.4319999999999999</v>
      </c>
      <c r="HV25" s="73">
        <v>7.0149999999999997</v>
      </c>
      <c r="HW25" s="73">
        <v>0</v>
      </c>
      <c r="HX25" s="73">
        <v>4.9870000000000001</v>
      </c>
      <c r="HY25" s="73">
        <v>4.2969999999999997</v>
      </c>
      <c r="HZ25" s="73">
        <v>0</v>
      </c>
      <c r="IA25" s="73">
        <v>0</v>
      </c>
      <c r="IB25" s="73">
        <v>0</v>
      </c>
      <c r="IC25" s="73">
        <v>0</v>
      </c>
      <c r="ID25" s="73">
        <v>0</v>
      </c>
      <c r="IE25" s="73">
        <v>0</v>
      </c>
      <c r="IF25" s="73">
        <v>38.606000000000002</v>
      </c>
      <c r="IG25" s="73">
        <v>3.645</v>
      </c>
      <c r="IH25" s="73">
        <v>3.778</v>
      </c>
      <c r="II25" s="73">
        <v>0</v>
      </c>
      <c r="IJ25" s="73">
        <v>9.0069999999999997</v>
      </c>
      <c r="IK25" s="73">
        <v>0</v>
      </c>
      <c r="IL25" s="73">
        <v>3.1579999999999999</v>
      </c>
      <c r="IM25" s="73">
        <v>0</v>
      </c>
      <c r="IN25" s="73">
        <v>2.964</v>
      </c>
      <c r="IO25" s="73">
        <v>0</v>
      </c>
      <c r="IP25" s="73">
        <v>2.4319999999999999</v>
      </c>
      <c r="IQ25" s="73">
        <v>7.0149999999999997</v>
      </c>
      <c r="IR25" s="73">
        <v>0</v>
      </c>
      <c r="IS25" s="73">
        <v>4.9870000000000001</v>
      </c>
      <c r="IT25" s="73">
        <v>4.2969999999999997</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1</v>
      </c>
      <c r="JL25" s="71">
        <v>0</v>
      </c>
      <c r="JM25" s="71">
        <v>0</v>
      </c>
      <c r="JN25" s="71">
        <v>1</v>
      </c>
      <c r="JO25" s="71">
        <v>0</v>
      </c>
      <c r="JP25" s="71">
        <v>0</v>
      </c>
      <c r="JQ25" s="71">
        <v>0</v>
      </c>
      <c r="JR25" s="71">
        <v>0</v>
      </c>
      <c r="JS25" s="71">
        <v>0</v>
      </c>
      <c r="JT25" s="71">
        <v>2</v>
      </c>
      <c r="JU25" s="71">
        <v>0</v>
      </c>
      <c r="JV25" s="71">
        <v>0</v>
      </c>
      <c r="JW25" s="71">
        <v>1</v>
      </c>
      <c r="JX25" s="71">
        <v>0</v>
      </c>
      <c r="JY25" s="71">
        <v>0</v>
      </c>
      <c r="JZ25" s="71">
        <v>0</v>
      </c>
      <c r="KA25" s="71">
        <v>0</v>
      </c>
      <c r="KB25" s="71">
        <v>0</v>
      </c>
      <c r="KC25" s="71">
        <v>0</v>
      </c>
      <c r="KD25" s="71">
        <v>0</v>
      </c>
      <c r="KE25" s="71">
        <v>0</v>
      </c>
      <c r="KF25" s="71">
        <v>1</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0</v>
      </c>
      <c r="LY25" s="71">
        <v>1</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1</v>
      </c>
      <c r="NM25" s="71">
        <v>0</v>
      </c>
      <c r="NN25" s="71">
        <v>0</v>
      </c>
      <c r="NO25" s="71">
        <v>1</v>
      </c>
      <c r="NP25" s="71">
        <v>0</v>
      </c>
      <c r="NQ25" s="71">
        <v>0</v>
      </c>
      <c r="NR25" s="71">
        <v>0</v>
      </c>
      <c r="NS25" s="71">
        <v>0</v>
      </c>
      <c r="NT25" s="71">
        <v>0</v>
      </c>
      <c r="NU25" s="71">
        <v>2</v>
      </c>
      <c r="NV25" s="71">
        <v>0</v>
      </c>
      <c r="NW25" s="71">
        <v>0</v>
      </c>
      <c r="NX25" s="71">
        <v>1</v>
      </c>
      <c r="NY25" s="71">
        <v>0</v>
      </c>
      <c r="NZ25" s="71">
        <v>0</v>
      </c>
      <c r="OA25" s="71">
        <v>0</v>
      </c>
      <c r="OB25" s="71">
        <v>0</v>
      </c>
      <c r="OC25" s="71">
        <v>0</v>
      </c>
      <c r="OD25" s="71">
        <v>0</v>
      </c>
      <c r="OE25" s="71">
        <v>0</v>
      </c>
      <c r="OF25" s="71">
        <v>0</v>
      </c>
      <c r="OG25" s="71">
        <v>1</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0</v>
      </c>
      <c r="PZ25" s="71">
        <v>1</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8</v>
      </c>
      <c r="QY25" s="71">
        <v>1</v>
      </c>
      <c r="QZ25" s="71">
        <v>1</v>
      </c>
      <c r="RA25" s="71">
        <v>0</v>
      </c>
      <c r="RB25" s="71">
        <v>2</v>
      </c>
      <c r="RC25" s="71">
        <v>0</v>
      </c>
      <c r="RD25" s="71">
        <v>1</v>
      </c>
      <c r="RE25" s="71">
        <v>0</v>
      </c>
      <c r="RF25" s="71">
        <v>1</v>
      </c>
      <c r="RG25" s="71">
        <v>0</v>
      </c>
      <c r="RH25" s="71">
        <v>1</v>
      </c>
      <c r="RI25" s="71">
        <v>2</v>
      </c>
      <c r="RJ25" s="71">
        <v>0</v>
      </c>
      <c r="RK25" s="71">
        <v>1</v>
      </c>
      <c r="RL25" s="71">
        <v>1</v>
      </c>
      <c r="RM25" s="71">
        <v>0</v>
      </c>
      <c r="RN25" s="71">
        <v>0</v>
      </c>
      <c r="RO25" s="71">
        <v>0</v>
      </c>
      <c r="RP25" s="71">
        <v>0</v>
      </c>
      <c r="RQ25" s="71">
        <v>0</v>
      </c>
      <c r="RR25" s="71">
        <v>0</v>
      </c>
      <c r="RS25" s="71">
        <v>8</v>
      </c>
      <c r="RT25" s="71">
        <v>1</v>
      </c>
      <c r="RU25" s="71">
        <v>1</v>
      </c>
      <c r="RV25" s="71">
        <v>0</v>
      </c>
      <c r="RW25" s="71">
        <v>2</v>
      </c>
      <c r="RX25" s="71">
        <v>0</v>
      </c>
      <c r="RY25" s="71">
        <v>1</v>
      </c>
      <c r="RZ25" s="71">
        <v>0</v>
      </c>
      <c r="SA25" s="71">
        <v>1</v>
      </c>
      <c r="SB25" s="71">
        <v>0</v>
      </c>
      <c r="SC25" s="71">
        <v>1</v>
      </c>
      <c r="SD25" s="71">
        <v>2</v>
      </c>
      <c r="SE25" s="71">
        <v>0</v>
      </c>
      <c r="SF25" s="71">
        <v>1</v>
      </c>
      <c r="SG25" s="71">
        <v>1</v>
      </c>
      <c r="SH25" s="71">
        <v>0</v>
      </c>
    </row>
    <row r="26" spans="1:502">
      <c r="A26" s="16" t="s">
        <v>1739</v>
      </c>
      <c r="B26" s="70">
        <v>18</v>
      </c>
      <c r="C26" s="70">
        <v>18</v>
      </c>
      <c r="D26" s="70">
        <v>1</v>
      </c>
      <c r="E26" s="70">
        <v>2021</v>
      </c>
      <c r="F26" s="70" t="s">
        <v>160</v>
      </c>
      <c r="G26" s="1073" t="s">
        <v>1721</v>
      </c>
      <c r="H26" s="70" t="s">
        <v>1722</v>
      </c>
      <c r="I26" s="1066"/>
      <c r="J26" s="73">
        <v>0</v>
      </c>
      <c r="K26" s="73">
        <v>0</v>
      </c>
      <c r="L26" s="73">
        <v>0</v>
      </c>
      <c r="M26" s="73">
        <v>0</v>
      </c>
      <c r="N26" s="73">
        <v>0</v>
      </c>
      <c r="O26" s="73">
        <v>0</v>
      </c>
      <c r="P26" s="73">
        <v>0</v>
      </c>
      <c r="Q26" s="73">
        <v>0</v>
      </c>
      <c r="R26" s="73">
        <v>11.632999999999999</v>
      </c>
      <c r="S26" s="73">
        <v>0</v>
      </c>
      <c r="T26" s="73">
        <v>0</v>
      </c>
      <c r="U26" s="73">
        <v>0</v>
      </c>
      <c r="V26" s="73">
        <v>0</v>
      </c>
      <c r="W26" s="73">
        <v>0</v>
      </c>
      <c r="X26" s="73">
        <v>11.215</v>
      </c>
      <c r="Y26" s="73">
        <v>0</v>
      </c>
      <c r="Z26" s="73">
        <v>0</v>
      </c>
      <c r="AA26" s="73">
        <v>2.8769999999999998</v>
      </c>
      <c r="AB26" s="73">
        <v>0</v>
      </c>
      <c r="AC26" s="73">
        <v>0</v>
      </c>
      <c r="AD26" s="73">
        <v>0</v>
      </c>
      <c r="AE26" s="73">
        <v>0</v>
      </c>
      <c r="AF26" s="73">
        <v>0</v>
      </c>
      <c r="AG26" s="73">
        <v>7.266</v>
      </c>
      <c r="AH26" s="73">
        <v>0</v>
      </c>
      <c r="AI26" s="73">
        <v>0</v>
      </c>
      <c r="AJ26" s="73">
        <v>5.7590000000000003</v>
      </c>
      <c r="AK26" s="73">
        <v>0</v>
      </c>
      <c r="AL26" s="73">
        <v>0</v>
      </c>
      <c r="AM26" s="73">
        <v>0</v>
      </c>
      <c r="AN26" s="73">
        <v>0</v>
      </c>
      <c r="AO26" s="73">
        <v>0</v>
      </c>
      <c r="AP26" s="73">
        <v>0</v>
      </c>
      <c r="AQ26" s="73">
        <v>0</v>
      </c>
      <c r="AR26" s="73">
        <v>0</v>
      </c>
      <c r="AS26" s="73">
        <v>2.476</v>
      </c>
      <c r="AT26" s="73">
        <v>3.78</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9.0670000000000002</v>
      </c>
      <c r="BN26" s="73">
        <v>0</v>
      </c>
      <c r="BO26" s="73">
        <v>0</v>
      </c>
      <c r="BP26" s="73">
        <v>0</v>
      </c>
      <c r="BQ26" s="73">
        <v>0</v>
      </c>
      <c r="BR26" s="73">
        <v>0</v>
      </c>
      <c r="BS26" s="73">
        <v>0</v>
      </c>
      <c r="BT26" s="73">
        <v>0</v>
      </c>
      <c r="BU26" s="73">
        <v>0</v>
      </c>
      <c r="BV26" s="73">
        <v>0</v>
      </c>
      <c r="BW26" s="73">
        <v>0</v>
      </c>
      <c r="BX26" s="73">
        <v>0</v>
      </c>
      <c r="BY26" s="73">
        <v>0</v>
      </c>
      <c r="BZ26" s="73">
        <v>3.234</v>
      </c>
      <c r="CA26" s="73">
        <v>0</v>
      </c>
      <c r="CB26" s="73">
        <v>0</v>
      </c>
      <c r="CC26" s="73">
        <v>0</v>
      </c>
      <c r="CD26" s="73">
        <v>0</v>
      </c>
      <c r="CE26" s="73">
        <v>0</v>
      </c>
      <c r="CF26" s="73">
        <v>3.1360000000000001</v>
      </c>
      <c r="CG26" s="73">
        <v>0</v>
      </c>
      <c r="CH26" s="73">
        <v>0</v>
      </c>
      <c r="CI26" s="73">
        <v>0</v>
      </c>
      <c r="CJ26" s="73">
        <v>0</v>
      </c>
      <c r="CK26" s="73">
        <v>0</v>
      </c>
      <c r="CL26" s="73">
        <v>2.6840000000000002</v>
      </c>
      <c r="CM26" s="73">
        <v>0</v>
      </c>
      <c r="CN26" s="73">
        <v>8.5060000000000002</v>
      </c>
      <c r="CO26" s="73">
        <v>0</v>
      </c>
      <c r="CP26" s="73">
        <v>0</v>
      </c>
      <c r="CQ26" s="73">
        <v>0</v>
      </c>
      <c r="CR26" s="73">
        <v>0</v>
      </c>
      <c r="CS26" s="73">
        <v>50.893999999999998</v>
      </c>
      <c r="CT26" s="73">
        <v>0</v>
      </c>
      <c r="CU26" s="73">
        <v>0</v>
      </c>
      <c r="CV26" s="73">
        <v>0</v>
      </c>
      <c r="CW26" s="73">
        <v>0</v>
      </c>
      <c r="CX26" s="73">
        <v>0</v>
      </c>
      <c r="CY26" s="73">
        <v>0</v>
      </c>
      <c r="CZ26" s="73">
        <v>0</v>
      </c>
      <c r="DA26" s="73">
        <v>0</v>
      </c>
      <c r="DB26" s="73">
        <v>0</v>
      </c>
      <c r="DC26" s="73">
        <v>4.3460000000000001</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11.632999999999999</v>
      </c>
      <c r="DT26" s="73">
        <v>0</v>
      </c>
      <c r="DU26" s="73">
        <v>0</v>
      </c>
      <c r="DV26" s="73">
        <v>0</v>
      </c>
      <c r="DW26" s="73">
        <v>0</v>
      </c>
      <c r="DX26" s="73">
        <v>0</v>
      </c>
      <c r="DY26" s="73">
        <v>11.215</v>
      </c>
      <c r="DZ26" s="73">
        <v>0</v>
      </c>
      <c r="EA26" s="73">
        <v>0</v>
      </c>
      <c r="EB26" s="73">
        <v>2.8769999999999998</v>
      </c>
      <c r="EC26" s="73">
        <v>0</v>
      </c>
      <c r="ED26" s="73">
        <v>0</v>
      </c>
      <c r="EE26" s="73">
        <v>0</v>
      </c>
      <c r="EF26" s="73">
        <v>0</v>
      </c>
      <c r="EG26" s="73">
        <v>0</v>
      </c>
      <c r="EH26" s="73">
        <v>7.266</v>
      </c>
      <c r="EI26" s="73">
        <v>0</v>
      </c>
      <c r="EJ26" s="73">
        <v>0</v>
      </c>
      <c r="EK26" s="73">
        <v>5.7590000000000003</v>
      </c>
      <c r="EL26" s="73">
        <v>0</v>
      </c>
      <c r="EM26" s="73">
        <v>0</v>
      </c>
      <c r="EN26" s="73">
        <v>0</v>
      </c>
      <c r="EO26" s="73">
        <v>0</v>
      </c>
      <c r="EP26" s="73">
        <v>0</v>
      </c>
      <c r="EQ26" s="73">
        <v>0</v>
      </c>
      <c r="ER26" s="73">
        <v>0</v>
      </c>
      <c r="ES26" s="73">
        <v>0</v>
      </c>
      <c r="ET26" s="73">
        <v>2.476</v>
      </c>
      <c r="EU26" s="73">
        <v>3.78</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9.0670000000000002</v>
      </c>
      <c r="FO26" s="73">
        <v>0</v>
      </c>
      <c r="FP26" s="73">
        <v>0</v>
      </c>
      <c r="FQ26" s="73">
        <v>0</v>
      </c>
      <c r="FR26" s="73">
        <v>0</v>
      </c>
      <c r="FS26" s="73">
        <v>0</v>
      </c>
      <c r="FT26" s="73">
        <v>0</v>
      </c>
      <c r="FU26" s="73">
        <v>0</v>
      </c>
      <c r="FV26" s="73">
        <v>0</v>
      </c>
      <c r="FW26" s="73">
        <v>0</v>
      </c>
      <c r="FX26" s="73">
        <v>0</v>
      </c>
      <c r="FY26" s="73">
        <v>0</v>
      </c>
      <c r="FZ26" s="73">
        <v>0</v>
      </c>
      <c r="GA26" s="73">
        <v>3.234</v>
      </c>
      <c r="GB26" s="73">
        <v>0</v>
      </c>
      <c r="GC26" s="73">
        <v>0</v>
      </c>
      <c r="GD26" s="73">
        <v>0</v>
      </c>
      <c r="GE26" s="73">
        <v>0</v>
      </c>
      <c r="GF26" s="73">
        <v>0</v>
      </c>
      <c r="GG26" s="73">
        <v>3.1360000000000001</v>
      </c>
      <c r="GH26" s="73">
        <v>0</v>
      </c>
      <c r="GI26" s="73">
        <v>0</v>
      </c>
      <c r="GJ26" s="73">
        <v>0</v>
      </c>
      <c r="GK26" s="73">
        <v>0</v>
      </c>
      <c r="GL26" s="73">
        <v>0</v>
      </c>
      <c r="GM26" s="73">
        <v>2.6840000000000002</v>
      </c>
      <c r="GN26" s="73">
        <v>0</v>
      </c>
      <c r="GO26" s="73">
        <v>8.5060000000000002</v>
      </c>
      <c r="GP26" s="73">
        <v>0</v>
      </c>
      <c r="GQ26" s="73">
        <v>0</v>
      </c>
      <c r="GR26" s="73">
        <v>0</v>
      </c>
      <c r="GS26" s="73">
        <v>0</v>
      </c>
      <c r="GT26" s="73">
        <v>50.893999999999998</v>
      </c>
      <c r="GU26" s="73">
        <v>0</v>
      </c>
      <c r="GV26" s="73">
        <v>0</v>
      </c>
      <c r="GW26" s="73">
        <v>0</v>
      </c>
      <c r="GX26" s="73">
        <v>0</v>
      </c>
      <c r="GY26" s="73">
        <v>0</v>
      </c>
      <c r="GZ26" s="73">
        <v>0</v>
      </c>
      <c r="HA26" s="73">
        <v>0</v>
      </c>
      <c r="HB26" s="73">
        <v>0</v>
      </c>
      <c r="HC26" s="73">
        <v>0</v>
      </c>
      <c r="HD26" s="73">
        <v>4.3460000000000001</v>
      </c>
      <c r="HE26" s="73">
        <v>0</v>
      </c>
      <c r="HF26" s="73">
        <v>0</v>
      </c>
      <c r="HG26" s="73">
        <v>0</v>
      </c>
      <c r="HH26" s="73">
        <v>0</v>
      </c>
      <c r="HI26" s="73">
        <v>0</v>
      </c>
      <c r="HJ26" s="73">
        <v>0</v>
      </c>
      <c r="HK26" s="73">
        <v>38.75</v>
      </c>
      <c r="HL26" s="73">
        <v>2.476</v>
      </c>
      <c r="HM26" s="73">
        <v>3.78</v>
      </c>
      <c r="HN26" s="73">
        <v>0</v>
      </c>
      <c r="HO26" s="73">
        <v>9.0670000000000002</v>
      </c>
      <c r="HP26" s="73">
        <v>0</v>
      </c>
      <c r="HQ26" s="73">
        <v>3.234</v>
      </c>
      <c r="HR26" s="73">
        <v>0</v>
      </c>
      <c r="HS26" s="73">
        <v>3.1360000000000001</v>
      </c>
      <c r="HT26" s="73">
        <v>0</v>
      </c>
      <c r="HU26" s="73">
        <v>2.6840000000000002</v>
      </c>
      <c r="HV26" s="73">
        <v>8.5060000000000002</v>
      </c>
      <c r="HW26" s="73">
        <v>0</v>
      </c>
      <c r="HX26" s="73">
        <v>50.893999999999998</v>
      </c>
      <c r="HY26" s="73">
        <v>4.3460000000000001</v>
      </c>
      <c r="HZ26" s="73">
        <v>0</v>
      </c>
      <c r="IA26" s="73">
        <v>0</v>
      </c>
      <c r="IB26" s="73">
        <v>0</v>
      </c>
      <c r="IC26" s="73">
        <v>0</v>
      </c>
      <c r="ID26" s="73">
        <v>0</v>
      </c>
      <c r="IE26" s="73">
        <v>0</v>
      </c>
      <c r="IF26" s="73">
        <v>38.75</v>
      </c>
      <c r="IG26" s="73">
        <v>2.476</v>
      </c>
      <c r="IH26" s="73">
        <v>3.78</v>
      </c>
      <c r="II26" s="73">
        <v>0</v>
      </c>
      <c r="IJ26" s="73">
        <v>9.0670000000000002</v>
      </c>
      <c r="IK26" s="73">
        <v>0</v>
      </c>
      <c r="IL26" s="73">
        <v>3.234</v>
      </c>
      <c r="IM26" s="73">
        <v>0</v>
      </c>
      <c r="IN26" s="73">
        <v>3.1360000000000001</v>
      </c>
      <c r="IO26" s="73">
        <v>0</v>
      </c>
      <c r="IP26" s="73">
        <v>2.6840000000000002</v>
      </c>
      <c r="IQ26" s="73">
        <v>8.5060000000000002</v>
      </c>
      <c r="IR26" s="73">
        <v>0</v>
      </c>
      <c r="IS26" s="73">
        <v>50.893999999999998</v>
      </c>
      <c r="IT26" s="73">
        <v>4.3460000000000001</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1</v>
      </c>
      <c r="JL26" s="71">
        <v>0</v>
      </c>
      <c r="JM26" s="71">
        <v>0</v>
      </c>
      <c r="JN26" s="71">
        <v>1</v>
      </c>
      <c r="JO26" s="71">
        <v>0</v>
      </c>
      <c r="JP26" s="71">
        <v>0</v>
      </c>
      <c r="JQ26" s="71">
        <v>0</v>
      </c>
      <c r="JR26" s="71">
        <v>0</v>
      </c>
      <c r="JS26" s="71">
        <v>0</v>
      </c>
      <c r="JT26" s="71">
        <v>2</v>
      </c>
      <c r="JU26" s="71">
        <v>0</v>
      </c>
      <c r="JV26" s="71">
        <v>0</v>
      </c>
      <c r="JW26" s="71">
        <v>1</v>
      </c>
      <c r="JX26" s="71">
        <v>0</v>
      </c>
      <c r="JY26" s="71">
        <v>0</v>
      </c>
      <c r="JZ26" s="71">
        <v>0</v>
      </c>
      <c r="KA26" s="71">
        <v>0</v>
      </c>
      <c r="KB26" s="71">
        <v>0</v>
      </c>
      <c r="KC26" s="71">
        <v>0</v>
      </c>
      <c r="KD26" s="71">
        <v>0</v>
      </c>
      <c r="KE26" s="71">
        <v>0</v>
      </c>
      <c r="KF26" s="71">
        <v>1</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0</v>
      </c>
      <c r="LY26" s="71">
        <v>1</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1</v>
      </c>
      <c r="NM26" s="71">
        <v>0</v>
      </c>
      <c r="NN26" s="71">
        <v>0</v>
      </c>
      <c r="NO26" s="71">
        <v>1</v>
      </c>
      <c r="NP26" s="71">
        <v>0</v>
      </c>
      <c r="NQ26" s="71">
        <v>0</v>
      </c>
      <c r="NR26" s="71">
        <v>0</v>
      </c>
      <c r="NS26" s="71">
        <v>0</v>
      </c>
      <c r="NT26" s="71">
        <v>0</v>
      </c>
      <c r="NU26" s="71">
        <v>2</v>
      </c>
      <c r="NV26" s="71">
        <v>0</v>
      </c>
      <c r="NW26" s="71">
        <v>0</v>
      </c>
      <c r="NX26" s="71">
        <v>1</v>
      </c>
      <c r="NY26" s="71">
        <v>0</v>
      </c>
      <c r="NZ26" s="71">
        <v>0</v>
      </c>
      <c r="OA26" s="71">
        <v>0</v>
      </c>
      <c r="OB26" s="71">
        <v>0</v>
      </c>
      <c r="OC26" s="71">
        <v>0</v>
      </c>
      <c r="OD26" s="71">
        <v>0</v>
      </c>
      <c r="OE26" s="71">
        <v>0</v>
      </c>
      <c r="OF26" s="71">
        <v>0</v>
      </c>
      <c r="OG26" s="71">
        <v>1</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0</v>
      </c>
      <c r="PZ26" s="71">
        <v>1</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8</v>
      </c>
      <c r="QY26" s="71">
        <v>1</v>
      </c>
      <c r="QZ26" s="71">
        <v>1</v>
      </c>
      <c r="RA26" s="71">
        <v>0</v>
      </c>
      <c r="RB26" s="71">
        <v>2</v>
      </c>
      <c r="RC26" s="71">
        <v>0</v>
      </c>
      <c r="RD26" s="71">
        <v>1</v>
      </c>
      <c r="RE26" s="71">
        <v>0</v>
      </c>
      <c r="RF26" s="71">
        <v>1</v>
      </c>
      <c r="RG26" s="71">
        <v>0</v>
      </c>
      <c r="RH26" s="71">
        <v>1</v>
      </c>
      <c r="RI26" s="71">
        <v>2</v>
      </c>
      <c r="RJ26" s="71">
        <v>0</v>
      </c>
      <c r="RK26" s="71">
        <v>1</v>
      </c>
      <c r="RL26" s="71">
        <v>1</v>
      </c>
      <c r="RM26" s="71">
        <v>0</v>
      </c>
      <c r="RN26" s="71">
        <v>0</v>
      </c>
      <c r="RO26" s="71">
        <v>0</v>
      </c>
      <c r="RP26" s="71">
        <v>0</v>
      </c>
      <c r="RQ26" s="71">
        <v>0</v>
      </c>
      <c r="RR26" s="71">
        <v>0</v>
      </c>
      <c r="RS26" s="71">
        <v>8</v>
      </c>
      <c r="RT26" s="71">
        <v>1</v>
      </c>
      <c r="RU26" s="71">
        <v>1</v>
      </c>
      <c r="RV26" s="71">
        <v>0</v>
      </c>
      <c r="RW26" s="71">
        <v>2</v>
      </c>
      <c r="RX26" s="71">
        <v>0</v>
      </c>
      <c r="RY26" s="71">
        <v>1</v>
      </c>
      <c r="RZ26" s="71">
        <v>0</v>
      </c>
      <c r="SA26" s="71">
        <v>1</v>
      </c>
      <c r="SB26" s="71">
        <v>0</v>
      </c>
      <c r="SC26" s="71">
        <v>1</v>
      </c>
      <c r="SD26" s="71">
        <v>2</v>
      </c>
      <c r="SE26" s="71">
        <v>0</v>
      </c>
      <c r="SF26" s="71">
        <v>1</v>
      </c>
      <c r="SG26" s="71">
        <v>1</v>
      </c>
      <c r="SH26" s="71">
        <v>0</v>
      </c>
    </row>
    <row r="27" spans="1:502">
      <c r="A27" s="16" t="s">
        <v>1740</v>
      </c>
      <c r="B27" s="70">
        <v>19</v>
      </c>
      <c r="C27" s="70">
        <v>19</v>
      </c>
      <c r="D27" s="70">
        <v>1</v>
      </c>
      <c r="E27" s="70">
        <v>2022</v>
      </c>
      <c r="F27" s="70" t="s">
        <v>161</v>
      </c>
      <c r="G27" s="1073" t="s">
        <v>1721</v>
      </c>
      <c r="H27" s="70" t="s">
        <v>1722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1741</v>
      </c>
      <c r="B28" s="70">
        <v>20</v>
      </c>
      <c r="C28" s="70">
        <v>20</v>
      </c>
      <c r="D28" s="70">
        <v>1</v>
      </c>
      <c r="E28" s="70">
        <v>2023</v>
      </c>
      <c r="F28" s="70" t="s">
        <v>1539</v>
      </c>
      <c r="G28" s="1073" t="s">
        <v>1721</v>
      </c>
      <c r="H28" s="70" t="s">
        <v>1722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1742</v>
      </c>
      <c r="B29" s="70">
        <v>21</v>
      </c>
      <c r="C29" s="70">
        <v>21</v>
      </c>
      <c r="D29" s="70">
        <v>1</v>
      </c>
      <c r="E29" s="70">
        <v>2024</v>
      </c>
      <c r="F29" s="70" t="s">
        <v>1554</v>
      </c>
      <c r="G29" s="1073" t="s">
        <v>1721</v>
      </c>
      <c r="H29" s="70" t="s">
        <v>1722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1721</v>
      </c>
      <c r="H30" s="70" t="s">
        <v>1722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1721</v>
      </c>
      <c r="H31" s="70" t="s">
        <v>1722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1721</v>
      </c>
      <c r="H32" s="70" t="s">
        <v>1722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1721</v>
      </c>
      <c r="H33" s="70" t="s">
        <v>1722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1721</v>
      </c>
      <c r="H34" s="70" t="s">
        <v>1722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1721</v>
      </c>
      <c r="H35" s="70" t="s">
        <v>1722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2484</v>
      </c>
      <c r="B24" s="70">
        <v>16</v>
      </c>
      <c r="C24" s="70">
        <v>18</v>
      </c>
      <c r="D24" s="70">
        <v>16</v>
      </c>
      <c r="E24" s="70">
        <v>2024</v>
      </c>
      <c r="F24" s="70" t="s">
        <v>1554</v>
      </c>
      <c r="G24" s="1073" t="s">
        <v>2485</v>
      </c>
      <c r="H24" s="70" t="s">
        <v>2486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2302</v>
      </c>
      <c r="B33" s="70">
        <v>25</v>
      </c>
      <c r="C33" s="70">
        <v>18</v>
      </c>
      <c r="D33" s="70">
        <v>25</v>
      </c>
      <c r="E33" s="70">
        <v>2024</v>
      </c>
      <c r="F33" s="70" t="s">
        <v>1554</v>
      </c>
      <c r="G33" s="1073" t="s">
        <v>2299</v>
      </c>
      <c r="H33" s="70" t="s">
        <v>2300</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1995</v>
      </c>
      <c r="B34" s="70">
        <v>26</v>
      </c>
      <c r="C34" s="70">
        <v>18</v>
      </c>
      <c r="D34" s="70">
        <v>26</v>
      </c>
      <c r="E34" s="70">
        <v>2024</v>
      </c>
      <c r="F34" s="70" t="s">
        <v>1554</v>
      </c>
      <c r="G34" s="1073" t="s">
        <v>1974</v>
      </c>
      <c r="H34" s="70" t="s">
        <v>1975</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2487</v>
      </c>
      <c r="B36" s="70">
        <v>28</v>
      </c>
      <c r="C36" s="70">
        <v>18</v>
      </c>
      <c r="D36" s="70">
        <v>28</v>
      </c>
      <c r="E36" s="70">
        <v>2024</v>
      </c>
      <c r="F36" s="70" t="s">
        <v>1554</v>
      </c>
      <c r="G36" s="1073" t="s">
        <v>2488</v>
      </c>
      <c r="H36" s="70" t="s">
        <v>2489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2350</v>
      </c>
      <c r="B37" s="70">
        <v>29</v>
      </c>
      <c r="C37" s="70">
        <v>18</v>
      </c>
      <c r="D37" s="70">
        <v>29</v>
      </c>
      <c r="E37" s="70">
        <v>2024</v>
      </c>
      <c r="F37" s="70" t="s">
        <v>1554</v>
      </c>
      <c r="G37" s="1073" t="s">
        <v>2347</v>
      </c>
      <c r="H37" s="70" t="s">
        <v>2348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2362</v>
      </c>
      <c r="B38" s="70">
        <v>30</v>
      </c>
      <c r="C38" s="70">
        <v>18</v>
      </c>
      <c r="D38" s="70">
        <v>30</v>
      </c>
      <c r="E38" s="70">
        <v>2024</v>
      </c>
      <c r="F38" s="70" t="s">
        <v>1554</v>
      </c>
      <c r="G38" s="1073" t="s">
        <v>2359</v>
      </c>
      <c r="H38" s="70" t="s">
        <v>2360</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2298</v>
      </c>
      <c r="B39" s="70">
        <v>31</v>
      </c>
      <c r="C39" s="70">
        <v>18</v>
      </c>
      <c r="D39" s="70">
        <v>31</v>
      </c>
      <c r="E39" s="70">
        <v>2024</v>
      </c>
      <c r="F39" s="70" t="s">
        <v>1554</v>
      </c>
      <c r="G39" s="1073" t="s">
        <v>2295</v>
      </c>
      <c r="H39" s="70" t="s">
        <v>2296</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1554</v>
      </c>
      <c r="G41" s="1073" t="s">
        <v>2315</v>
      </c>
      <c r="H41" s="70" t="s">
        <v>2316</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2310</v>
      </c>
      <c r="B45" s="70">
        <v>37</v>
      </c>
      <c r="C45" s="70">
        <v>18</v>
      </c>
      <c r="D45" s="70">
        <v>37</v>
      </c>
      <c r="E45" s="70">
        <v>2024</v>
      </c>
      <c r="F45" s="70" t="s">
        <v>1554</v>
      </c>
      <c r="G45" s="1073" t="s">
        <v>2307</v>
      </c>
      <c r="H45" s="70" t="s">
        <v>2308</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2314</v>
      </c>
      <c r="B46" s="70">
        <v>38</v>
      </c>
      <c r="C46" s="70">
        <v>18</v>
      </c>
      <c r="D46" s="70">
        <v>38</v>
      </c>
      <c r="E46" s="70">
        <v>2024</v>
      </c>
      <c r="F46" s="70" t="s">
        <v>1554</v>
      </c>
      <c r="G46" s="1073" t="s">
        <v>2311</v>
      </c>
      <c r="H46" s="70" t="s">
        <v>2312</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1742</v>
      </c>
      <c r="B48" s="70">
        <v>40</v>
      </c>
      <c r="C48" s="70">
        <v>18</v>
      </c>
      <c r="D48" s="70">
        <v>40</v>
      </c>
      <c r="E48" s="70">
        <v>2024</v>
      </c>
      <c r="F48" s="70" t="s">
        <v>1554</v>
      </c>
      <c r="G48" s="1073" t="s">
        <v>1721</v>
      </c>
      <c r="H48" s="70" t="s">
        <v>1722</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2330</v>
      </c>
      <c r="B51" s="70">
        <v>43</v>
      </c>
      <c r="C51" s="70">
        <v>18</v>
      </c>
      <c r="D51" s="70">
        <v>43</v>
      </c>
      <c r="E51" s="70">
        <v>2024</v>
      </c>
      <c r="F51" s="70" t="s">
        <v>1554</v>
      </c>
      <c r="G51" s="1073" t="s">
        <v>2327</v>
      </c>
      <c r="H51" s="70" t="s">
        <v>2328</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2306</v>
      </c>
      <c r="B53" s="70">
        <v>45</v>
      </c>
      <c r="C53" s="70">
        <v>18</v>
      </c>
      <c r="D53" s="70">
        <v>45</v>
      </c>
      <c r="E53" s="70">
        <v>2024</v>
      </c>
      <c r="F53" s="70" t="s">
        <v>1554</v>
      </c>
      <c r="G53" s="1073" t="s">
        <v>2303</v>
      </c>
      <c r="H53" s="70" t="s">
        <v>2304</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2490</v>
      </c>
      <c r="B204" s="70">
        <v>196</v>
      </c>
      <c r="C204" s="70">
        <v>16</v>
      </c>
      <c r="D204" s="70">
        <v>16</v>
      </c>
      <c r="E204" s="70">
        <v>2022</v>
      </c>
      <c r="F204" s="70" t="s">
        <v>161</v>
      </c>
      <c r="G204" s="1073" t="s">
        <v>2485</v>
      </c>
      <c r="H204" s="70" t="s">
        <v>2486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2301</v>
      </c>
      <c r="B213" s="70">
        <v>205</v>
      </c>
      <c r="C213" s="70">
        <v>16</v>
      </c>
      <c r="D213" s="70">
        <v>25</v>
      </c>
      <c r="E213" s="70">
        <v>2022</v>
      </c>
      <c r="F213" s="70" t="s">
        <v>161</v>
      </c>
      <c r="G213" s="1073" t="s">
        <v>2299</v>
      </c>
      <c r="H213" s="70" t="s">
        <v>2300</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1993</v>
      </c>
      <c r="B214" s="70">
        <v>206</v>
      </c>
      <c r="C214" s="70">
        <v>16</v>
      </c>
      <c r="D214" s="70">
        <v>26</v>
      </c>
      <c r="E214" s="70">
        <v>2022</v>
      </c>
      <c r="F214" s="70" t="s">
        <v>161</v>
      </c>
      <c r="G214" s="1073" t="s">
        <v>1974</v>
      </c>
      <c r="H214" s="70" t="s">
        <v>1975</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2491</v>
      </c>
      <c r="B216" s="70">
        <v>208</v>
      </c>
      <c r="C216" s="70">
        <v>16</v>
      </c>
      <c r="D216" s="70">
        <v>28</v>
      </c>
      <c r="E216" s="70">
        <v>2022</v>
      </c>
      <c r="F216" s="70" t="s">
        <v>161</v>
      </c>
      <c r="G216" s="1073" t="s">
        <v>2488</v>
      </c>
      <c r="H216" s="70" t="s">
        <v>2489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2349</v>
      </c>
      <c r="B217" s="70">
        <v>209</v>
      </c>
      <c r="C217" s="70">
        <v>16</v>
      </c>
      <c r="D217" s="70">
        <v>29</v>
      </c>
      <c r="E217" s="70">
        <v>2022</v>
      </c>
      <c r="F217" s="70" t="s">
        <v>161</v>
      </c>
      <c r="G217" s="1073" t="s">
        <v>2347</v>
      </c>
      <c r="H217" s="70" t="s">
        <v>2348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2361</v>
      </c>
      <c r="B218" s="70">
        <v>210</v>
      </c>
      <c r="C218" s="70">
        <v>16</v>
      </c>
      <c r="D218" s="70">
        <v>30</v>
      </c>
      <c r="E218" s="70">
        <v>2022</v>
      </c>
      <c r="F218" s="70" t="s">
        <v>161</v>
      </c>
      <c r="G218" s="1073" t="s">
        <v>2359</v>
      </c>
      <c r="H218" s="70" t="s">
        <v>2360</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2297</v>
      </c>
      <c r="B219" s="70">
        <v>211</v>
      </c>
      <c r="C219" s="70">
        <v>16</v>
      </c>
      <c r="D219" s="70">
        <v>31</v>
      </c>
      <c r="E219" s="70">
        <v>2022</v>
      </c>
      <c r="F219" s="70" t="s">
        <v>161</v>
      </c>
      <c r="G219" s="1073" t="s">
        <v>2295</v>
      </c>
      <c r="H219" s="70" t="s">
        <v>2296</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2309</v>
      </c>
      <c r="B225" s="70">
        <v>217</v>
      </c>
      <c r="C225" s="70">
        <v>16</v>
      </c>
      <c r="D225" s="70">
        <v>37</v>
      </c>
      <c r="E225" s="70">
        <v>2022</v>
      </c>
      <c r="F225" s="70" t="s">
        <v>161</v>
      </c>
      <c r="G225" s="1073" t="s">
        <v>2307</v>
      </c>
      <c r="H225" s="70" t="s">
        <v>2308</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2313</v>
      </c>
      <c r="B226" s="70">
        <v>218</v>
      </c>
      <c r="C226" s="70">
        <v>16</v>
      </c>
      <c r="D226" s="70">
        <v>38</v>
      </c>
      <c r="E226" s="70">
        <v>2022</v>
      </c>
      <c r="F226" s="70" t="s">
        <v>161</v>
      </c>
      <c r="G226" s="1073" t="s">
        <v>2311</v>
      </c>
      <c r="H226" s="70" t="s">
        <v>2312</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1740</v>
      </c>
      <c r="B228" s="70">
        <v>220</v>
      </c>
      <c r="C228" s="70">
        <v>16</v>
      </c>
      <c r="D228" s="70">
        <v>40</v>
      </c>
      <c r="E228" s="70">
        <v>2022</v>
      </c>
      <c r="F228" s="70" t="s">
        <v>161</v>
      </c>
      <c r="G228" s="1073" t="s">
        <v>1721</v>
      </c>
      <c r="H228" s="70" t="s">
        <v>1722</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2329</v>
      </c>
      <c r="B231" s="70">
        <v>223</v>
      </c>
      <c r="C231" s="70">
        <v>16</v>
      </c>
      <c r="D231" s="70">
        <v>43</v>
      </c>
      <c r="E231" s="70">
        <v>2022</v>
      </c>
      <c r="F231" s="70" t="s">
        <v>161</v>
      </c>
      <c r="G231" s="1073" t="s">
        <v>2327</v>
      </c>
      <c r="H231" s="70" t="s">
        <v>2328</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2305</v>
      </c>
      <c r="B233" s="70">
        <v>225</v>
      </c>
      <c r="C233" s="70">
        <v>16</v>
      </c>
      <c r="D233" s="70">
        <v>45</v>
      </c>
      <c r="E233" s="70">
        <v>2022</v>
      </c>
      <c r="F233" s="70" t="s">
        <v>161</v>
      </c>
      <c r="G233" s="1073" t="s">
        <v>2303</v>
      </c>
      <c r="H233" s="70" t="s">
        <v>2304</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1721</v>
      </c>
      <c r="H6" s="77" t="s">
        <v>1722</v>
      </c>
      <c r="I6" s="77" t="s">
        <v>2456</v>
      </c>
      <c r="J6" s="77" t="s">
        <v>2457</v>
      </c>
      <c r="K6" s="1080">
        <v>4</v>
      </c>
      <c r="L6" s="1081">
        <v>11</v>
      </c>
      <c r="M6" s="1044"/>
      <c r="N6" s="988">
        <v>1</v>
      </c>
      <c r="O6" s="77" t="s">
        <v>1629</v>
      </c>
      <c r="P6" s="77" t="s">
        <v>1630</v>
      </c>
      <c r="Q6" s="77" t="s">
        <v>1501</v>
      </c>
      <c r="R6" s="16"/>
      <c r="S6" s="77">
        <v>1</v>
      </c>
      <c r="T6" s="77" t="s">
        <v>1721</v>
      </c>
      <c r="U6" s="77" t="s">
        <v>1722</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2387</v>
      </c>
      <c r="AE9" s="77" t="s">
        <v>2388</v>
      </c>
      <c r="AF9" s="77" t="s">
        <v>1501</v>
      </c>
    </row>
    <row r="10" spans="1:32" ht="12">
      <c r="A10" s="16"/>
      <c r="B10" s="16"/>
      <c r="C10" s="16"/>
      <c r="D10" s="16"/>
      <c r="F10" s="75" t="s">
        <v>1501</v>
      </c>
      <c r="G10" s="76" t="s">
        <v>1721</v>
      </c>
      <c r="H10" s="77" t="s">
        <v>1722</v>
      </c>
      <c r="I10" s="77" t="s">
        <v>2456</v>
      </c>
      <c r="J10" s="77" t="s">
        <v>2457</v>
      </c>
      <c r="K10" s="1079">
        <v>4</v>
      </c>
      <c r="L10" s="1045">
        <v>11</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2323</v>
      </c>
      <c r="AE11" s="77" t="s">
        <v>2324</v>
      </c>
      <c r="AF11" s="77" t="s">
        <v>1501</v>
      </c>
    </row>
    <row r="12" spans="1:32" ht="12">
      <c r="A12" s="16"/>
      <c r="B12" s="16"/>
      <c r="C12" s="16"/>
      <c r="D12" s="16"/>
      <c r="F12" s="75" t="s">
        <v>1505</v>
      </c>
      <c r="G12" s="76" t="s">
        <v>1721</v>
      </c>
      <c r="H12" s="77"/>
      <c r="I12" s="77" t="s">
        <v>1721</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2485</v>
      </c>
      <c r="AE21" s="77" t="s">
        <v>2486</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2299</v>
      </c>
      <c r="AE30" s="77" t="s">
        <v>2300</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1974</v>
      </c>
      <c r="AE31" s="77" t="s">
        <v>1975</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2488</v>
      </c>
      <c r="AE33" s="77" t="s">
        <v>2489</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2347</v>
      </c>
      <c r="AE34" s="77" t="s">
        <v>2348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2359</v>
      </c>
      <c r="AE35" s="77" t="s">
        <v>2360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2295</v>
      </c>
      <c r="AE36" s="77" t="s">
        <v>2296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2307</v>
      </c>
      <c r="AE42" s="77" t="s">
        <v>2308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2311</v>
      </c>
      <c r="AE43" s="77" t="s">
        <v>2312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1721</v>
      </c>
      <c r="AE45" s="77" t="s">
        <v>1722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2327</v>
      </c>
      <c r="AE48" s="77" t="s">
        <v>2328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2303</v>
      </c>
      <c r="AE50" s="77" t="s">
        <v>2304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水戸市</v>
      </c>
      <c r="K4" s="70" t="str">
        <f>HLOOKUP(K3,比較地域マスタ!$E$5:$L$6,2,0)</f>
        <v>08201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水戸市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365.17300410268621</v>
      </c>
      <c r="BB5" s="29"/>
      <c r="BC5" s="17"/>
      <c r="BD5" s="1005">
        <f>SUM(BC6:BC8)</f>
        <v>339.68422748618389</v>
      </c>
      <c r="BE5" s="29"/>
      <c r="BF5" s="17"/>
      <c r="BG5" s="1005">
        <f>AK35</f>
        <v>268.64139090545092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323.14057800560983</v>
      </c>
      <c r="BA6" s="17"/>
      <c r="BB6" s="29"/>
      <c r="BC6" s="1005">
        <f>O32</f>
        <v>297.05025016836032</v>
      </c>
      <c r="BD6" s="17"/>
      <c r="BE6" s="29"/>
      <c r="BF6" s="1005">
        <f>AK36</f>
        <v>229.64767214839875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27.763017031404349</v>
      </c>
      <c r="BA7" s="17"/>
      <c r="BB7" s="29"/>
      <c r="BC7" s="1005">
        <f>O33</f>
        <v>24.220691310912041</v>
      </c>
      <c r="BD7" s="17"/>
      <c r="BE7" s="29"/>
      <c r="BF7" s="1005">
        <f t="shared" ref="BF7:BF8" si="0">AK37</f>
        <v>21.512488345205593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14.26940906567205</v>
      </c>
      <c r="BA8" s="17"/>
      <c r="BB8" s="29"/>
      <c r="BC8" s="1005">
        <f>O34</f>
        <v>18.413286006911509</v>
      </c>
      <c r="BD8" s="17"/>
      <c r="BE8" s="29"/>
      <c r="BF8" s="1005">
        <f t="shared" si="0"/>
        <v>17.481230411846607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2071.3842471365811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682.15177173752636</v>
      </c>
      <c r="BA9" s="1005">
        <f>AZ9</f>
        <v>682.15177173752636</v>
      </c>
      <c r="BB9" s="29"/>
      <c r="BC9" s="1005">
        <f>O35</f>
        <v>844.2639668100212</v>
      </c>
      <c r="BD9" s="1005">
        <f>BC9</f>
        <v>844.2639668100212</v>
      </c>
      <c r="BE9" s="29"/>
      <c r="BF9" s="1005">
        <f>AK39</f>
        <v>565.98033590127113</v>
      </c>
      <c r="BG9" s="1005">
        <f>AK39</f>
        <v>565.98033590127113</v>
      </c>
      <c r="BH9" s="29"/>
    </row>
    <row r="10" spans="1:62" ht="17.100000000000001" customHeight="1" thickBot="1">
      <c r="B10" s="323"/>
      <c r="C10" s="324"/>
      <c r="D10" s="326"/>
      <c r="E10" s="326"/>
      <c r="F10" s="326"/>
      <c r="G10" s="325"/>
      <c r="H10" s="325"/>
      <c r="I10" s="326"/>
      <c r="J10" s="327"/>
      <c r="K10" s="334"/>
      <c r="L10" s="246" t="s">
        <v>114</v>
      </c>
      <c r="M10" s="246"/>
      <c r="N10" s="563"/>
      <c r="O10" s="906">
        <f>SUM(O11:O13)</f>
        <v>365.17300410268621</v>
      </c>
      <c r="P10" s="453">
        <f t="shared" ref="P10:P22" si="1">O10/$O$9</f>
        <v>0.17629418810512357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396.70056935000241</v>
      </c>
      <c r="BA10" s="1005">
        <f>AZ10</f>
        <v>396.70056935000241</v>
      </c>
      <c r="BB10" s="29"/>
      <c r="BC10" s="1005">
        <f>O36</f>
        <v>485.72743451867387</v>
      </c>
      <c r="BD10" s="1005">
        <f>BC10</f>
        <v>485.72743451867387</v>
      </c>
      <c r="BE10" s="29"/>
      <c r="BF10" s="1005">
        <f>AK40</f>
        <v>437.50875183138493</v>
      </c>
      <c r="BG10" s="1005">
        <f>AK40</f>
        <v>437.50875183138493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323.14057800560983</v>
      </c>
      <c r="P11" s="454">
        <f t="shared" si="1"/>
        <v>0.15600223785244557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599.67318460100068</v>
      </c>
      <c r="BB11" s="29"/>
      <c r="BC11" s="1005"/>
      <c r="BD11" s="1005">
        <f>SUM(BC12:BC14)</f>
        <v>568.06787717889688</v>
      </c>
      <c r="BE11" s="29"/>
      <c r="BF11" s="17"/>
      <c r="BG11" s="1005">
        <f>AK41</f>
        <v>492.43370327538855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27.763017031404349</v>
      </c>
      <c r="P12" s="454">
        <f t="shared" si="1"/>
        <v>1.3403122607397977E-2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584.12923121942526</v>
      </c>
      <c r="BA12" s="17"/>
      <c r="BB12" s="29"/>
      <c r="BC12" s="1005">
        <f>O38</f>
        <v>546.9458913626712</v>
      </c>
      <c r="BD12" s="17"/>
      <c r="BE12" s="29"/>
      <c r="BF12" s="1005">
        <f>AK42</f>
        <v>476.53825710005071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14.26940906567205</v>
      </c>
      <c r="P13" s="454">
        <f t="shared" si="1"/>
        <v>6.8888276452800344E-3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15.543953381575401</v>
      </c>
      <c r="BA13" s="17"/>
      <c r="BB13" s="29"/>
      <c r="BC13" s="1005">
        <f>O41</f>
        <v>21.121985816225699</v>
      </c>
      <c r="BD13" s="17"/>
      <c r="BE13" s="29"/>
      <c r="BF13" s="1005">
        <f>AK45</f>
        <v>15.895446175337822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682.15177173752636</v>
      </c>
      <c r="P14" s="453">
        <f t="shared" si="1"/>
        <v>0.32932169522893318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396.70056935000241</v>
      </c>
      <c r="P15" s="453">
        <f t="shared" si="1"/>
        <v>0.19151471770550987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27.685717345365639</v>
      </c>
      <c r="BA15" s="1005">
        <f>AZ15</f>
        <v>27.685717345365639</v>
      </c>
      <c r="BB15" s="29"/>
      <c r="BC15" s="1005">
        <f>O43</f>
        <v>24.882751167294529</v>
      </c>
      <c r="BD15" s="1005">
        <f>BC15</f>
        <v>24.882751167294529</v>
      </c>
      <c r="BE15" s="29"/>
      <c r="BF15" s="1005">
        <f>AK47</f>
        <v>48.823419489429988</v>
      </c>
      <c r="BG15" s="1005">
        <f>AK47</f>
        <v>48.823419489429988</v>
      </c>
      <c r="BH15" s="29"/>
    </row>
    <row r="16" spans="1:62" ht="17.100000000000001" customHeight="1" thickBot="1">
      <c r="B16" s="323"/>
      <c r="C16" s="324"/>
      <c r="D16" s="326"/>
      <c r="E16" s="326"/>
      <c r="F16" s="326"/>
      <c r="G16" s="325"/>
      <c r="H16" s="325"/>
      <c r="I16" s="326"/>
      <c r="J16" s="327"/>
      <c r="K16" s="335"/>
      <c r="L16" s="246" t="s">
        <v>128</v>
      </c>
      <c r="M16" s="344"/>
      <c r="N16" s="345"/>
      <c r="O16" s="906">
        <f>SUM(O18:O21)</f>
        <v>599.67318460100068</v>
      </c>
      <c r="P16" s="453">
        <f t="shared" si="1"/>
        <v>0.28950359424137301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584.12923121942526</v>
      </c>
      <c r="P17" s="454">
        <f t="shared" si="1"/>
        <v>0.28199945617376776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344.12117930796802</v>
      </c>
      <c r="P18" s="454">
        <f t="shared" si="1"/>
        <v>0.16613102073343983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240.0080519114573</v>
      </c>
      <c r="P19" s="454">
        <f t="shared" si="1"/>
        <v>0.11586843544032797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15.543953381575401</v>
      </c>
      <c r="P20" s="454">
        <f t="shared" si="1"/>
        <v>7.5041380676052222E-3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27.685717345365639</v>
      </c>
      <c r="P22" s="612">
        <f t="shared" si="1"/>
        <v>1.3365804719060473E-2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316.6000622738074</v>
      </c>
      <c r="AZ22" s="1005">
        <f t="shared" si="3"/>
        <v>291.34701555019689</v>
      </c>
      <c r="BA22" s="1005">
        <f t="shared" si="3"/>
        <v>294.83459283708629</v>
      </c>
      <c r="BB22" s="1005">
        <f t="shared" si="3"/>
        <v>365.22301662462957</v>
      </c>
      <c r="BC22" s="1005">
        <f t="shared" si="3"/>
        <v>339.68422748618389</v>
      </c>
      <c r="BD22" s="1005">
        <f t="shared" si="3"/>
        <v>318.36238577305346</v>
      </c>
      <c r="BE22" s="1005">
        <f t="shared" si="3"/>
        <v>306.0903287173511</v>
      </c>
      <c r="BF22" s="1005">
        <f t="shared" si="3"/>
        <v>337.40486053248048</v>
      </c>
      <c r="BG22" s="1005">
        <f t="shared" si="3"/>
        <v>298.12904883642005</v>
      </c>
      <c r="BH22" s="1005">
        <f t="shared" si="3"/>
        <v>298.20842237351019</v>
      </c>
      <c r="BI22" s="1005">
        <f t="shared" si="3"/>
        <v>288.24797106545128</v>
      </c>
      <c r="BJ22" s="1005">
        <f t="shared" si="3"/>
        <v>234.58611391246458</v>
      </c>
      <c r="BK22" s="1005">
        <f t="shared" si="3"/>
        <v>292.49815148797444</v>
      </c>
      <c r="BL22" s="1005">
        <f t="shared" si="3"/>
        <v>268.64139090545092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679.36013706362087</v>
      </c>
      <c r="AZ23" s="1005">
        <f t="shared" ref="AZ23:BL23" si="4">Y39</f>
        <v>649.94124090423054</v>
      </c>
      <c r="BA23" s="1005">
        <f t="shared" si="4"/>
        <v>791.26696017135032</v>
      </c>
      <c r="BB23" s="1005">
        <f t="shared" si="4"/>
        <v>865.02672800772905</v>
      </c>
      <c r="BC23" s="1005">
        <f t="shared" si="4"/>
        <v>844.2639668100212</v>
      </c>
      <c r="BD23" s="1005">
        <f t="shared" si="4"/>
        <v>754.34894513219081</v>
      </c>
      <c r="BE23" s="1005">
        <f t="shared" si="4"/>
        <v>839.35592763644092</v>
      </c>
      <c r="BF23" s="1005">
        <f t="shared" si="4"/>
        <v>613.96719196766378</v>
      </c>
      <c r="BG23" s="1005">
        <f t="shared" si="4"/>
        <v>558.38267512985908</v>
      </c>
      <c r="BH23" s="1005">
        <f t="shared" si="4"/>
        <v>592.59890483491574</v>
      </c>
      <c r="BI23" s="1005">
        <f t="shared" si="4"/>
        <v>579.26404426444276</v>
      </c>
      <c r="BJ23" s="1005">
        <f t="shared" si="4"/>
        <v>553.58675611027729</v>
      </c>
      <c r="BK23" s="1005">
        <f t="shared" si="4"/>
        <v>588.80984371577358</v>
      </c>
      <c r="BL23" s="1005">
        <f t="shared" si="4"/>
        <v>565.98033590127113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357.27181027598431</v>
      </c>
      <c r="AZ24" s="1005">
        <f t="shared" ref="AZ24:BL24" si="5">Y40</f>
        <v>402.60326509586412</v>
      </c>
      <c r="BA24" s="1005">
        <f t="shared" si="5"/>
        <v>434.34252756410859</v>
      </c>
      <c r="BB24" s="1005">
        <f t="shared" si="5"/>
        <v>485.81129004110028</v>
      </c>
      <c r="BC24" s="1005">
        <f t="shared" si="5"/>
        <v>485.72743451867387</v>
      </c>
      <c r="BD24" s="1005">
        <f t="shared" si="5"/>
        <v>475.94115734679508</v>
      </c>
      <c r="BE24" s="1005">
        <f t="shared" si="5"/>
        <v>453.22627411547302</v>
      </c>
      <c r="BF24" s="1005">
        <f t="shared" si="5"/>
        <v>403.29554876566965</v>
      </c>
      <c r="BG24" s="1005">
        <f t="shared" si="5"/>
        <v>438.63164576636319</v>
      </c>
      <c r="BH24" s="1005">
        <f t="shared" si="5"/>
        <v>420.00637580288628</v>
      </c>
      <c r="BI24" s="1005">
        <f t="shared" si="5"/>
        <v>404.15297678439168</v>
      </c>
      <c r="BJ24" s="1005">
        <f t="shared" si="5"/>
        <v>389.82714043641971</v>
      </c>
      <c r="BK24" s="1005">
        <f t="shared" si="5"/>
        <v>415.42662452476543</v>
      </c>
      <c r="BL24" s="1005">
        <f t="shared" si="5"/>
        <v>437.50875183138493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571.90187048551797</v>
      </c>
      <c r="AZ25" s="1005">
        <f t="shared" ref="AZ25:BL25" si="6">Y41</f>
        <v>575.20895866768331</v>
      </c>
      <c r="BA25" s="1005">
        <f t="shared" si="6"/>
        <v>571.85097789243184</v>
      </c>
      <c r="BB25" s="1005">
        <f t="shared" si="6"/>
        <v>577.62688624092891</v>
      </c>
      <c r="BC25" s="1005">
        <f t="shared" si="6"/>
        <v>568.06787717889688</v>
      </c>
      <c r="BD25" s="1005">
        <f t="shared" si="6"/>
        <v>554.46931062451188</v>
      </c>
      <c r="BE25" s="1005">
        <f t="shared" si="6"/>
        <v>553.23742402791856</v>
      </c>
      <c r="BF25" s="1005">
        <f t="shared" si="6"/>
        <v>549.54610350217604</v>
      </c>
      <c r="BG25" s="1005">
        <f t="shared" si="6"/>
        <v>543.99360369241572</v>
      </c>
      <c r="BH25" s="1005">
        <f t="shared" si="6"/>
        <v>537.54439951209338</v>
      </c>
      <c r="BI25" s="1005">
        <f t="shared" si="6"/>
        <v>530.72412086101406</v>
      </c>
      <c r="BJ25" s="1005">
        <f t="shared" si="6"/>
        <v>481.19623347376182</v>
      </c>
      <c r="BK25" s="1005">
        <f t="shared" si="6"/>
        <v>478.68602188570782</v>
      </c>
      <c r="BL25" s="1005">
        <f t="shared" si="6"/>
        <v>492.43370327538855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30.849456791650951</v>
      </c>
      <c r="AZ26" s="1005">
        <f t="shared" si="7"/>
        <v>31.453856848937001</v>
      </c>
      <c r="BA26" s="1005">
        <f t="shared" si="7"/>
        <v>43.14658197846564</v>
      </c>
      <c r="BB26" s="1005">
        <f t="shared" si="7"/>
        <v>38.435986862407901</v>
      </c>
      <c r="BC26" s="1005">
        <f t="shared" si="7"/>
        <v>24.882751167294529</v>
      </c>
      <c r="BD26" s="1005">
        <f t="shared" si="7"/>
        <v>23.090965666288451</v>
      </c>
      <c r="BE26" s="1005">
        <f t="shared" si="7"/>
        <v>27.186247383539449</v>
      </c>
      <c r="BF26" s="1005">
        <f t="shared" si="7"/>
        <v>27.023739704272934</v>
      </c>
      <c r="BG26" s="1005">
        <f t="shared" si="7"/>
        <v>60.254474722218376</v>
      </c>
      <c r="BH26" s="1005">
        <f t="shared" si="7"/>
        <v>59.679340291109384</v>
      </c>
      <c r="BI26" s="1005">
        <f t="shared" si="7"/>
        <v>49.892682772794302</v>
      </c>
      <c r="BJ26" s="1005">
        <f t="shared" si="7"/>
        <v>50.054413478879397</v>
      </c>
      <c r="BK26" s="1005">
        <f t="shared" si="7"/>
        <v>50.141810454079987</v>
      </c>
      <c r="BL26" s="1005">
        <f t="shared" si="7"/>
        <v>48.823419489429988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1955.9833368905815</v>
      </c>
      <c r="AZ27" s="1005">
        <f t="shared" si="8"/>
        <v>1950.554337066912</v>
      </c>
      <c r="BA27" s="1005">
        <f t="shared" si="8"/>
        <v>2135.4416404434428</v>
      </c>
      <c r="BB27" s="1005">
        <f t="shared" si="8"/>
        <v>2332.1239077767955</v>
      </c>
      <c r="BC27" s="1005">
        <f t="shared" si="8"/>
        <v>2262.6262571610705</v>
      </c>
      <c r="BD27" s="1005">
        <f t="shared" si="8"/>
        <v>2126.2127645428395</v>
      </c>
      <c r="BE27" s="1005">
        <f t="shared" si="8"/>
        <v>2179.0962018807231</v>
      </c>
      <c r="BF27" s="1005">
        <f t="shared" si="8"/>
        <v>1931.237444472263</v>
      </c>
      <c r="BG27" s="1005">
        <f t="shared" si="8"/>
        <v>1899.3914481472764</v>
      </c>
      <c r="BH27" s="1005">
        <f t="shared" si="8"/>
        <v>1908.0374428145149</v>
      </c>
      <c r="BI27" s="1005">
        <f t="shared" si="8"/>
        <v>1852.2817957480941</v>
      </c>
      <c r="BJ27" s="1005">
        <f t="shared" si="8"/>
        <v>1709.2506574118029</v>
      </c>
      <c r="BK27" s="1005">
        <f t="shared" si="8"/>
        <v>1825.5624520683014</v>
      </c>
      <c r="BL27" s="1005">
        <f t="shared" si="8"/>
        <v>1813.3876014029256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2262.6262571610705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339.68422748618389</v>
      </c>
      <c r="P31" s="453">
        <f t="shared" ref="P31:P43" si="9">O31/$O$30</f>
        <v>0.15012829733196306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297.05025016836032</v>
      </c>
      <c r="P32" s="454">
        <f t="shared" si="9"/>
        <v>0.13128560195401909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24.220691310912041</v>
      </c>
      <c r="P33" s="454">
        <f t="shared" si="9"/>
        <v>1.0704680560589744E-2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18.413286006911509</v>
      </c>
      <c r="P34" s="454">
        <f t="shared" si="9"/>
        <v>8.138014817354218E-3</v>
      </c>
      <c r="Q34" s="328"/>
      <c r="R34" s="13"/>
      <c r="S34" s="323"/>
      <c r="T34" s="563" t="s">
        <v>112</v>
      </c>
      <c r="U34" s="332"/>
      <c r="V34" s="332"/>
      <c r="W34" s="332"/>
      <c r="X34" s="893">
        <f>X35+X39+X40+X41+X47</f>
        <v>1955.9833368905815</v>
      </c>
      <c r="Y34" s="894">
        <f t="shared" ref="Y34:AK34" si="10">Y35+Y39+Y40+Y41+Y47</f>
        <v>1950.554337066912</v>
      </c>
      <c r="Z34" s="894">
        <f t="shared" si="10"/>
        <v>2135.4416404434428</v>
      </c>
      <c r="AA34" s="894">
        <f t="shared" si="10"/>
        <v>2332.1239077767955</v>
      </c>
      <c r="AB34" s="894">
        <f t="shared" si="10"/>
        <v>2262.6262571610705</v>
      </c>
      <c r="AC34" s="894">
        <f t="shared" si="10"/>
        <v>2126.2127645428395</v>
      </c>
      <c r="AD34" s="894">
        <f t="shared" si="10"/>
        <v>2179.0962018807231</v>
      </c>
      <c r="AE34" s="894">
        <f t="shared" si="10"/>
        <v>1931.237444472263</v>
      </c>
      <c r="AF34" s="894">
        <f t="shared" si="10"/>
        <v>1899.3914481472764</v>
      </c>
      <c r="AG34" s="894">
        <f t="shared" si="10"/>
        <v>1908.0374428145149</v>
      </c>
      <c r="AH34" s="894">
        <f t="shared" si="10"/>
        <v>1852.2817957480941</v>
      </c>
      <c r="AI34" s="894">
        <f t="shared" si="10"/>
        <v>1709.2506574118029</v>
      </c>
      <c r="AJ34" s="894">
        <f t="shared" si="10"/>
        <v>1825.5624520683014</v>
      </c>
      <c r="AK34" s="895">
        <f t="shared" si="10"/>
        <v>1813.3876014029256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844.2639668100212</v>
      </c>
      <c r="P35" s="453">
        <f t="shared" si="9"/>
        <v>0.37313452194677693</v>
      </c>
      <c r="Q35" s="328"/>
      <c r="R35" s="13"/>
      <c r="S35" s="323"/>
      <c r="T35" s="334"/>
      <c r="U35" s="246" t="s">
        <v>114</v>
      </c>
      <c r="V35" s="344"/>
      <c r="W35" s="344"/>
      <c r="X35" s="896">
        <f>SUM(X36:X38)</f>
        <v>316.6000622738074</v>
      </c>
      <c r="Y35" s="897">
        <f t="shared" ref="Y35:AK35" si="11">SUM(Y36:Y38)</f>
        <v>291.34701555019689</v>
      </c>
      <c r="Z35" s="897">
        <f t="shared" si="11"/>
        <v>294.83459283708629</v>
      </c>
      <c r="AA35" s="897">
        <f t="shared" si="11"/>
        <v>365.22301662462957</v>
      </c>
      <c r="AB35" s="897">
        <f t="shared" si="11"/>
        <v>339.68422748618389</v>
      </c>
      <c r="AC35" s="897">
        <f t="shared" si="11"/>
        <v>318.36238577305346</v>
      </c>
      <c r="AD35" s="897">
        <f t="shared" si="11"/>
        <v>306.0903287173511</v>
      </c>
      <c r="AE35" s="897">
        <f t="shared" si="11"/>
        <v>337.40486053248048</v>
      </c>
      <c r="AF35" s="897">
        <f t="shared" si="11"/>
        <v>298.12904883642005</v>
      </c>
      <c r="AG35" s="897">
        <f t="shared" si="11"/>
        <v>298.20842237351019</v>
      </c>
      <c r="AH35" s="897">
        <f t="shared" si="11"/>
        <v>288.24797106545128</v>
      </c>
      <c r="AI35" s="897">
        <f t="shared" si="11"/>
        <v>234.58611391246458</v>
      </c>
      <c r="AJ35" s="897">
        <f t="shared" si="11"/>
        <v>292.49815148797444</v>
      </c>
      <c r="AK35" s="898">
        <f t="shared" si="11"/>
        <v>268.64139090545092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485.72743451867387</v>
      </c>
      <c r="P36" s="453">
        <f t="shared" si="9"/>
        <v>0.21467417916740644</v>
      </c>
      <c r="Q36" s="328"/>
      <c r="R36" s="13"/>
      <c r="S36" s="356" t="s">
        <v>184</v>
      </c>
      <c r="T36" s="335"/>
      <c r="U36" s="346"/>
      <c r="V36" s="336" t="s">
        <v>184</v>
      </c>
      <c r="W36" s="357"/>
      <c r="X36" s="899">
        <f>VLOOKUP(年度マスタ!$K$4&amp;"_"&amp;X$33,データシート1!$A:$BT,MATCH("aa_"&amp;$S36,データシート1!$A$1:$BT$1,0),0)</f>
        <v>279.24087637155719</v>
      </c>
      <c r="Y36" s="900">
        <f>VLOOKUP(年度マスタ!$K$4&amp;"_"&amp;Y$33,データシート1!$A:$BT,MATCH("aa_"&amp;$S36,データシート1!$A$1:$BT$1,0),0)</f>
        <v>253.40872388935909</v>
      </c>
      <c r="Z36" s="900">
        <f>VLOOKUP(年度マスタ!$K$4&amp;"_"&amp;Z$33,データシート1!$A:$BT,MATCH("aa_"&amp;$S36,データシート1!$A$1:$BT$1,0),0)</f>
        <v>247.01438618664039</v>
      </c>
      <c r="AA36" s="900">
        <f>VLOOKUP(年度マスタ!$K$4&amp;"_"&amp;AA$33,データシート1!$A:$BT,MATCH("aa_"&amp;$S36,データシート1!$A$1:$BT$1,0),0)</f>
        <v>318.86801719204442</v>
      </c>
      <c r="AB36" s="900">
        <f>VLOOKUP(年度マスタ!$K$4&amp;"_"&amp;AB$33,データシート1!$A:$BT,MATCH("aa_"&amp;$S36,データシート1!$A$1:$BT$1,0),0)</f>
        <v>297.05025016836032</v>
      </c>
      <c r="AC36" s="900">
        <f>VLOOKUP(年度マスタ!$K$4&amp;"_"&amp;AC$33,データシート1!$A:$BT,MATCH("aa_"&amp;$S36,データシート1!$A$1:$BT$1,0),0)</f>
        <v>278.93325896563749</v>
      </c>
      <c r="AD36" s="900">
        <f>VLOOKUP(年度マスタ!$K$4&amp;"_"&amp;AD$33,データシート1!$A:$BT,MATCH("aa_"&amp;$S36,データシート1!$A$1:$BT$1,0),0)</f>
        <v>267.68750738336757</v>
      </c>
      <c r="AE36" s="900">
        <f>VLOOKUP(年度マスタ!$K$4&amp;"_"&amp;AE$33,データシート1!$A:$BT,MATCH("aa_"&amp;$S36,データシート1!$A$1:$BT$1,0),0)</f>
        <v>300.85989896971614</v>
      </c>
      <c r="AF36" s="900">
        <f>VLOOKUP(年度マスタ!$K$4&amp;"_"&amp;AF$33,データシート1!$A:$BT,MATCH("aa_"&amp;$S36,データシート1!$A$1:$BT$1,0),0)</f>
        <v>261.74128255718671</v>
      </c>
      <c r="AG36" s="900">
        <f>VLOOKUP(年度マスタ!$K$4&amp;"_"&amp;AG$33,データシート1!$A:$BT,MATCH("aa_"&amp;$S36,データシート1!$A$1:$BT$1,0),0)</f>
        <v>263.94909240835483</v>
      </c>
      <c r="AH36" s="900">
        <f>VLOOKUP(年度マスタ!$K$4&amp;"_"&amp;AH$33,データシート1!$A:$BT,MATCH("aa_"&amp;$S36,データシート1!$A$1:$BT$1,0),0)</f>
        <v>255.76093782730183</v>
      </c>
      <c r="AI36" s="900">
        <f>VLOOKUP(年度マスタ!$K$4&amp;"_"&amp;AI$33,データシート1!$A:$BT,MATCH("aa_"&amp;$S36,データシート1!$A$1:$BT$1,0),0)</f>
        <v>189.12998006840891</v>
      </c>
      <c r="AJ36" s="900">
        <f>VLOOKUP(年度マスタ!$K$4&amp;"_"&amp;AJ$33,データシート1!$A:$BT,MATCH("aa_"&amp;$S36,データシート1!$A$1:$BT$1,0),0)</f>
        <v>249.51608596999156</v>
      </c>
      <c r="AK36" s="901">
        <f>VLOOKUP(年度マスタ!$K$4&amp;"_"&amp;AK$33,データシート1!$A:$BT,MATCH("aa_"&amp;$S36,データシート1!$A$1:$BT$1,0),0)</f>
        <v>229.64767214839875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568.06787717889688</v>
      </c>
      <c r="P37" s="453">
        <f t="shared" si="9"/>
        <v>0.25106571418103085</v>
      </c>
      <c r="Q37" s="328"/>
      <c r="R37" s="13"/>
      <c r="S37" s="356" t="s">
        <v>187</v>
      </c>
      <c r="T37" s="335"/>
      <c r="U37" s="346"/>
      <c r="V37" s="336" t="s">
        <v>194</v>
      </c>
      <c r="W37" s="357"/>
      <c r="X37" s="899">
        <f>VLOOKUP(年度マスタ!$K$4&amp;"_"&amp;X$33,データシート1!$A:$BT,MATCH("aa_"&amp;$S37,データシート1!$A$1:$BT$1,0),0)</f>
        <v>18.64389286620678</v>
      </c>
      <c r="Y37" s="900">
        <f>VLOOKUP(年度マスタ!$K$4&amp;"_"&amp;Y$33,データシート1!$A:$BT,MATCH("aa_"&amp;$S37,データシート1!$A$1:$BT$1,0),0)</f>
        <v>19.96411266123464</v>
      </c>
      <c r="Z37" s="900">
        <f>VLOOKUP(年度マスタ!$K$4&amp;"_"&amp;Z$33,データシート1!$A:$BT,MATCH("aa_"&amp;$S37,データシート1!$A$1:$BT$1,0),0)</f>
        <v>28.669110515009439</v>
      </c>
      <c r="AA37" s="900">
        <f>VLOOKUP(年度マスタ!$K$4&amp;"_"&amp;AA$33,データシート1!$A:$BT,MATCH("aa_"&amp;$S37,データシート1!$A$1:$BT$1,0),0)</f>
        <v>27.16557951902416</v>
      </c>
      <c r="AB37" s="900">
        <f>VLOOKUP(年度マスタ!$K$4&amp;"_"&amp;AB$33,データシート1!$A:$BT,MATCH("aa_"&amp;$S37,データシート1!$A$1:$BT$1,0),0)</f>
        <v>24.220691310912041</v>
      </c>
      <c r="AC37" s="900">
        <f>VLOOKUP(年度マスタ!$K$4&amp;"_"&amp;AC$33,データシート1!$A:$BT,MATCH("aa_"&amp;$S37,データシート1!$A$1:$BT$1,0),0)</f>
        <v>25.94152132059887</v>
      </c>
      <c r="AD37" s="900">
        <f>VLOOKUP(年度マスタ!$K$4&amp;"_"&amp;AD$33,データシート1!$A:$BT,MATCH("aa_"&amp;$S37,データシート1!$A$1:$BT$1,0),0)</f>
        <v>24.8211631805964</v>
      </c>
      <c r="AE37" s="900">
        <f>VLOOKUP(年度マスタ!$K$4&amp;"_"&amp;AE$33,データシート1!$A:$BT,MATCH("aa_"&amp;$S37,データシート1!$A$1:$BT$1,0),0)</f>
        <v>23.058893850999567</v>
      </c>
      <c r="AF37" s="900">
        <f>VLOOKUP(年度マスタ!$K$4&amp;"_"&amp;AF$33,データシート1!$A:$BT,MATCH("aa_"&amp;$S37,データシート1!$A$1:$BT$1,0),0)</f>
        <v>22.958433527132641</v>
      </c>
      <c r="AG37" s="900">
        <f>VLOOKUP(年度マスタ!$K$4&amp;"_"&amp;AG$33,データシート1!$A:$BT,MATCH("aa_"&amp;$S37,データシート1!$A$1:$BT$1,0),0)</f>
        <v>21.662984401117342</v>
      </c>
      <c r="AH37" s="900">
        <f>VLOOKUP(年度マスタ!$K$4&amp;"_"&amp;AH$33,データシート1!$A:$BT,MATCH("aa_"&amp;$S37,データシート1!$A$1:$BT$1,0),0)</f>
        <v>19.78230933346001</v>
      </c>
      <c r="AI37" s="900">
        <f>VLOOKUP(年度マスタ!$K$4&amp;"_"&amp;AI$33,データシート1!$A:$BT,MATCH("aa_"&amp;$S37,データシート1!$A$1:$BT$1,0),0)</f>
        <v>22.516305160518417</v>
      </c>
      <c r="AJ37" s="900">
        <f>VLOOKUP(年度マスタ!$K$4&amp;"_"&amp;AJ$33,データシート1!$A:$BT,MATCH("aa_"&amp;$S37,データシート1!$A$1:$BT$1,0),0)</f>
        <v>23.978050778943288</v>
      </c>
      <c r="AK37" s="901">
        <f>VLOOKUP(年度マスタ!$K$4&amp;"_"&amp;AK$33,データシート1!$A:$BT,MATCH("aa_"&amp;$S37,データシート1!$A$1:$BT$1,0),0)</f>
        <v>21.512488345205593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546.9458913626712</v>
      </c>
      <c r="P38" s="454">
        <f t="shared" si="9"/>
        <v>0.24173055078434705</v>
      </c>
      <c r="Q38" s="328"/>
      <c r="R38" s="13"/>
      <c r="S38" s="356" t="s">
        <v>188</v>
      </c>
      <c r="T38" s="335"/>
      <c r="U38" s="348"/>
      <c r="V38" s="358" t="s">
        <v>197</v>
      </c>
      <c r="W38" s="358"/>
      <c r="X38" s="899">
        <f>VLOOKUP(年度マスタ!$K$4&amp;"_"&amp;X$33,データシート1!$A:$BT,MATCH("aa_"&amp;$S38,データシート1!$A$1:$BT$1,0),0)</f>
        <v>18.71529303604343</v>
      </c>
      <c r="Y38" s="900">
        <f>VLOOKUP(年度マスタ!$K$4&amp;"_"&amp;Y$33,データシート1!$A:$BT,MATCH("aa_"&amp;$S38,データシート1!$A$1:$BT$1,0),0)</f>
        <v>17.974178999603161</v>
      </c>
      <c r="Z38" s="900">
        <f>VLOOKUP(年度マスタ!$K$4&amp;"_"&amp;Z$33,データシート1!$A:$BT,MATCH("aa_"&amp;$S38,データシート1!$A$1:$BT$1,0),0)</f>
        <v>19.15109613543645</v>
      </c>
      <c r="AA38" s="900">
        <f>VLOOKUP(年度マスタ!$K$4&amp;"_"&amp;AA$33,データシート1!$A:$BT,MATCH("aa_"&amp;$S38,データシート1!$A$1:$BT$1,0),0)</f>
        <v>19.18941991356099</v>
      </c>
      <c r="AB38" s="900">
        <f>VLOOKUP(年度マスタ!$K$4&amp;"_"&amp;AB$33,データシート1!$A:$BT,MATCH("aa_"&amp;$S38,データシート1!$A$1:$BT$1,0),0)</f>
        <v>18.413286006911509</v>
      </c>
      <c r="AC38" s="900">
        <f>VLOOKUP(年度マスタ!$K$4&amp;"_"&amp;AC$33,データシート1!$A:$BT,MATCH("aa_"&amp;$S38,データシート1!$A$1:$BT$1,0),0)</f>
        <v>13.48760548681709</v>
      </c>
      <c r="AD38" s="900">
        <f>VLOOKUP(年度マスタ!$K$4&amp;"_"&amp;AD$33,データシート1!$A:$BT,MATCH("aa_"&amp;$S38,データシート1!$A$1:$BT$1,0),0)</f>
        <v>13.58165815338714</v>
      </c>
      <c r="AE38" s="900">
        <f>VLOOKUP(年度マスタ!$K$4&amp;"_"&amp;AE$33,データシート1!$A:$BT,MATCH("aa_"&amp;$S38,データシート1!$A$1:$BT$1,0),0)</f>
        <v>13.486067711764793</v>
      </c>
      <c r="AF38" s="900">
        <f>VLOOKUP(年度マスタ!$K$4&amp;"_"&amp;AF$33,データシート1!$A:$BT,MATCH("aa_"&amp;$S38,データシート1!$A$1:$BT$1,0),0)</f>
        <v>13.429332752100708</v>
      </c>
      <c r="AG38" s="900">
        <f>VLOOKUP(年度マスタ!$K$4&amp;"_"&amp;AG$33,データシート1!$A:$BT,MATCH("aa_"&amp;$S38,データシート1!$A$1:$BT$1,0),0)</f>
        <v>12.596345564038035</v>
      </c>
      <c r="AH38" s="900">
        <f>VLOOKUP(年度マスタ!$K$4&amp;"_"&amp;AH$33,データシート1!$A:$BT,MATCH("aa_"&amp;$S38,データシート1!$A$1:$BT$1,0),0)</f>
        <v>12.704723904689459</v>
      </c>
      <c r="AI38" s="900">
        <f>VLOOKUP(年度マスタ!$K$4&amp;"_"&amp;AI$33,データシート1!$A:$BT,MATCH("aa_"&amp;$S38,データシート1!$A$1:$BT$1,0),0)</f>
        <v>22.939828683537264</v>
      </c>
      <c r="AJ38" s="900">
        <f>VLOOKUP(年度マスタ!$K$4&amp;"_"&amp;AJ$33,データシート1!$A:$BT,MATCH("aa_"&amp;$S38,データシート1!$A$1:$BT$1,0),0)</f>
        <v>19.004014739039558</v>
      </c>
      <c r="AK38" s="901">
        <f>VLOOKUP(年度マスタ!$K$4&amp;"_"&amp;AK$33,データシート1!$A:$BT,MATCH("aa_"&amp;$S38,データシート1!$A$1:$BT$1,0),0)</f>
        <v>17.481230411846607</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332.21517790239437</v>
      </c>
      <c r="P39" s="454">
        <f t="shared" si="9"/>
        <v>0.14682724415972551</v>
      </c>
      <c r="Q39" s="328"/>
      <c r="R39" s="13"/>
      <c r="S39" s="356" t="s">
        <v>189</v>
      </c>
      <c r="T39" s="335"/>
      <c r="U39" s="343" t="s">
        <v>199</v>
      </c>
      <c r="V39" s="344"/>
      <c r="W39" s="344"/>
      <c r="X39" s="896">
        <f>VLOOKUP(年度マスタ!$K$4&amp;"_"&amp;X$33,データシート1!$A:$BT,MATCH("aa_"&amp;$S39,データシート1!$A$1:$BT$1,0),0)</f>
        <v>679.36013706362087</v>
      </c>
      <c r="Y39" s="897">
        <f>VLOOKUP(年度マスタ!$K$4&amp;"_"&amp;Y$33,データシート1!$A:$BT,MATCH("aa_"&amp;$S39,データシート1!$A$1:$BT$1,0),0)</f>
        <v>649.94124090423054</v>
      </c>
      <c r="Z39" s="897">
        <f>VLOOKUP(年度マスタ!$K$4&amp;"_"&amp;Z$33,データシート1!$A:$BT,MATCH("aa_"&amp;$S39,データシート1!$A$1:$BT$1,0),0)</f>
        <v>791.26696017135032</v>
      </c>
      <c r="AA39" s="897">
        <f>VLOOKUP(年度マスタ!$K$4&amp;"_"&amp;AA$33,データシート1!$A:$BT,MATCH("aa_"&amp;$S39,データシート1!$A$1:$BT$1,0),0)</f>
        <v>865.02672800772905</v>
      </c>
      <c r="AB39" s="897">
        <f>VLOOKUP(年度マスタ!$K$4&amp;"_"&amp;AB$33,データシート1!$A:$BT,MATCH("aa_"&amp;$S39,データシート1!$A$1:$BT$1,0),0)</f>
        <v>844.2639668100212</v>
      </c>
      <c r="AC39" s="897">
        <f>VLOOKUP(年度マスタ!$K$4&amp;"_"&amp;AC$33,データシート1!$A:$BT,MATCH("aa_"&amp;$S39,データシート1!$A$1:$BT$1,0),0)</f>
        <v>754.34894513219081</v>
      </c>
      <c r="AD39" s="897">
        <f>VLOOKUP(年度マスタ!$K$4&amp;"_"&amp;AD$33,データシート1!$A:$BT,MATCH("aa_"&amp;$S39,データシート1!$A$1:$BT$1,0),0)</f>
        <v>839.35592763644092</v>
      </c>
      <c r="AE39" s="897">
        <f>VLOOKUP(年度マスタ!$K$4&amp;"_"&amp;AE$33,データシート1!$A:$BT,MATCH("aa_"&amp;$S39,データシート1!$A$1:$BT$1,0),0)</f>
        <v>613.96719196766378</v>
      </c>
      <c r="AF39" s="897">
        <f>VLOOKUP(年度マスタ!$K$4&amp;"_"&amp;AF$33,データシート1!$A:$BT,MATCH("aa_"&amp;$S39,データシート1!$A$1:$BT$1,0),0)</f>
        <v>558.38267512985908</v>
      </c>
      <c r="AG39" s="897">
        <f>VLOOKUP(年度マスタ!$K$4&amp;"_"&amp;AG$33,データシート1!$A:$BT,MATCH("aa_"&amp;$S39,データシート1!$A$1:$BT$1,0),0)</f>
        <v>592.59890483491574</v>
      </c>
      <c r="AH39" s="897">
        <f>VLOOKUP(年度マスタ!$K$4&amp;"_"&amp;AH$33,データシート1!$A:$BT,MATCH("aa_"&amp;$S39,データシート1!$A$1:$BT$1,0),0)</f>
        <v>579.26404426444276</v>
      </c>
      <c r="AI39" s="897">
        <f>VLOOKUP(年度マスタ!$K$4&amp;"_"&amp;AI$33,データシート1!$A:$BT,MATCH("aa_"&amp;$S39,データシート1!$A$1:$BT$1,0),0)</f>
        <v>553.58675611027729</v>
      </c>
      <c r="AJ39" s="897">
        <f>VLOOKUP(年度マスタ!$K$4&amp;"_"&amp;AJ$33,データシート1!$A:$BT,MATCH("aa_"&amp;$S39,データシート1!$A$1:$BT$1,0),0)</f>
        <v>588.80984371577358</v>
      </c>
      <c r="AK39" s="898">
        <f>VLOOKUP(年度マスタ!$K$4&amp;"_"&amp;AK$33,データシート1!$A:$BT,MATCH("aa_"&amp;$S39,データシート1!$A$1:$BT$1,0),0)</f>
        <v>565.98033590127113</v>
      </c>
      <c r="AL39" s="330"/>
      <c r="AW39" s="17" t="str">
        <f>年度マスタ!K4</f>
        <v>08201</v>
      </c>
      <c r="AX39" s="17" t="s">
        <v>200</v>
      </c>
      <c r="AY39" s="17">
        <f>VLOOKUP($AW39&amp;"_"&amp;$AY$34,データシート1!$A:$BT,MATCH($AY$31&amp;"_"&amp;AY$36,データシート1!$A$1:$BT$1,0),0)</f>
        <v>229.64767214839875</v>
      </c>
      <c r="AZ39" s="17">
        <f>VLOOKUP($AW39&amp;"_"&amp;$AY$34,データシート1!$A:$BT,MATCH($AY$31&amp;"_"&amp;AZ$36,データシート1!$A$1:$BT$1,0),0)</f>
        <v>21.512488345205593</v>
      </c>
      <c r="BA39" s="17">
        <f>VLOOKUP($AW39&amp;"_"&amp;$AY$34,データシート1!$A:$BT,MATCH($AY$31&amp;"_"&amp;BA$36,データシート1!$A$1:$BT$1,0),0)</f>
        <v>17.481230411846607</v>
      </c>
      <c r="BB39" s="17">
        <f>VLOOKUP($AW39&amp;"_"&amp;$AY$34,データシート1!$A:$BT,MATCH($AY$31&amp;"_"&amp;BB$36,データシート1!$A$1:$BT$1,0),0)</f>
        <v>565.98033590127113</v>
      </c>
      <c r="BC39" s="17">
        <f>VLOOKUP($AW39&amp;"_"&amp;$AY$34,データシート1!$A:$BT,MATCH($AY$31&amp;"_"&amp;BC$36,データシート1!$A$1:$BT$1,0),0)</f>
        <v>437.50875183138493</v>
      </c>
      <c r="BD39" s="17">
        <f>VLOOKUP($AW39&amp;"_"&amp;$AY$34,データシート1!$A:$BT,MATCH($AY$31&amp;"_"&amp;BD$36,データシート1!$A$1:$BT$1,0),0)</f>
        <v>281.63816022489232</v>
      </c>
      <c r="BE39" s="17">
        <f>VLOOKUP($AW39&amp;"_"&amp;$AY$34,データシート1!$A:$BT,MATCH($AY$31&amp;"_"&amp;BE$36,データシート1!$A$1:$BT$1,0),0)</f>
        <v>194.90009687515837</v>
      </c>
      <c r="BF39" s="17">
        <f>VLOOKUP($AW39&amp;"_"&amp;$AY$34,データシート1!$A:$BT,MATCH($AY$31&amp;"_"&amp;BF$36,データシート1!$A$1:$BT$1,0),0)</f>
        <v>15.895446175337822</v>
      </c>
      <c r="BG39" s="17">
        <f>VLOOKUP($AW39&amp;"_"&amp;$AY$34,データシート1!$A:$BT,MATCH($AY$31&amp;"_"&amp;BG$36,データシート1!$A$1:$BT$1,0),0)</f>
        <v>0</v>
      </c>
      <c r="BH39" s="17">
        <f>VLOOKUP($AW39&amp;"_"&amp;$AY$34,データシート1!$A:$BT,MATCH($AY$31&amp;"_"&amp;BH$36,データシート1!$A$1:$BT$1,0),0)</f>
        <v>48.823419489429988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214.7307134602768</v>
      </c>
      <c r="P40" s="454">
        <f t="shared" si="9"/>
        <v>9.4903306624621514E-2</v>
      </c>
      <c r="Q40" s="328"/>
      <c r="R40" s="13"/>
      <c r="S40" s="356" t="s">
        <v>165</v>
      </c>
      <c r="T40" s="335"/>
      <c r="U40" s="343" t="s">
        <v>165</v>
      </c>
      <c r="V40" s="344"/>
      <c r="W40" s="344"/>
      <c r="X40" s="896">
        <f>VLOOKUP(年度マスタ!$K$4&amp;"_"&amp;X$33,データシート1!$A:$BT,MATCH("aa_"&amp;$S40,データシート1!$A$1:$BT$1,0),0)</f>
        <v>357.27181027598431</v>
      </c>
      <c r="Y40" s="897">
        <f>VLOOKUP(年度マスタ!$K$4&amp;"_"&amp;Y$33,データシート1!$A:$BT,MATCH("aa_"&amp;$S40,データシート1!$A$1:$BT$1,0),0)</f>
        <v>402.60326509586412</v>
      </c>
      <c r="Z40" s="897">
        <f>VLOOKUP(年度マスタ!$K$4&amp;"_"&amp;Z$33,データシート1!$A:$BT,MATCH("aa_"&amp;$S40,データシート1!$A$1:$BT$1,0),0)</f>
        <v>434.34252756410859</v>
      </c>
      <c r="AA40" s="897">
        <f>VLOOKUP(年度マスタ!$K$4&amp;"_"&amp;AA$33,データシート1!$A:$BT,MATCH("aa_"&amp;$S40,データシート1!$A$1:$BT$1,0),0)</f>
        <v>485.81129004110028</v>
      </c>
      <c r="AB40" s="897">
        <f>VLOOKUP(年度マスタ!$K$4&amp;"_"&amp;AB$33,データシート1!$A:$BT,MATCH("aa_"&amp;$S40,データシート1!$A$1:$BT$1,0),0)</f>
        <v>485.72743451867387</v>
      </c>
      <c r="AC40" s="897">
        <f>VLOOKUP(年度マスタ!$K$4&amp;"_"&amp;AC$33,データシート1!$A:$BT,MATCH("aa_"&amp;$S40,データシート1!$A$1:$BT$1,0),0)</f>
        <v>475.94115734679508</v>
      </c>
      <c r="AD40" s="897">
        <f>VLOOKUP(年度マスタ!$K$4&amp;"_"&amp;AD$33,データシート1!$A:$BT,MATCH("aa_"&amp;$S40,データシート1!$A$1:$BT$1,0),0)</f>
        <v>453.22627411547302</v>
      </c>
      <c r="AE40" s="897">
        <f>VLOOKUP(年度マスタ!$K$4&amp;"_"&amp;AE$33,データシート1!$A:$BT,MATCH("aa_"&amp;$S40,データシート1!$A$1:$BT$1,0),0)</f>
        <v>403.29554876566965</v>
      </c>
      <c r="AF40" s="897">
        <f>VLOOKUP(年度マスタ!$K$4&amp;"_"&amp;AF$33,データシート1!$A:$BT,MATCH("aa_"&amp;$S40,データシート1!$A$1:$BT$1,0),0)</f>
        <v>438.63164576636319</v>
      </c>
      <c r="AG40" s="897">
        <f>VLOOKUP(年度マスタ!$K$4&amp;"_"&amp;AG$33,データシート1!$A:$BT,MATCH("aa_"&amp;$S40,データシート1!$A$1:$BT$1,0),0)</f>
        <v>420.00637580288628</v>
      </c>
      <c r="AH40" s="897">
        <f>VLOOKUP(年度マスタ!$K$4&amp;"_"&amp;AH$33,データシート1!$A:$BT,MATCH("aa_"&amp;$S40,データシート1!$A$1:$BT$1,0),0)</f>
        <v>404.15297678439168</v>
      </c>
      <c r="AI40" s="897">
        <f>VLOOKUP(年度マスタ!$K$4&amp;"_"&amp;AI$33,データシート1!$A:$BT,MATCH("aa_"&amp;$S40,データシート1!$A$1:$BT$1,0),0)</f>
        <v>389.82714043641971</v>
      </c>
      <c r="AJ40" s="897">
        <f>VLOOKUP(年度マスタ!$K$4&amp;"_"&amp;AJ$33,データシート1!$A:$BT,MATCH("aa_"&amp;$S40,データシート1!$A$1:$BT$1,0),0)</f>
        <v>415.42662452476543</v>
      </c>
      <c r="AK40" s="898">
        <f>VLOOKUP(年度マスタ!$K$4&amp;"_"&amp;AK$33,データシート1!$A:$BT,MATCH("aa_"&amp;$S40,データシート1!$A$1:$BT$1,0),0)</f>
        <v>437.50875183138493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21.121985816225699</v>
      </c>
      <c r="P41" s="454">
        <f t="shared" si="9"/>
        <v>9.3351633966838026E-3</v>
      </c>
      <c r="Q41" s="328"/>
      <c r="R41" s="13"/>
      <c r="S41" s="356" t="s">
        <v>201</v>
      </c>
      <c r="T41" s="335"/>
      <c r="U41" s="246" t="s">
        <v>128</v>
      </c>
      <c r="V41" s="344"/>
      <c r="W41" s="344"/>
      <c r="X41" s="896">
        <f>X42+X45+X46</f>
        <v>571.90187048551797</v>
      </c>
      <c r="Y41" s="897">
        <f t="shared" ref="Y41:AH41" si="12">Y42+Y45+Y46</f>
        <v>575.20895866768331</v>
      </c>
      <c r="Z41" s="897">
        <f t="shared" si="12"/>
        <v>571.85097789243184</v>
      </c>
      <c r="AA41" s="897">
        <f t="shared" si="12"/>
        <v>577.62688624092891</v>
      </c>
      <c r="AB41" s="897">
        <f t="shared" si="12"/>
        <v>568.06787717889688</v>
      </c>
      <c r="AC41" s="897">
        <f t="shared" si="12"/>
        <v>554.46931062451188</v>
      </c>
      <c r="AD41" s="897">
        <f t="shared" si="12"/>
        <v>553.23742402791856</v>
      </c>
      <c r="AE41" s="897">
        <f t="shared" si="12"/>
        <v>549.54610350217604</v>
      </c>
      <c r="AF41" s="897">
        <f t="shared" si="12"/>
        <v>543.99360369241572</v>
      </c>
      <c r="AG41" s="897">
        <f t="shared" si="12"/>
        <v>537.54439951209338</v>
      </c>
      <c r="AH41" s="897">
        <f t="shared" si="12"/>
        <v>530.72412086101406</v>
      </c>
      <c r="AI41" s="897">
        <f>AI42+AI45+AI46</f>
        <v>481.19623347376182</v>
      </c>
      <c r="AJ41" s="897">
        <f>AJ42+AJ45+AJ46</f>
        <v>478.68602188570782</v>
      </c>
      <c r="AK41" s="898">
        <f>AK42+AK45+AK46</f>
        <v>492.43370327538855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556.35320714615568</v>
      </c>
      <c r="Y42" s="900">
        <f t="shared" ref="Y42:AK42" si="13">SUM(Y43:Y44)</f>
        <v>558.93392681924342</v>
      </c>
      <c r="Z42" s="900">
        <f t="shared" si="13"/>
        <v>553.061004772464</v>
      </c>
      <c r="AA42" s="900">
        <f t="shared" si="13"/>
        <v>556.91757348234933</v>
      </c>
      <c r="AB42" s="900">
        <f t="shared" si="13"/>
        <v>546.9458913626712</v>
      </c>
      <c r="AC42" s="900">
        <f t="shared" si="13"/>
        <v>534.20454285100777</v>
      </c>
      <c r="AD42" s="900">
        <f t="shared" si="13"/>
        <v>533.3994497640731</v>
      </c>
      <c r="AE42" s="900">
        <f t="shared" si="13"/>
        <v>530.24724390033577</v>
      </c>
      <c r="AF42" s="900">
        <f t="shared" si="13"/>
        <v>525.330357251284</v>
      </c>
      <c r="AG42" s="900">
        <f t="shared" si="13"/>
        <v>520.27407312848993</v>
      </c>
      <c r="AH42" s="900">
        <f t="shared" si="13"/>
        <v>513.94437164437295</v>
      </c>
      <c r="AI42" s="900">
        <f t="shared" si="13"/>
        <v>465.19547235776304</v>
      </c>
      <c r="AJ42" s="900">
        <f t="shared" si="13"/>
        <v>462.85400739224872</v>
      </c>
      <c r="AK42" s="901">
        <f t="shared" si="13"/>
        <v>476.53825710005071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24.882751167294529</v>
      </c>
      <c r="P43" s="612">
        <f t="shared" si="9"/>
        <v>1.0997287372822701E-2</v>
      </c>
      <c r="Q43" s="328"/>
      <c r="R43" s="13"/>
      <c r="S43" s="356" t="s">
        <v>190</v>
      </c>
      <c r="T43" s="359"/>
      <c r="U43" s="346"/>
      <c r="V43" s="360"/>
      <c r="W43" s="347" t="s">
        <v>190</v>
      </c>
      <c r="X43" s="899">
        <f>VLOOKUP(年度マスタ!$K$4&amp;"_"&amp;X$33,データシート1!$A:$BT,MATCH("aa_"&amp;$S43,データシート1!$A$1:$BT$1,0),0)</f>
        <v>334.8146833961157</v>
      </c>
      <c r="Y43" s="900">
        <f>VLOOKUP(年度マスタ!$K$4&amp;"_"&amp;Y$33,データシート1!$A:$BT,MATCH("aa_"&amp;$S43,データシート1!$A$1:$BT$1,0),0)</f>
        <v>336.01674780342739</v>
      </c>
      <c r="Z43" s="900">
        <f>VLOOKUP(年度マスタ!$K$4&amp;"_"&amp;Z$33,データシート1!$A:$BT,MATCH("aa_"&amp;$S43,データシート1!$A$1:$BT$1,0),0)</f>
        <v>336.60556638841757</v>
      </c>
      <c r="AA43" s="900">
        <f>VLOOKUP(年度マスタ!$K$4&amp;"_"&amp;AA$33,データシート1!$A:$BT,MATCH("aa_"&amp;$S43,データシート1!$A$1:$BT$1,0),0)</f>
        <v>340.71364133101901</v>
      </c>
      <c r="AB43" s="900">
        <f>VLOOKUP(年度マスタ!$K$4&amp;"_"&amp;AB$33,データシート1!$A:$BT,MATCH("aa_"&amp;$S43,データシート1!$A$1:$BT$1,0),0)</f>
        <v>332.21517790239437</v>
      </c>
      <c r="AC43" s="900">
        <f>VLOOKUP(年度マスタ!$K$4&amp;"_"&amp;AC$33,データシート1!$A:$BT,MATCH("aa_"&amp;$S43,データシート1!$A$1:$BT$1,0),0)</f>
        <v>319.55276825373085</v>
      </c>
      <c r="AD43" s="900">
        <f>VLOOKUP(年度マスタ!$K$4&amp;"_"&amp;AD$33,データシート1!$A:$BT,MATCH("aa_"&amp;$S43,データシート1!$A$1:$BT$1,0),0)</f>
        <v>320.35704257693897</v>
      </c>
      <c r="AE43" s="900">
        <f>VLOOKUP(年度マスタ!$K$4&amp;"_"&amp;AE$33,データシート1!$A:$BT,MATCH("aa_"&amp;$S43,データシート1!$A$1:$BT$1,0),0)</f>
        <v>322.23078173739424</v>
      </c>
      <c r="AF43" s="900">
        <f>VLOOKUP(年度マスタ!$K$4&amp;"_"&amp;AF$33,データシート1!$A:$BT,MATCH("aa_"&amp;$S43,データシート1!$A$1:$BT$1,0),0)</f>
        <v>319.64547326592549</v>
      </c>
      <c r="AG43" s="900">
        <f>VLOOKUP(年度マスタ!$K$4&amp;"_"&amp;AG$33,データシート1!$A:$BT,MATCH("aa_"&amp;$S43,データシート1!$A$1:$BT$1,0),0)</f>
        <v>316.46932931815343</v>
      </c>
      <c r="AH43" s="900">
        <f>VLOOKUP(年度マスタ!$K$4&amp;"_"&amp;AH$33,データシート1!$A:$BT,MATCH("aa_"&amp;$S43,データシート1!$A$1:$BT$1,0),0)</f>
        <v>310.22078391884452</v>
      </c>
      <c r="AI43" s="900">
        <f>VLOOKUP(年度マスタ!$K$4&amp;"_"&amp;AI$33,データシート1!$A:$BT,MATCH("aa_"&amp;$S43,データシート1!$A$1:$BT$1,0),0)</f>
        <v>272.84264613869959</v>
      </c>
      <c r="AJ43" s="900">
        <f>VLOOKUP(年度マスタ!$K$4&amp;"_"&amp;AJ$33,データシート1!$A:$BT,MATCH("aa_"&amp;$S43,データシート1!$A$1:$BT$1,0),0)</f>
        <v>265.67976282656844</v>
      </c>
      <c r="AK43" s="901">
        <f>VLOOKUP(年度マスタ!$K$4&amp;"_"&amp;AK$33,データシート1!$A:$BT,MATCH("aa_"&amp;$S43,データシート1!$A$1:$BT$1,0),0)</f>
        <v>281.63816022489232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221.53852375004001</v>
      </c>
      <c r="Y44" s="900">
        <f>VLOOKUP(年度マスタ!$K$4&amp;"_"&amp;Y$33,データシート1!$A:$BT,MATCH("aa_"&amp;$S44,データシート1!$A$1:$BT$1,0),0)</f>
        <v>222.91717901581609</v>
      </c>
      <c r="Z44" s="900">
        <f>VLOOKUP(年度マスタ!$K$4&amp;"_"&amp;Z$33,データシート1!$A:$BT,MATCH("aa_"&amp;$S44,データシート1!$A$1:$BT$1,0),0)</f>
        <v>216.45543838404646</v>
      </c>
      <c r="AA44" s="900">
        <f>VLOOKUP(年度マスタ!$K$4&amp;"_"&amp;AA$33,データシート1!$A:$BT,MATCH("aa_"&amp;$S44,データシート1!$A$1:$BT$1,0),0)</f>
        <v>216.20393215133032</v>
      </c>
      <c r="AB44" s="900">
        <f>VLOOKUP(年度マスタ!$K$4&amp;"_"&amp;AB$33,データシート1!$A:$BT,MATCH("aa_"&amp;$S44,データシート1!$A$1:$BT$1,0),0)</f>
        <v>214.7307134602768</v>
      </c>
      <c r="AC44" s="900">
        <f>VLOOKUP(年度マスタ!$K$4&amp;"_"&amp;AC$33,データシート1!$A:$BT,MATCH("aa_"&amp;$S44,データシート1!$A$1:$BT$1,0),0)</f>
        <v>214.65177459727693</v>
      </c>
      <c r="AD44" s="900">
        <f>VLOOKUP(年度マスタ!$K$4&amp;"_"&amp;AD$33,データシート1!$A:$BT,MATCH("aa_"&amp;$S44,データシート1!$A$1:$BT$1,0),0)</f>
        <v>213.04240718713413</v>
      </c>
      <c r="AE44" s="900">
        <f>VLOOKUP(年度マスタ!$K$4&amp;"_"&amp;AE$33,データシート1!$A:$BT,MATCH("aa_"&amp;$S44,データシート1!$A$1:$BT$1,0),0)</f>
        <v>208.01646216294154</v>
      </c>
      <c r="AF44" s="900">
        <f>VLOOKUP(年度マスタ!$K$4&amp;"_"&amp;AF$33,データシート1!$A:$BT,MATCH("aa_"&amp;$S44,データシート1!$A$1:$BT$1,0),0)</f>
        <v>205.68488398535854</v>
      </c>
      <c r="AG44" s="900">
        <f>VLOOKUP(年度マスタ!$K$4&amp;"_"&amp;AG$33,データシート1!$A:$BT,MATCH("aa_"&amp;$S44,データシート1!$A$1:$BT$1,0),0)</f>
        <v>203.80474381033648</v>
      </c>
      <c r="AH44" s="900">
        <f>VLOOKUP(年度マスタ!$K$4&amp;"_"&amp;AH$33,データシート1!$A:$BT,MATCH("aa_"&amp;$S44,データシート1!$A$1:$BT$1,0),0)</f>
        <v>203.7235877255284</v>
      </c>
      <c r="AI44" s="900">
        <f>VLOOKUP(年度マスタ!$K$4&amp;"_"&amp;AI$33,データシート1!$A:$BT,MATCH("aa_"&amp;$S44,データシート1!$A$1:$BT$1,0),0)</f>
        <v>192.35282621906347</v>
      </c>
      <c r="AJ44" s="900">
        <f>VLOOKUP(年度マスタ!$K$4&amp;"_"&amp;AJ$33,データシート1!$A:$BT,MATCH("aa_"&amp;$S44,データシート1!$A$1:$BT$1,0),0)</f>
        <v>197.17424456568025</v>
      </c>
      <c r="AK44" s="901">
        <f>VLOOKUP(年度マスタ!$K$4&amp;"_"&amp;AK$33,データシート1!$A:$BT,MATCH("aa_"&amp;$S44,データシート1!$A$1:$BT$1,0),0)</f>
        <v>194.90009687515837</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15.548663339362299</v>
      </c>
      <c r="Y45" s="900">
        <f>VLOOKUP(年度マスタ!$K$4&amp;"_"&amp;Y$33,データシート1!$A:$BT,MATCH("aa_"&amp;$S45,データシート1!$A$1:$BT$1,0),0)</f>
        <v>16.275031848439902</v>
      </c>
      <c r="Z45" s="900">
        <f>VLOOKUP(年度マスタ!$K$4&amp;"_"&amp;Z$33,データシート1!$A:$BT,MATCH("aa_"&amp;$S45,データシート1!$A$1:$BT$1,0),0)</f>
        <v>18.789973119967801</v>
      </c>
      <c r="AA45" s="900">
        <f>VLOOKUP(年度マスタ!$K$4&amp;"_"&amp;AA$33,データシート1!$A:$BT,MATCH("aa_"&amp;$S45,データシート1!$A$1:$BT$1,0),0)</f>
        <v>20.7093127585796</v>
      </c>
      <c r="AB45" s="900">
        <f>VLOOKUP(年度マスタ!$K$4&amp;"_"&amp;AB$33,データシート1!$A:$BT,MATCH("aa_"&amp;$S45,データシート1!$A$1:$BT$1,0),0)</f>
        <v>21.121985816225699</v>
      </c>
      <c r="AC45" s="900">
        <f>VLOOKUP(年度マスタ!$K$4&amp;"_"&amp;AC$33,データシート1!$A:$BT,MATCH("aa_"&amp;$S45,データシート1!$A$1:$BT$1,0),0)</f>
        <v>20.264767773504101</v>
      </c>
      <c r="AD45" s="900">
        <f>VLOOKUP(年度マスタ!$K$4&amp;"_"&amp;AD$33,データシート1!$A:$BT,MATCH("aa_"&amp;$S45,データシート1!$A$1:$BT$1,0),0)</f>
        <v>19.837974263845499</v>
      </c>
      <c r="AE45" s="900">
        <f>VLOOKUP(年度マスタ!$K$4&amp;"_"&amp;AE$33,データシート1!$A:$BT,MATCH("aa_"&amp;$S45,データシート1!$A$1:$BT$1,0),0)</f>
        <v>19.298859601840213</v>
      </c>
      <c r="AF45" s="900">
        <f>VLOOKUP(年度マスタ!$K$4&amp;"_"&amp;AF$33,データシート1!$A:$BT,MATCH("aa_"&amp;$S45,データシート1!$A$1:$BT$1,0),0)</f>
        <v>18.663246441131701</v>
      </c>
      <c r="AG45" s="900">
        <f>VLOOKUP(年度マスタ!$K$4&amp;"_"&amp;AG$33,データシート1!$A:$BT,MATCH("aa_"&amp;$S45,データシート1!$A$1:$BT$1,0),0)</f>
        <v>17.2703263836035</v>
      </c>
      <c r="AH45" s="900">
        <f>VLOOKUP(年度マスタ!$K$4&amp;"_"&amp;AH$33,データシート1!$A:$BT,MATCH("aa_"&amp;$S45,データシート1!$A$1:$BT$1,0),0)</f>
        <v>16.7797492166411</v>
      </c>
      <c r="AI45" s="900">
        <f>VLOOKUP(年度マスタ!$K$4&amp;"_"&amp;AI$33,データシート1!$A:$BT,MATCH("aa_"&amp;$S45,データシート1!$A$1:$BT$1,0),0)</f>
        <v>16.000761115998799</v>
      </c>
      <c r="AJ45" s="900">
        <f>VLOOKUP(年度マスタ!$K$4&amp;"_"&amp;AJ$33,データシート1!$A:$BT,MATCH("aa_"&amp;$S45,データシート1!$A$1:$BT$1,0),0)</f>
        <v>15.8320144934591</v>
      </c>
      <c r="AK45" s="901">
        <f>VLOOKUP(年度マスタ!$K$4&amp;"_"&amp;AK$33,データシート1!$A:$BT,MATCH("aa_"&amp;$S45,データシート1!$A$1:$BT$1,0),0)</f>
        <v>15.895446175337822</v>
      </c>
      <c r="AL45" s="330"/>
      <c r="AW45" s="17" t="str">
        <f>AW48</f>
        <v>水戸市</v>
      </c>
      <c r="AX45" s="1010">
        <f t="shared" ref="AX45:BB45" si="15">AX48/$BC48</f>
        <v>0.14814339234348836</v>
      </c>
      <c r="AY45" s="1010">
        <f t="shared" si="15"/>
        <v>0.31211216811199161</v>
      </c>
      <c r="AZ45" s="1010">
        <f t="shared" si="15"/>
        <v>0.24126598830437943</v>
      </c>
      <c r="BA45" s="1010">
        <f t="shared" si="15"/>
        <v>0.27155457713200293</v>
      </c>
      <c r="BB45" s="1010">
        <f t="shared" si="15"/>
        <v>2.6923874108137607E-2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30.849456791650951</v>
      </c>
      <c r="Y47" s="903">
        <f>VLOOKUP(年度マスタ!$K$4&amp;"_"&amp;Y$33,データシート1!$A:$BT,MATCH("aa_"&amp;$S47,データシート1!$A$1:$BT$1,0),0)</f>
        <v>31.453856848937001</v>
      </c>
      <c r="Z47" s="903">
        <f>VLOOKUP(年度マスタ!$K$4&amp;"_"&amp;Z$33,データシート1!$A:$BT,MATCH("aa_"&amp;$S47,データシート1!$A$1:$BT$1,0),0)</f>
        <v>43.14658197846564</v>
      </c>
      <c r="AA47" s="903">
        <f>VLOOKUP(年度マスタ!$K$4&amp;"_"&amp;AA$33,データシート1!$A:$BT,MATCH("aa_"&amp;$S47,データシート1!$A$1:$BT$1,0),0)</f>
        <v>38.435986862407901</v>
      </c>
      <c r="AB47" s="903">
        <f>VLOOKUP(年度マスタ!$K$4&amp;"_"&amp;AB$33,データシート1!$A:$BT,MATCH("aa_"&amp;$S47,データシート1!$A$1:$BT$1,0),0)</f>
        <v>24.882751167294529</v>
      </c>
      <c r="AC47" s="903">
        <f>VLOOKUP(年度マスタ!$K$4&amp;"_"&amp;AC$33,データシート1!$A:$BT,MATCH("aa_"&amp;$S47,データシート1!$A$1:$BT$1,0),0)</f>
        <v>23.090965666288451</v>
      </c>
      <c r="AD47" s="903">
        <f>VLOOKUP(年度マスタ!$K$4&amp;"_"&amp;AD$33,データシート1!$A:$BT,MATCH("aa_"&amp;$S47,データシート1!$A$1:$BT$1,0),0)</f>
        <v>27.186247383539449</v>
      </c>
      <c r="AE47" s="903">
        <f>VLOOKUP(年度マスタ!$K$4&amp;"_"&amp;AE$33,データシート1!$A:$BT,MATCH("aa_"&amp;$S47,データシート1!$A$1:$BT$1,0),0)</f>
        <v>27.023739704272934</v>
      </c>
      <c r="AF47" s="903">
        <f>VLOOKUP(年度マスタ!$K$4&amp;"_"&amp;AF$33,データシート1!$A:$BT,MATCH("aa_"&amp;$S47,データシート1!$A$1:$BT$1,0),0)</f>
        <v>60.254474722218376</v>
      </c>
      <c r="AG47" s="903">
        <f>VLOOKUP(年度マスタ!$K$4&amp;"_"&amp;AG$33,データシート1!$A:$BT,MATCH("aa_"&amp;$S47,データシート1!$A$1:$BT$1,0),0)</f>
        <v>59.679340291109384</v>
      </c>
      <c r="AH47" s="903">
        <f>VLOOKUP(年度マスタ!$K$4&amp;"_"&amp;AH$33,データシート1!$A:$BT,MATCH("aa_"&amp;$S47,データシート1!$A$1:$BT$1,0),0)</f>
        <v>49.892682772794302</v>
      </c>
      <c r="AI47" s="903">
        <f>VLOOKUP(年度マスタ!$K$4&amp;"_"&amp;AI$33,データシート1!$A:$BT,MATCH("aa_"&amp;$S47,データシート1!$A$1:$BT$1,0),0)</f>
        <v>50.054413478879397</v>
      </c>
      <c r="AJ47" s="903">
        <f>VLOOKUP(年度マスタ!$K$4&amp;"_"&amp;AJ$33,データシート1!$A:$BT,MATCH("aa_"&amp;$S47,データシート1!$A$1:$BT$1,0),0)</f>
        <v>50.141810454079987</v>
      </c>
      <c r="AK47" s="904">
        <f>VLOOKUP(年度マスタ!$K$4&amp;"_"&amp;AK$33,データシート1!$A:$BT,MATCH("aa_"&amp;$S47,データシート1!$A$1:$BT$1,0),0)</f>
        <v>48.823419489429988</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水戸市</v>
      </c>
      <c r="AX48" s="1011">
        <f>SUM(AY39:BA39)</f>
        <v>268.64139090545092</v>
      </c>
      <c r="AY48" s="1011">
        <f>BB39</f>
        <v>565.98033590127113</v>
      </c>
      <c r="AZ48" s="1011">
        <f>BC39</f>
        <v>437.50875183138493</v>
      </c>
      <c r="BA48" s="1011">
        <f>SUM(BD39:BG39)</f>
        <v>492.43370327538855</v>
      </c>
      <c r="BB48" s="1011">
        <f>BH39</f>
        <v>48.823419489429988</v>
      </c>
      <c r="BC48" s="1011">
        <f>SUM(AX48:BB48)</f>
        <v>1813.3876014029256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1813.3876014029256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268.64139090545092</v>
      </c>
      <c r="P52" s="453">
        <f t="shared" ref="P52:P64" si="18">O52/$O$51</f>
        <v>0.14814339234348836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229.64767214839875</v>
      </c>
      <c r="P53" s="454">
        <f t="shared" si="18"/>
        <v>0.1266401468559353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21.512488345205593</v>
      </c>
      <c r="P54" s="454">
        <f t="shared" si="18"/>
        <v>1.1863149570760534E-2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17.481230411846607</v>
      </c>
      <c r="P55" s="454">
        <f t="shared" si="18"/>
        <v>9.640095916792565E-3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565.98033590127113</v>
      </c>
      <c r="P56" s="453">
        <f t="shared" si="18"/>
        <v>0.31211216811199161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437.50875183138493</v>
      </c>
      <c r="P57" s="453">
        <f t="shared" si="18"/>
        <v>0.24126598830437943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492.43370327538855</v>
      </c>
      <c r="P58" s="453">
        <f t="shared" si="18"/>
        <v>0.27155457713200293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476.53825710005071</v>
      </c>
      <c r="P59" s="454">
        <f t="shared" si="18"/>
        <v>0.26278896840994026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281.63816022489232</v>
      </c>
      <c r="P60" s="454">
        <f t="shared" si="18"/>
        <v>0.15531051387304248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194.90009687515837</v>
      </c>
      <c r="P61" s="454">
        <f t="shared" si="18"/>
        <v>0.10747845453689774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15.895446175337822</v>
      </c>
      <c r="P62" s="454">
        <f t="shared" si="18"/>
        <v>8.7656087220626885E-3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48.823419489429988</v>
      </c>
      <c r="P64" s="612">
        <f t="shared" si="18"/>
        <v>2.6923874108137607E-2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水戸市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1253.9916000000001</v>
      </c>
      <c r="AI7" s="78">
        <f>VLOOKUP(年度マスタ!$K$4&amp;"_"&amp;$AG7,データシート1!$A:$BT,MATCH("ab_"&amp;AI$2,データシート1!$A$1:$BT$1,0),0)</f>
        <v>11548</v>
      </c>
      <c r="AJ7" s="78">
        <f>VLOOKUP(年度マスタ!$K$4&amp;"_"&amp;$AG7,データシート1!$A:$BT,MATCH("ab_"&amp;AJ$2,データシート1!$A$1:$BT$1,0),0)</f>
        <v>382</v>
      </c>
      <c r="AK7" s="78">
        <f>VLOOKUP(年度マスタ!$K$4&amp;"_"&amp;$AG7,データシート1!$A:$BT,MATCH("ab_"&amp;AK$2,データシート1!$A$1:$BT$1,0),0)</f>
        <v>145066</v>
      </c>
      <c r="AL7" s="78">
        <f>VLOOKUP(年度マスタ!$K$4&amp;"_"&amp;$AG7,データシート1!$A:$BT,MATCH("ab_"&amp;AL$2,データシート1!$A$1:$BT$1,0),0)</f>
        <v>112911</v>
      </c>
      <c r="AM7" s="78">
        <f>VLOOKUP(年度マスタ!$K$4&amp;"_"&amp;$AG7,データシート1!$A:$BT,MATCH("ab_"&amp;AM$2,データシート1!$A$1:$BT$1,0),0)</f>
        <v>169257</v>
      </c>
      <c r="AN7" s="78">
        <f>VLOOKUP(年度マスタ!$K$4&amp;"_"&amp;$AG7,データシート1!$A:$BT,MATCH("ab_"&amp;AN$2,データシート1!$A$1:$BT$1,0),0)</f>
        <v>44589</v>
      </c>
      <c r="AO7" s="78">
        <f>VLOOKUP(年度マスタ!$K$4&amp;"_"&amp;$AG7,データシート1!$A:$BT,MATCH("ab_"&amp;AO$2,データシート1!$A$1:$BT$1,0),0)</f>
        <v>266713</v>
      </c>
      <c r="AP7" s="78">
        <f>VLOOKUP(年度マスタ!$K$4&amp;"_"&amp;$AG7,データシート1!$A:$BT,MATCH("ab_"&amp;AP$2,データシート1!$A$1:$BT$1,0),0)</f>
        <v>0</v>
      </c>
      <c r="AQ7" s="954">
        <f>VLOOKUP(年度マスタ!$K$4&amp;"_"&amp;$AG7,データシート1!$A:$BT,MATCH("ab_"&amp;AQ$2,データシート1!$A$1:$BT$1,0),0)</f>
        <v>30.849456791650951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1242.9683</v>
      </c>
      <c r="AI8" s="78">
        <f>VLOOKUP(年度マスタ!$K$4&amp;"_"&amp;$AG8,データシート1!$A:$BT,MATCH("ab_"&amp;AI$2,データシート1!$A$1:$BT$1,0),0)</f>
        <v>11548</v>
      </c>
      <c r="AJ8" s="78">
        <f>VLOOKUP(年度マスタ!$K$4&amp;"_"&amp;$AG8,データシート1!$A:$BT,MATCH("ab_"&amp;AJ$2,データシート1!$A$1:$BT$1,0),0)</f>
        <v>382</v>
      </c>
      <c r="AK8" s="78">
        <f>VLOOKUP(年度マスタ!$K$4&amp;"_"&amp;$AG8,データシート1!$A:$BT,MATCH("ab_"&amp;AK$2,データシート1!$A$1:$BT$1,0),0)</f>
        <v>145066</v>
      </c>
      <c r="AL8" s="78">
        <f>VLOOKUP(年度マスタ!$K$4&amp;"_"&amp;$AG8,データシート1!$A:$BT,MATCH("ab_"&amp;AL$2,データシート1!$A$1:$BT$1,0),0)</f>
        <v>114363</v>
      </c>
      <c r="AM8" s="78">
        <f>VLOOKUP(年度マスタ!$K$4&amp;"_"&amp;$AG8,データシート1!$A:$BT,MATCH("ab_"&amp;AM$2,データシート1!$A$1:$BT$1,0),0)</f>
        <v>170654</v>
      </c>
      <c r="AN8" s="78">
        <f>VLOOKUP(年度マスタ!$K$4&amp;"_"&amp;$AG8,データシート1!$A:$BT,MATCH("ab_"&amp;AN$2,データシート1!$A$1:$BT$1,0),0)</f>
        <v>43746</v>
      </c>
      <c r="AO8" s="78">
        <f>VLOOKUP(年度マスタ!$K$4&amp;"_"&amp;$AG8,データシート1!$A:$BT,MATCH("ab_"&amp;AO$2,データシート1!$A$1:$BT$1,0),0)</f>
        <v>267510</v>
      </c>
      <c r="AP8" s="78">
        <f>VLOOKUP(年度マスタ!$K$4&amp;"_"&amp;$AG8,データシート1!$A:$BT,MATCH("ab_"&amp;AP$2,データシート1!$A$1:$BT$1,0),0)</f>
        <v>0</v>
      </c>
      <c r="AQ8" s="954">
        <f>VLOOKUP(年度マスタ!$K$4&amp;"_"&amp;$AG8,データシート1!$A:$BT,MATCH("ab_"&amp;AQ$2,データシート1!$A$1:$BT$1,0),0)</f>
        <v>31.453856848937001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1123.8145</v>
      </c>
      <c r="AI9" s="78">
        <f>VLOOKUP(年度マスタ!$K$4&amp;"_"&amp;$AG9,データシート1!$A:$BT,MATCH("ab_"&amp;AI$2,データシート1!$A$1:$BT$1,0),0)</f>
        <v>11548</v>
      </c>
      <c r="AJ9" s="78">
        <f>VLOOKUP(年度マスタ!$K$4&amp;"_"&amp;$AG9,データシート1!$A:$BT,MATCH("ab_"&amp;AJ$2,データシート1!$A$1:$BT$1,0),0)</f>
        <v>382</v>
      </c>
      <c r="AK9" s="78">
        <f>VLOOKUP(年度マスタ!$K$4&amp;"_"&amp;$AG9,データシート1!$A:$BT,MATCH("ab_"&amp;AK$2,データシート1!$A$1:$BT$1,0),0)</f>
        <v>145066</v>
      </c>
      <c r="AL9" s="78">
        <f>VLOOKUP(年度マスタ!$K$4&amp;"_"&amp;$AG9,データシート1!$A:$BT,MATCH("ab_"&amp;AL$2,データシート1!$A$1:$BT$1,0),0)</f>
        <v>115413</v>
      </c>
      <c r="AM9" s="78">
        <f>VLOOKUP(年度マスタ!$K$4&amp;"_"&amp;$AG9,データシート1!$A:$BT,MATCH("ab_"&amp;AM$2,データシート1!$A$1:$BT$1,0),0)</f>
        <v>174667</v>
      </c>
      <c r="AN9" s="78">
        <f>VLOOKUP(年度マスタ!$K$4&amp;"_"&amp;$AG9,データシート1!$A:$BT,MATCH("ab_"&amp;AN$2,データシート1!$A$1:$BT$1,0),0)</f>
        <v>43742</v>
      </c>
      <c r="AO9" s="78">
        <f>VLOOKUP(年度マスタ!$K$4&amp;"_"&amp;$AG9,データシート1!$A:$BT,MATCH("ab_"&amp;AO$2,データシート1!$A$1:$BT$1,0),0)</f>
        <v>267751</v>
      </c>
      <c r="AP9" s="78">
        <f>VLOOKUP(年度マスタ!$K$4&amp;"_"&amp;$AG9,データシート1!$A:$BT,MATCH("ab_"&amp;AP$2,データシート1!$A$1:$BT$1,0),0)</f>
        <v>0</v>
      </c>
      <c r="AQ9" s="954">
        <f>VLOOKUP(年度マスタ!$K$4&amp;"_"&amp;$AG9,データシート1!$A:$BT,MATCH("ab_"&amp;AQ$2,データシート1!$A$1:$BT$1,0),0)</f>
        <v>43.14658197846564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1423.0496000000001</v>
      </c>
      <c r="AI10" s="78">
        <f>VLOOKUP(年度マスタ!$K$4&amp;"_"&amp;$AG10,データシート1!$A:$BT,MATCH("ab_"&amp;AI$2,データシート1!$A$1:$BT$1,0),0)</f>
        <v>11548</v>
      </c>
      <c r="AJ10" s="78">
        <f>VLOOKUP(年度マスタ!$K$4&amp;"_"&amp;$AG10,データシート1!$A:$BT,MATCH("ab_"&amp;AJ$2,データシート1!$A$1:$BT$1,0),0)</f>
        <v>382</v>
      </c>
      <c r="AK10" s="78">
        <f>VLOOKUP(年度マスタ!$K$4&amp;"_"&amp;$AG10,データシート1!$A:$BT,MATCH("ab_"&amp;AK$2,データシート1!$A$1:$BT$1,0),0)</f>
        <v>145066</v>
      </c>
      <c r="AL10" s="78">
        <f>VLOOKUP(年度マスタ!$K$4&amp;"_"&amp;$AG10,データシート1!$A:$BT,MATCH("ab_"&amp;AL$2,データシート1!$A$1:$BT$1,0),0)</f>
        <v>118212</v>
      </c>
      <c r="AM10" s="78">
        <f>VLOOKUP(年度マスタ!$K$4&amp;"_"&amp;$AG10,データシート1!$A:$BT,MATCH("ab_"&amp;AM$2,データシート1!$A$1:$BT$1,0),0)</f>
        <v>178201</v>
      </c>
      <c r="AN10" s="78">
        <f>VLOOKUP(年度マスタ!$K$4&amp;"_"&amp;$AG10,データシート1!$A:$BT,MATCH("ab_"&amp;AN$2,データシート1!$A$1:$BT$1,0),0)</f>
        <v>43444</v>
      </c>
      <c r="AO10" s="78">
        <f>VLOOKUP(年度マスタ!$K$4&amp;"_"&amp;$AG10,データシート1!$A:$BT,MATCH("ab_"&amp;AO$2,データシート1!$A$1:$BT$1,0),0)</f>
        <v>271612</v>
      </c>
      <c r="AP10" s="78">
        <f>VLOOKUP(年度マスタ!$K$4&amp;"_"&amp;$AG10,データシート1!$A:$BT,MATCH("ab_"&amp;AP$2,データシート1!$A$1:$BT$1,0),0)</f>
        <v>0</v>
      </c>
      <c r="AQ10" s="954">
        <f>VLOOKUP(年度マスタ!$K$4&amp;"_"&amp;$AG10,データシート1!$A:$BT,MATCH("ab_"&amp;AQ$2,データシート1!$A$1:$BT$1,0),0)</f>
        <v>38.435986862407901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1242.2515000000001</v>
      </c>
      <c r="AI11" s="78">
        <f>VLOOKUP(年度マスタ!$K$4&amp;"_"&amp;$AG11,データシート1!$A:$BT,MATCH("ab_"&amp;AI$2,データシート1!$A$1:$BT$1,0),0)</f>
        <v>11548</v>
      </c>
      <c r="AJ11" s="78">
        <f>VLOOKUP(年度マスタ!$K$4&amp;"_"&amp;$AG11,データシート1!$A:$BT,MATCH("ab_"&amp;AJ$2,データシート1!$A$1:$BT$1,0),0)</f>
        <v>382</v>
      </c>
      <c r="AK11" s="78">
        <f>VLOOKUP(年度マスタ!$K$4&amp;"_"&amp;$AG11,データシート1!$A:$BT,MATCH("ab_"&amp;AK$2,データシート1!$A$1:$BT$1,0),0)</f>
        <v>145066</v>
      </c>
      <c r="AL11" s="78">
        <f>VLOOKUP(年度マスタ!$K$4&amp;"_"&amp;$AG11,データシート1!$A:$BT,MATCH("ab_"&amp;AL$2,データシート1!$A$1:$BT$1,0),0)</f>
        <v>119580</v>
      </c>
      <c r="AM11" s="78">
        <f>VLOOKUP(年度マスタ!$K$4&amp;"_"&amp;$AG11,データシート1!$A:$BT,MATCH("ab_"&amp;AM$2,データシート1!$A$1:$BT$1,0),0)</f>
        <v>181514</v>
      </c>
      <c r="AN11" s="78">
        <f>VLOOKUP(年度マスタ!$K$4&amp;"_"&amp;$AG11,データシート1!$A:$BT,MATCH("ab_"&amp;AN$2,データシート1!$A$1:$BT$1,0),0)</f>
        <v>42986</v>
      </c>
      <c r="AO11" s="78">
        <f>VLOOKUP(年度マスタ!$K$4&amp;"_"&amp;$AG11,データシート1!$A:$BT,MATCH("ab_"&amp;AO$2,データシート1!$A$1:$BT$1,0),0)</f>
        <v>273053</v>
      </c>
      <c r="AP11" s="78">
        <f>VLOOKUP(年度マスタ!$K$4&amp;"_"&amp;$AG11,データシート1!$A:$BT,MATCH("ab_"&amp;AP$2,データシート1!$A$1:$BT$1,0),0)</f>
        <v>0</v>
      </c>
      <c r="AQ11" s="954">
        <f>VLOOKUP(年度マスタ!$K$4&amp;"_"&amp;$AG11,データシート1!$A:$BT,MATCH("ab_"&amp;AQ$2,データシート1!$A$1:$BT$1,0),0)</f>
        <v>24.882751167294529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1296.6170999999999</v>
      </c>
      <c r="AI12" s="78">
        <f>VLOOKUP(年度マスタ!$K$4&amp;"_"&amp;$AG12,データシート1!$A:$BT,MATCH("ab_"&amp;AI$2,データシート1!$A$1:$BT$1,0),0)</f>
        <v>10708</v>
      </c>
      <c r="AJ12" s="78">
        <f>VLOOKUP(年度マスタ!$K$4&amp;"_"&amp;$AG12,データシート1!$A:$BT,MATCH("ab_"&amp;AJ$2,データシート1!$A$1:$BT$1,0),0)</f>
        <v>237</v>
      </c>
      <c r="AK12" s="78">
        <f>VLOOKUP(年度マスタ!$K$4&amp;"_"&amp;$AG12,データシート1!$A:$BT,MATCH("ab_"&amp;AK$2,データシート1!$A$1:$BT$1,0),0)</f>
        <v>133809</v>
      </c>
      <c r="AL12" s="78">
        <f>VLOOKUP(年度マスタ!$K$4&amp;"_"&amp;$AG12,データシート1!$A:$BT,MATCH("ab_"&amp;AL$2,データシート1!$A$1:$BT$1,0),0)</f>
        <v>120668</v>
      </c>
      <c r="AM12" s="78">
        <f>VLOOKUP(年度マスタ!$K$4&amp;"_"&amp;$AG12,データシート1!$A:$BT,MATCH("ab_"&amp;AM$2,データシート1!$A$1:$BT$1,0),0)</f>
        <v>183888</v>
      </c>
      <c r="AN12" s="78">
        <f>VLOOKUP(年度マスタ!$K$4&amp;"_"&amp;$AG12,データシート1!$A:$BT,MATCH("ab_"&amp;AN$2,データシート1!$A$1:$BT$1,0),0)</f>
        <v>42748</v>
      </c>
      <c r="AO12" s="78">
        <f>VLOOKUP(年度マスタ!$K$4&amp;"_"&amp;$AG12,データシート1!$A:$BT,MATCH("ab_"&amp;AO$2,データシート1!$A$1:$BT$1,0),0)</f>
        <v>273046</v>
      </c>
      <c r="AP12" s="78">
        <f>VLOOKUP(年度マスタ!$K$4&amp;"_"&amp;$AG12,データシート1!$A:$BT,MATCH("ab_"&amp;AP$2,データシート1!$A$1:$BT$1,0),0)</f>
        <v>0</v>
      </c>
      <c r="AQ12" s="954">
        <f>VLOOKUP(年度マスタ!$K$4&amp;"_"&amp;$AG12,データシート1!$A:$BT,MATCH("ab_"&amp;AQ$2,データシート1!$A$1:$BT$1,0),0)</f>
        <v>23.090965666288451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1390.2842000000001</v>
      </c>
      <c r="AI13" s="78">
        <f>VLOOKUP(年度マスタ!$K$4&amp;"_"&amp;$AG13,データシート1!$A:$BT,MATCH("ab_"&amp;AI$2,データシート1!$A$1:$BT$1,0),0)</f>
        <v>10708</v>
      </c>
      <c r="AJ13" s="78">
        <f>VLOOKUP(年度マスタ!$K$4&amp;"_"&amp;$AG13,データシート1!$A:$BT,MATCH("ab_"&amp;AJ$2,データシート1!$A$1:$BT$1,0),0)</f>
        <v>237</v>
      </c>
      <c r="AK13" s="78">
        <f>VLOOKUP(年度マスタ!$K$4&amp;"_"&amp;$AG13,データシート1!$A:$BT,MATCH("ab_"&amp;AK$2,データシート1!$A$1:$BT$1,0),0)</f>
        <v>133809</v>
      </c>
      <c r="AL13" s="78">
        <f>VLOOKUP(年度マスタ!$K$4&amp;"_"&amp;$AG13,データシート1!$A:$BT,MATCH("ab_"&amp;AL$2,データシート1!$A$1:$BT$1,0),0)</f>
        <v>121833</v>
      </c>
      <c r="AM13" s="78">
        <f>VLOOKUP(年度マスタ!$K$4&amp;"_"&amp;$AG13,データシート1!$A:$BT,MATCH("ab_"&amp;AM$2,データシート1!$A$1:$BT$1,0),0)</f>
        <v>186125</v>
      </c>
      <c r="AN13" s="78">
        <f>VLOOKUP(年度マスタ!$K$4&amp;"_"&amp;$AG13,データシート1!$A:$BT,MATCH("ab_"&amp;AN$2,データシート1!$A$1:$BT$1,0),0)</f>
        <v>42394</v>
      </c>
      <c r="AO13" s="78">
        <f>VLOOKUP(年度マスタ!$K$4&amp;"_"&amp;$AG13,データシート1!$A:$BT,MATCH("ab_"&amp;AO$2,データシート1!$A$1:$BT$1,0),0)</f>
        <v>273047</v>
      </c>
      <c r="AP13" s="78">
        <f>VLOOKUP(年度マスタ!$K$4&amp;"_"&amp;$AG13,データシート1!$A:$BT,MATCH("ab_"&amp;AP$2,データシート1!$A$1:$BT$1,0),0)</f>
        <v>0</v>
      </c>
      <c r="AQ13" s="954">
        <f>VLOOKUP(年度マスタ!$K$4&amp;"_"&amp;$AG13,データシート1!$A:$BT,MATCH("ab_"&amp;AQ$2,データシート1!$A$1:$BT$1,0),0)</f>
        <v>27.186247383539449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1408.0708</v>
      </c>
      <c r="AI14" s="78">
        <f>VLOOKUP(年度マスタ!$K$4&amp;"_"&amp;$AG14,データシート1!$A:$BT,MATCH("ab_"&amp;AI$2,データシート1!$A$1:$BT$1,0),0)</f>
        <v>10708</v>
      </c>
      <c r="AJ14" s="78">
        <f>VLOOKUP(年度マスタ!$K$4&amp;"_"&amp;$AG14,データシート1!$A:$BT,MATCH("ab_"&amp;AJ$2,データシート1!$A$1:$BT$1,0),0)</f>
        <v>237</v>
      </c>
      <c r="AK14" s="78">
        <f>VLOOKUP(年度マスタ!$K$4&amp;"_"&amp;$AG14,データシート1!$A:$BT,MATCH("ab_"&amp;AK$2,データシート1!$A$1:$BT$1,0),0)</f>
        <v>133809</v>
      </c>
      <c r="AL14" s="78">
        <f>VLOOKUP(年度マスタ!$K$4&amp;"_"&amp;$AG14,データシート1!$A:$BT,MATCH("ab_"&amp;AL$2,データシート1!$A$1:$BT$1,0),0)</f>
        <v>123132</v>
      </c>
      <c r="AM14" s="78">
        <f>VLOOKUP(年度マスタ!$K$4&amp;"_"&amp;$AG14,データシート1!$A:$BT,MATCH("ab_"&amp;AM$2,データシート1!$A$1:$BT$1,0),0)</f>
        <v>189515</v>
      </c>
      <c r="AN14" s="78">
        <f>VLOOKUP(年度マスタ!$K$4&amp;"_"&amp;$AG14,データシート1!$A:$BT,MATCH("ab_"&amp;AN$2,データシート1!$A$1:$BT$1,0),0)</f>
        <v>42813</v>
      </c>
      <c r="AO14" s="78">
        <f>VLOOKUP(年度マスタ!$K$4&amp;"_"&amp;$AG14,データシート1!$A:$BT,MATCH("ab_"&amp;AO$2,データシート1!$A$1:$BT$1,0),0)</f>
        <v>273231</v>
      </c>
      <c r="AP14" s="78">
        <f>VLOOKUP(年度マスタ!$K$4&amp;"_"&amp;$AG14,データシート1!$A:$BT,MATCH("ab_"&amp;AP$2,データシート1!$A$1:$BT$1,0),0)</f>
        <v>0</v>
      </c>
      <c r="AQ14" s="954">
        <f>VLOOKUP(年度マスタ!$K$4&amp;"_"&amp;$AG14,データシート1!$A:$BT,MATCH("ab_"&amp;AQ$2,データシート1!$A$1:$BT$1,0),0)</f>
        <v>27.023739704272931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1445.2864</v>
      </c>
      <c r="AI15" s="78">
        <f>VLOOKUP(年度マスタ!$K$4&amp;"_"&amp;$AG15,データシート1!$A:$BT,MATCH("ab_"&amp;AI$2,データシート1!$A$1:$BT$1,0),0)</f>
        <v>10708</v>
      </c>
      <c r="AJ15" s="78">
        <f>VLOOKUP(年度マスタ!$K$4&amp;"_"&amp;$AG15,データシート1!$A:$BT,MATCH("ab_"&amp;AJ$2,データシート1!$A$1:$BT$1,0),0)</f>
        <v>237</v>
      </c>
      <c r="AK15" s="78">
        <f>VLOOKUP(年度マスタ!$K$4&amp;"_"&amp;$AG15,データシート1!$A:$BT,MATCH("ab_"&amp;AK$2,データシート1!$A$1:$BT$1,0),0)</f>
        <v>133809</v>
      </c>
      <c r="AL15" s="78">
        <f>VLOOKUP(年度マスタ!$K$4&amp;"_"&amp;$AG15,データシート1!$A:$BT,MATCH("ab_"&amp;AL$2,データシート1!$A$1:$BT$1,0),0)</f>
        <v>124271</v>
      </c>
      <c r="AM15" s="78">
        <f>VLOOKUP(年度マスタ!$K$4&amp;"_"&amp;$AG15,データシート1!$A:$BT,MATCH("ab_"&amp;AM$2,データシート1!$A$1:$BT$1,0),0)</f>
        <v>191113</v>
      </c>
      <c r="AN15" s="78">
        <f>VLOOKUP(年度マスタ!$K$4&amp;"_"&amp;$AG15,データシート1!$A:$BT,MATCH("ab_"&amp;AN$2,データシート1!$A$1:$BT$1,0),0)</f>
        <v>42603</v>
      </c>
      <c r="AO15" s="78">
        <f>VLOOKUP(年度マスタ!$K$4&amp;"_"&amp;$AG15,データシート1!$A:$BT,MATCH("ab_"&amp;AO$2,データシート1!$A$1:$BT$1,0),0)</f>
        <v>273243</v>
      </c>
      <c r="AP15" s="78">
        <f>VLOOKUP(年度マスタ!$K$4&amp;"_"&amp;$AG15,データシート1!$A:$BT,MATCH("ab_"&amp;AP$2,データシート1!$A$1:$BT$1,0),0)</f>
        <v>0</v>
      </c>
      <c r="AQ15" s="954">
        <f>VLOOKUP(年度マスタ!$K$4&amp;"_"&amp;$AG15,データシート1!$A:$BT,MATCH("ab_"&amp;AQ$2,データシート1!$A$1:$BT$1,0),0)</f>
        <v>60.254474722218383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1452.3353</v>
      </c>
      <c r="AI16" s="78">
        <f>VLOOKUP(年度マスタ!$K$4&amp;"_"&amp;$AG16,データシート1!$A:$BT,MATCH("ab_"&amp;AI$2,データシート1!$A$1:$BT$1,0),0)</f>
        <v>10708</v>
      </c>
      <c r="AJ16" s="78">
        <f>VLOOKUP(年度マスタ!$K$4&amp;"_"&amp;$AG16,データシート1!$A:$BT,MATCH("ab_"&amp;AJ$2,データシート1!$A$1:$BT$1,0),0)</f>
        <v>237</v>
      </c>
      <c r="AK16" s="78">
        <f>VLOOKUP(年度マスタ!$K$4&amp;"_"&amp;$AG16,データシート1!$A:$BT,MATCH("ab_"&amp;AK$2,データシート1!$A$1:$BT$1,0),0)</f>
        <v>133809</v>
      </c>
      <c r="AL16" s="78">
        <f>VLOOKUP(年度マスタ!$K$4&amp;"_"&amp;$AG16,データシート1!$A:$BT,MATCH("ab_"&amp;AL$2,データシート1!$A$1:$BT$1,0),0)</f>
        <v>125293</v>
      </c>
      <c r="AM16" s="78">
        <f>VLOOKUP(年度マスタ!$K$4&amp;"_"&amp;$AG16,データシート1!$A:$BT,MATCH("ab_"&amp;AM$2,データシート1!$A$1:$BT$1,0),0)</f>
        <v>192837</v>
      </c>
      <c r="AN16" s="78">
        <f>VLOOKUP(年度マスタ!$K$4&amp;"_"&amp;$AG16,データシート1!$A:$BT,MATCH("ab_"&amp;AN$2,データシート1!$A$1:$BT$1,0),0)</f>
        <v>42638</v>
      </c>
      <c r="AO16" s="78">
        <f>VLOOKUP(年度マスタ!$K$4&amp;"_"&amp;$AG16,データシート1!$A:$BT,MATCH("ab_"&amp;AO$2,データシート1!$A$1:$BT$1,0),0)</f>
        <v>272485</v>
      </c>
      <c r="AP16" s="78">
        <f>VLOOKUP(年度マスタ!$K$4&amp;"_"&amp;$AG16,データシート1!$A:$BT,MATCH("ab_"&amp;AP$2,データシート1!$A$1:$BT$1,0),0)</f>
        <v>0</v>
      </c>
      <c r="AQ16" s="954">
        <f>VLOOKUP(年度マスタ!$K$4&amp;"_"&amp;$AG16,データシート1!$A:$BT,MATCH("ab_"&amp;AQ$2,データシート1!$A$1:$BT$1,0),0)</f>
        <v>59.679340291109384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1411.5434</v>
      </c>
      <c r="AI17" s="151">
        <f>VLOOKUP(年度マスタ!$K$4&amp;"_"&amp;$AG17,データシート1!$A:$BT,MATCH("ab_"&amp;AI$2,データシート1!$A$1:$BT$1,0),0)</f>
        <v>10708</v>
      </c>
      <c r="AJ17" s="151">
        <f>VLOOKUP(年度マスタ!$K$4&amp;"_"&amp;$AG17,データシート1!$A:$BT,MATCH("ab_"&amp;AJ$2,データシート1!$A$1:$BT$1,0),0)</f>
        <v>237</v>
      </c>
      <c r="AK17" s="151">
        <f>VLOOKUP(年度マスタ!$K$4&amp;"_"&amp;$AG17,データシート1!$A:$BT,MATCH("ab_"&amp;AK$2,データシート1!$A$1:$BT$1,0),0)</f>
        <v>133809</v>
      </c>
      <c r="AL17" s="151">
        <f>VLOOKUP(年度マスタ!$K$4&amp;"_"&amp;$AG17,データシート1!$A:$BT,MATCH("ab_"&amp;AL$2,データシート1!$A$1:$BT$1,0),0)</f>
        <v>126442</v>
      </c>
      <c r="AM17" s="151">
        <f>VLOOKUP(年度マスタ!$K$4&amp;"_"&amp;$AG17,データシート1!$A:$BT,MATCH("ab_"&amp;AM$2,データシート1!$A$1:$BT$1,0),0)</f>
        <v>194219</v>
      </c>
      <c r="AN17" s="151">
        <f>VLOOKUP(年度マスタ!$K$4&amp;"_"&amp;$AG17,データシート1!$A:$BT,MATCH("ab_"&amp;AN$2,データシート1!$A$1:$BT$1,0),0)</f>
        <v>42302</v>
      </c>
      <c r="AO17" s="151">
        <f>VLOOKUP(年度マスタ!$K$4&amp;"_"&amp;$AG17,データシート1!$A:$BT,MATCH("ab_"&amp;AO$2,データシート1!$A$1:$BT$1,0),0)</f>
        <v>271912</v>
      </c>
      <c r="AP17" s="151">
        <f>VLOOKUP(年度マスタ!$K$4&amp;"_"&amp;$AG17,データシート1!$A:$BT,MATCH("ab_"&amp;AP$2,データシート1!$A$1:$BT$1,0),0)</f>
        <v>0</v>
      </c>
      <c r="AQ17" s="955">
        <f>VLOOKUP(年度マスタ!$K$4&amp;"_"&amp;$AG17,データシート1!$A:$BT,MATCH("ab_"&amp;AQ$2,データシート1!$A$1:$BT$1,0),0)</f>
        <v>49.892682772794302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1264.7139999999999</v>
      </c>
      <c r="AI18" s="78">
        <f>VLOOKUP(年度マスタ!$K$4&amp;"_"&amp;$AG18,データシート1!$A:$BT,MATCH("ab_"&amp;AI$2,データシート1!$A$1:$BT$1,0),0)</f>
        <v>10372</v>
      </c>
      <c r="AJ18" s="78">
        <f>VLOOKUP(年度マスタ!$K$4&amp;"_"&amp;$AG18,データシート1!$A:$BT,MATCH("ab_"&amp;AJ$2,データシート1!$A$1:$BT$1,0),0)</f>
        <v>464</v>
      </c>
      <c r="AK18" s="78">
        <f>VLOOKUP(年度マスタ!$K$4&amp;"_"&amp;$AG18,データシート1!$A:$BT,MATCH("ab_"&amp;AK$2,データシート1!$A$1:$BT$1,0),0)</f>
        <v>142220</v>
      </c>
      <c r="AL18" s="78">
        <f>VLOOKUP(年度マスタ!$K$4&amp;"_"&amp;$AG18,データシート1!$A:$BT,MATCH("ab_"&amp;AL$2,データシート1!$A$1:$BT$1,0),0)</f>
        <v>127819</v>
      </c>
      <c r="AM18" s="78">
        <f>VLOOKUP(年度マスタ!$K$4&amp;"_"&amp;$AG18,データシート1!$A:$BT,MATCH("ab_"&amp;AM$2,データシート1!$A$1:$BT$1,0),0)</f>
        <v>194966</v>
      </c>
      <c r="AN18" s="78">
        <f>VLOOKUP(年度マスタ!$K$4&amp;"_"&amp;$AG18,データシート1!$A:$BT,MATCH("ab_"&amp;AN$2,データシート1!$A$1:$BT$1,0),0)</f>
        <v>42453</v>
      </c>
      <c r="AO18" s="78">
        <f>VLOOKUP(年度マスタ!$K$4&amp;"_"&amp;$AG18,データシート1!$A:$BT,MATCH("ab_"&amp;AO$2,データシート1!$A$1:$BT$1,0),0)</f>
        <v>271380</v>
      </c>
      <c r="AP18" s="78">
        <f>VLOOKUP(年度マスタ!$K$4&amp;"_"&amp;$AG18,データシート1!$A:$BT,MATCH("ab_"&amp;AP$2,データシート1!$A$1:$BT$1,0),0)</f>
        <v>0</v>
      </c>
      <c r="AQ18" s="954">
        <f>VLOOKUP(年度マスタ!$K$4&amp;"_"&amp;$AG18,データシート1!$A:$BT,MATCH("ab_"&amp;AQ$2,データシート1!$A$1:$BT$1,0),0)</f>
        <v>50.054413478879397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1509.6514999999999</v>
      </c>
      <c r="AI19" s="78">
        <f>VLOOKUP(年度マスタ!$K$4&amp;"_"&amp;$AG19,データシート1!$A:$BT,MATCH("ab_"&amp;AI$2,データシート1!$A$1:$BT$1,0),0)</f>
        <v>10372</v>
      </c>
      <c r="AJ19" s="78">
        <f>VLOOKUP(年度マスタ!$K$4&amp;"_"&amp;$AG19,データシート1!$A:$BT,MATCH("ab_"&amp;AJ$2,データシート1!$A$1:$BT$1,0),0)</f>
        <v>464</v>
      </c>
      <c r="AK19" s="78">
        <f>VLOOKUP(年度マスタ!$K$4&amp;"_"&amp;$AG19,データシート1!$A:$BT,MATCH("ab_"&amp;AK$2,データシート1!$A$1:$BT$1,0),0)</f>
        <v>142220</v>
      </c>
      <c r="AL19" s="78">
        <f>VLOOKUP(年度マスタ!$K$4&amp;"_"&amp;$AG19,データシート1!$A:$BT,MATCH("ab_"&amp;AL$2,データシート1!$A$1:$BT$1,0),0)</f>
        <v>129106</v>
      </c>
      <c r="AM19" s="78">
        <f>VLOOKUP(年度マスタ!$K$4&amp;"_"&amp;$AG19,データシート1!$A:$BT,MATCH("ab_"&amp;AM$2,データシート1!$A$1:$BT$1,0),0)</f>
        <v>195477</v>
      </c>
      <c r="AN19" s="78">
        <f>VLOOKUP(年度マスタ!$K$4&amp;"_"&amp;$AG19,データシート1!$A:$BT,MATCH("ab_"&amp;AN$2,データシート1!$A$1:$BT$1,0),0)</f>
        <v>42434</v>
      </c>
      <c r="AO19" s="78">
        <f>VLOOKUP(年度マスタ!$K$4&amp;"_"&amp;$AG19,データシート1!$A:$BT,MATCH("ab_"&amp;AO$2,データシート1!$A$1:$BT$1,0),0)</f>
        <v>271156</v>
      </c>
      <c r="AP19" s="78">
        <f>VLOOKUP(年度マスタ!$K$4&amp;"_"&amp;$AG19,データシート1!$A:$BT,MATCH("ab_"&amp;AP$2,データシート1!$A$1:$BT$1,0),0)</f>
        <v>0</v>
      </c>
      <c r="AQ19" s="954">
        <f>VLOOKUP(年度マスタ!$K$4&amp;"_"&amp;$AG19,データシート1!$A:$BT,MATCH("ab_"&amp;AQ$2,データシート1!$A$1:$BT$1,0),0)</f>
        <v>50.141810454079987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1603.1393</v>
      </c>
      <c r="AI20" s="78">
        <f>VLOOKUP(年度マスタ!$K$4&amp;"_"&amp;$AG20,データシート1!$A:$BT,MATCH("ab_"&amp;AI$2,データシート1!$A$1:$BT$1,0),0)</f>
        <v>10372</v>
      </c>
      <c r="AJ20" s="78">
        <f>VLOOKUP(年度マスタ!$K$4&amp;"_"&amp;$AG20,データシート1!$A:$BT,MATCH("ab_"&amp;AJ$2,データシート1!$A$1:$BT$1,0),0)</f>
        <v>464</v>
      </c>
      <c r="AK20" s="78">
        <f>VLOOKUP(年度マスタ!$K$4&amp;"_"&amp;$AG20,データシート1!$A:$BT,MATCH("ab_"&amp;AK$2,データシート1!$A$1:$BT$1,0),0)</f>
        <v>142220</v>
      </c>
      <c r="AL20" s="78">
        <f>VLOOKUP(年度マスタ!$K$4&amp;"_"&amp;$AG20,データシート1!$A:$BT,MATCH("ab_"&amp;AL$2,データシート1!$A$1:$BT$1,0),0)</f>
        <v>130100</v>
      </c>
      <c r="AM20" s="78">
        <f>VLOOKUP(年度マスタ!$K$4&amp;"_"&amp;$AG20,データシート1!$A:$BT,MATCH("ab_"&amp;AM$2,データシート1!$A$1:$BT$1,0),0)</f>
        <v>196880</v>
      </c>
      <c r="AN20" s="78">
        <f>VLOOKUP(年度マスタ!$K$4&amp;"_"&amp;$AG20,データシート1!$A:$BT,MATCH("ab_"&amp;AN$2,データシート1!$A$1:$BT$1,0),0)</f>
        <v>42584</v>
      </c>
      <c r="AO20" s="78">
        <f>VLOOKUP(年度マスタ!$K$4&amp;"_"&amp;$AG20,データシート1!$A:$BT,MATCH("ab_"&amp;AO$2,データシート1!$A$1:$BT$1,0),0)</f>
        <v>270010</v>
      </c>
      <c r="AP20" s="78">
        <f>VLOOKUP(年度マスタ!$K$4&amp;"_"&amp;$AG20,データシート1!$A:$BT,MATCH("ab_"&amp;AP$2,データシート1!$A$1:$BT$1,0),0)</f>
        <v>0</v>
      </c>
      <c r="AQ20" s="954">
        <f>VLOOKUP(年度マスタ!$K$4&amp;"_"&amp;$AG20,データシート1!$A:$BT,MATCH("ab_"&amp;AQ$2,データシート1!$A$1:$BT$1,0),0)</f>
        <v>48.823419489429988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水戸市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38.75</v>
      </c>
      <c r="BE13" s="70" t="str">
        <f>年度マスタ!K4</f>
        <v>08201</v>
      </c>
      <c r="BF13" s="70" t="str">
        <f>年度マスタ!K4</f>
        <v>08201</v>
      </c>
      <c r="BG13" s="70" t="str">
        <f>年度マスタ!K4</f>
        <v>08201</v>
      </c>
      <c r="BH13" s="278" t="s">
        <v>195</v>
      </c>
      <c r="BI13" s="278" t="s">
        <v>195</v>
      </c>
      <c r="BJ13" s="278" t="s">
        <v>195</v>
      </c>
      <c r="BK13" s="278" t="str">
        <f>年度マスタ!K4</f>
        <v>08201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38.75</v>
      </c>
      <c r="AY14" s="70"/>
      <c r="BE14" s="70" t="str">
        <f>AP2</f>
        <v>水戸市</v>
      </c>
      <c r="BF14" s="70" t="str">
        <f>AP2</f>
        <v>水戸市</v>
      </c>
      <c r="BG14" s="70" t="str">
        <f>AP2</f>
        <v>水戸市</v>
      </c>
      <c r="BH14" s="70" t="s">
        <v>205</v>
      </c>
      <c r="BI14" s="70" t="s">
        <v>205</v>
      </c>
      <c r="BJ14" s="70" t="s">
        <v>205</v>
      </c>
      <c r="BK14" s="70" t="str">
        <f>AP2</f>
        <v>水戸市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88.123000000000005</v>
      </c>
      <c r="AY17" s="165">
        <f>AX17</f>
        <v>88.123000000000005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67.124000000000009</v>
      </c>
      <c r="G21" s="877">
        <f t="shared" ref="G21:O21" si="5">SUM(G22,G26,G27,G28)</f>
        <v>89.646000000000001</v>
      </c>
      <c r="H21" s="877">
        <f t="shared" si="5"/>
        <v>99.310999999999993</v>
      </c>
      <c r="I21" s="877">
        <f t="shared" si="5"/>
        <v>93.596000000000004</v>
      </c>
      <c r="J21" s="877">
        <f t="shared" si="5"/>
        <v>86.342999999999989</v>
      </c>
      <c r="K21" s="877">
        <f t="shared" si="5"/>
        <v>83.617999999999995</v>
      </c>
      <c r="L21" s="877">
        <f t="shared" si="5"/>
        <v>99.016999999999996</v>
      </c>
      <c r="M21" s="877">
        <f t="shared" si="5"/>
        <v>89.52600000000001</v>
      </c>
      <c r="N21" s="877">
        <f t="shared" si="5"/>
        <v>96.281999999999996</v>
      </c>
      <c r="O21" s="877">
        <f t="shared" si="5"/>
        <v>79.888999999999996</v>
      </c>
      <c r="P21" s="878">
        <f>SUM(P22,P26,P27,P28)</f>
        <v>126.873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11.632999999999999</v>
      </c>
      <c r="BG21" s="952">
        <f t="shared" si="2"/>
        <v>3.8776666666666664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0.4485338916675799</v>
      </c>
    </row>
    <row r="22" spans="2:63" ht="15.95" customHeight="1" thickBot="1">
      <c r="B22" s="285"/>
      <c r="C22" s="522"/>
      <c r="D22" s="408" t="s">
        <v>114</v>
      </c>
      <c r="E22" s="409"/>
      <c r="F22" s="879">
        <f>SUM(F23:F25)</f>
        <v>24.498000000000001</v>
      </c>
      <c r="G22" s="879">
        <f t="shared" ref="G22:P22" si="6">SUM(G23:G25)</f>
        <v>40.125</v>
      </c>
      <c r="H22" s="879">
        <f t="shared" si="6"/>
        <v>43.619</v>
      </c>
      <c r="I22" s="879">
        <f t="shared" si="6"/>
        <v>42.457999999999998</v>
      </c>
      <c r="J22" s="879">
        <f t="shared" si="6"/>
        <v>40.418999999999997</v>
      </c>
      <c r="K22" s="879">
        <f t="shared" si="6"/>
        <v>39.1</v>
      </c>
      <c r="L22" s="879">
        <f t="shared" si="6"/>
        <v>38.325000000000003</v>
      </c>
      <c r="M22" s="879">
        <f t="shared" si="6"/>
        <v>32.279000000000003</v>
      </c>
      <c r="N22" s="879">
        <f t="shared" si="6"/>
        <v>38.859000000000002</v>
      </c>
      <c r="O22" s="879">
        <f t="shared" si="6"/>
        <v>38.606000000000002</v>
      </c>
      <c r="P22" s="880">
        <f t="shared" si="6"/>
        <v>38.75</v>
      </c>
      <c r="Z22" s="273"/>
      <c r="AB22" s="272"/>
      <c r="AC22" s="521" t="s">
        <v>286</v>
      </c>
      <c r="AP22" s="16" t="s">
        <v>287</v>
      </c>
      <c r="AQ22" s="273"/>
      <c r="AV22" s="70" t="str">
        <f>AW22</f>
        <v>エネルギー起源CO2</v>
      </c>
      <c r="AW22" s="70" t="str">
        <f>D56</f>
        <v>エネルギー起源CO2</v>
      </c>
      <c r="AX22" s="165">
        <f>P56</f>
        <v>75.978999999999999</v>
      </c>
      <c r="AY22" s="165">
        <f>AX22</f>
        <v>75.978999999999999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24.498000000000001</v>
      </c>
      <c r="G23" s="881">
        <f>IFERROR(VLOOKUP(年度マスタ!$K$4&amp;"_"&amp;G$20,データシート1!$A:$BU,MATCH("ba_"&amp;$E23,データシート1!$A$1:$BU$1,0),0),0)</f>
        <v>40.125</v>
      </c>
      <c r="H23" s="881">
        <f>IFERROR(VLOOKUP(年度マスタ!$K$4&amp;"_"&amp;H$20,データシート1!$A:$BU,MATCH("ba_"&amp;$E23,データシート1!$A$1:$BU$1,0),0),0)</f>
        <v>43.619</v>
      </c>
      <c r="I23" s="881">
        <f>IFERROR(VLOOKUP(年度マスタ!$K$4&amp;"_"&amp;I$20,データシート1!$A:$BU,MATCH("ba_"&amp;$E23,データシート1!$A$1:$BU$1,0),0),0)</f>
        <v>42.457999999999998</v>
      </c>
      <c r="J23" s="881">
        <f>IFERROR(VLOOKUP(年度マスタ!$K$4&amp;"_"&amp;J$20,データシート1!$A:$BU,MATCH("ba_"&amp;$E23,データシート1!$A$1:$BU$1,0),0),0)</f>
        <v>40.418999999999997</v>
      </c>
      <c r="K23" s="881">
        <f>IFERROR(VLOOKUP(年度マスタ!$K$4&amp;"_"&amp;K$20,データシート1!$A:$BU,MATCH("ba_"&amp;$E23,データシート1!$A$1:$BU$1,0),0),0)</f>
        <v>39.1</v>
      </c>
      <c r="L23" s="881">
        <f>IFERROR(VLOOKUP(年度マスタ!$K$4&amp;"_"&amp;L$20,データシート1!$A:$BU,MATCH("ba_"&amp;$E23,データシート1!$A$1:$BU$1,0),0),0)</f>
        <v>38.325000000000003</v>
      </c>
      <c r="M23" s="881">
        <f>IFERROR(VLOOKUP(年度マスタ!$K$4&amp;"_"&amp;M$20,データシート1!$A:$BU,MATCH("ba_"&amp;$E23,データシート1!$A$1:$BU$1,0),0),0)</f>
        <v>32.279000000000003</v>
      </c>
      <c r="N23" s="881">
        <f>IFERROR(VLOOKUP(年度マスタ!$K$4&amp;"_"&amp;N$20,データシート1!$A:$BU,MATCH("ba_"&amp;$E23,データシート1!$A$1:$BU$1,0),0),0)</f>
        <v>38.859000000000002</v>
      </c>
      <c r="O23" s="881">
        <f>IFERROR(VLOOKUP(年度マスタ!$K$4&amp;"_"&amp;O$20,データシート1!$A:$BU,MATCH("ba_"&amp;$E23,データシート1!$A$1:$BU$1,0),0),0)</f>
        <v>38.606000000000002</v>
      </c>
      <c r="P23" s="882">
        <f>IFERROR(VLOOKUP(年度マスタ!$K$4&amp;"_"&amp;P$20,データシート1!$A:$BU,MATCH("ba_"&amp;$E23,データシート1!$A$1:$BU$1,0),0),0)</f>
        <v>38.75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50.893999999999998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1086.1015530084367</v>
      </c>
      <c r="AG24" s="877">
        <f t="shared" ref="AG24:AP24" si="11">AG25+AG29</f>
        <v>1230.2497446323587</v>
      </c>
      <c r="AH24" s="877">
        <f t="shared" si="11"/>
        <v>1183.9481942962052</v>
      </c>
      <c r="AI24" s="877">
        <f t="shared" si="11"/>
        <v>1072.7113309052443</v>
      </c>
      <c r="AJ24" s="877">
        <f t="shared" si="11"/>
        <v>1145.446256353792</v>
      </c>
      <c r="AK24" s="877">
        <f t="shared" si="11"/>
        <v>951.37205250014426</v>
      </c>
      <c r="AL24" s="877">
        <f t="shared" si="11"/>
        <v>856.51172396627908</v>
      </c>
      <c r="AM24" s="877">
        <f t="shared" si="11"/>
        <v>890.80732720842593</v>
      </c>
      <c r="AN24" s="877">
        <f t="shared" si="11"/>
        <v>867.51201532989398</v>
      </c>
      <c r="AO24" s="877">
        <f t="shared" si="11"/>
        <v>788.1728700227419</v>
      </c>
      <c r="AP24" s="878">
        <f t="shared" si="11"/>
        <v>881.30799520374808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294.83459283708629</v>
      </c>
      <c r="AG25" s="879">
        <f>①CO2排出量の現状把握!AA35</f>
        <v>365.22301662462957</v>
      </c>
      <c r="AH25" s="879">
        <f>①CO2排出量の現状把握!AB35</f>
        <v>339.68422748618389</v>
      </c>
      <c r="AI25" s="879">
        <f>①CO2排出量の現状把握!AC35</f>
        <v>318.36238577305346</v>
      </c>
      <c r="AJ25" s="879">
        <f>①CO2排出量の現状把握!AD35</f>
        <v>306.0903287173511</v>
      </c>
      <c r="AK25" s="879">
        <f>①CO2排出量の現状把握!AE35</f>
        <v>337.40486053248048</v>
      </c>
      <c r="AL25" s="879">
        <f>①CO2排出量の現状把握!AF35</f>
        <v>298.12904883642005</v>
      </c>
      <c r="AM25" s="879">
        <f>①CO2排出量の現状把握!AG35</f>
        <v>298.20842237351019</v>
      </c>
      <c r="AN25" s="879">
        <f>①CO2排出量の現状把握!AH35</f>
        <v>288.24797106545128</v>
      </c>
      <c r="AO25" s="879">
        <f>①CO2排出量の現状把握!AI35</f>
        <v>234.58611391246458</v>
      </c>
      <c r="AP25" s="880">
        <f>①CO2排出量の現状把握!AJ35</f>
        <v>292.49815148797444</v>
      </c>
      <c r="AQ25" s="273"/>
      <c r="AV25" s="70" t="str">
        <f>AW25</f>
        <v>廃棄物原燃料以外</v>
      </c>
      <c r="AW25" s="70" t="str">
        <f>E59</f>
        <v>廃棄物原燃料以外</v>
      </c>
      <c r="AX25" s="287">
        <f t="shared" si="12"/>
        <v>50.893999999999998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42.626000000000005</v>
      </c>
      <c r="G26" s="879">
        <f>IFERROR(VLOOKUP(年度マスタ!$K$4&amp;"_"&amp;G$20,データシート1!$A:$BU,MATCH("ba_"&amp;$D26,データシート1!$A$1:$BU$1,0),0),0)</f>
        <v>49.521000000000001</v>
      </c>
      <c r="H26" s="879">
        <f>IFERROR(VLOOKUP(年度マスタ!$K$4&amp;"_"&amp;H$20,データシート1!$A:$BU,MATCH("ba_"&amp;$D26,データシート1!$A$1:$BU$1,0),0),0)</f>
        <v>55.691999999999993</v>
      </c>
      <c r="I26" s="879">
        <f>IFERROR(VLOOKUP(年度マスタ!$K$4&amp;"_"&amp;I$20,データシート1!$A:$BU,MATCH("ba_"&amp;$D26,データシート1!$A$1:$BU$1,0),0),0)</f>
        <v>51.137999999999998</v>
      </c>
      <c r="J26" s="879">
        <f>IFERROR(VLOOKUP(年度マスタ!$K$4&amp;"_"&amp;J$20,データシート1!$A:$BU,MATCH("ba_"&amp;$D26,データシート1!$A$1:$BU$1,0),0),0)</f>
        <v>45.923999999999999</v>
      </c>
      <c r="K26" s="879">
        <f>IFERROR(VLOOKUP(年度マスタ!$K$4&amp;"_"&amp;K$20,データシート1!$A:$BU,MATCH("ba_"&amp;$D26,データシート1!$A$1:$BU$1,0),0),0)</f>
        <v>44.518000000000001</v>
      </c>
      <c r="L26" s="879">
        <f>IFERROR(VLOOKUP(年度マスタ!$K$4&amp;"_"&amp;L$20,データシート1!$A:$BU,MATCH("ba_"&amp;$D26,データシート1!$A$1:$BU$1,0),0),0)</f>
        <v>60.692</v>
      </c>
      <c r="M26" s="879">
        <f>IFERROR(VLOOKUP(年度マスタ!$K$4&amp;"_"&amp;M$20,データシート1!$A:$BU,MATCH("ba_"&amp;$D26,データシート1!$A$1:$BU$1,0),0),0)</f>
        <v>57.247</v>
      </c>
      <c r="N26" s="879">
        <f>IFERROR(VLOOKUP(年度マスタ!$K$4&amp;"_"&amp;N$20,データシート1!$A:$BU,MATCH("ba_"&amp;$D26,データシート1!$A$1:$BU$1,0),0),0)</f>
        <v>57.422999999999995</v>
      </c>
      <c r="O26" s="879">
        <f>IFERROR(VLOOKUP(年度マスタ!$K$4&amp;"_"&amp;O$20,データシート1!$A:$BU,MATCH("ba_"&amp;$D26,データシート1!$A$1:$BU$1,0),0),0)</f>
        <v>41.282999999999994</v>
      </c>
      <c r="P26" s="880">
        <f>IFERROR(VLOOKUP(年度マスタ!$K$4&amp;"_"&amp;P$20,データシート1!$A:$BU,MATCH("ba_"&amp;$D26,データシート1!$A$1:$BU$1,0),0),0)</f>
        <v>88.123000000000005</v>
      </c>
      <c r="Z26" s="273"/>
      <c r="AB26" s="272"/>
      <c r="AC26" s="522"/>
      <c r="AD26" s="410"/>
      <c r="AE26" s="409" t="s">
        <v>184</v>
      </c>
      <c r="AF26" s="881">
        <f>①CO2排出量の現状把握!Z36</f>
        <v>247.01438618664039</v>
      </c>
      <c r="AG26" s="881">
        <f>①CO2排出量の現状把握!AA36</f>
        <v>318.86801719204442</v>
      </c>
      <c r="AH26" s="881">
        <f>①CO2排出量の現状把握!AB36</f>
        <v>297.05025016836032</v>
      </c>
      <c r="AI26" s="881">
        <f>①CO2排出量の現状把握!AC36</f>
        <v>278.93325896563749</v>
      </c>
      <c r="AJ26" s="881">
        <f>①CO2排出量の現状把握!AD36</f>
        <v>267.68750738336757</v>
      </c>
      <c r="AK26" s="881">
        <f>①CO2排出量の現状把握!AE36</f>
        <v>300.85989896971614</v>
      </c>
      <c r="AL26" s="881">
        <f>①CO2排出量の現状把握!AF36</f>
        <v>261.74128255718671</v>
      </c>
      <c r="AM26" s="881">
        <f>①CO2排出量の現状把握!AG36</f>
        <v>263.94909240835483</v>
      </c>
      <c r="AN26" s="881">
        <f>①CO2排出量の現状把握!AH36</f>
        <v>255.76093782730183</v>
      </c>
      <c r="AO26" s="881">
        <f>①CO2排出量の現状把握!AI36</f>
        <v>189.12998006840891</v>
      </c>
      <c r="AP26" s="882">
        <f>①CO2排出量の現状把握!AJ36</f>
        <v>249.51608596999156</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11.215</v>
      </c>
      <c r="BG26" s="952">
        <f t="shared" si="2"/>
        <v>11.215</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1.5008252419966395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28.669110515009439</v>
      </c>
      <c r="AG27" s="881">
        <f>①CO2排出量の現状把握!AA37</f>
        <v>27.16557951902416</v>
      </c>
      <c r="AH27" s="881">
        <f>①CO2排出量の現状把握!AB37</f>
        <v>24.220691310912041</v>
      </c>
      <c r="AI27" s="881">
        <f>①CO2排出量の現状把握!AC37</f>
        <v>25.94152132059887</v>
      </c>
      <c r="AJ27" s="881">
        <f>①CO2排出量の現状把握!AD37</f>
        <v>24.8211631805964</v>
      </c>
      <c r="AK27" s="881">
        <f>①CO2排出量の現状把握!AE37</f>
        <v>23.058893850999567</v>
      </c>
      <c r="AL27" s="881">
        <f>①CO2排出量の現状把握!AF37</f>
        <v>22.958433527132641</v>
      </c>
      <c r="AM27" s="881">
        <f>①CO2排出量の現状把握!AG37</f>
        <v>21.662984401117342</v>
      </c>
      <c r="AN27" s="881">
        <f>①CO2排出量の現状把握!AH37</f>
        <v>19.78230933346001</v>
      </c>
      <c r="AO27" s="881">
        <f>①CO2排出量の現状把握!AI37</f>
        <v>22.516305160518417</v>
      </c>
      <c r="AP27" s="882">
        <f>①CO2排出量の現状把握!AJ37</f>
        <v>23.978050778943288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2.8769999999999998</v>
      </c>
      <c r="BG27" s="952">
        <f t="shared" si="2"/>
        <v>2.8769999999999998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0.33171549866450656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19.15109613543645</v>
      </c>
      <c r="AG28" s="881">
        <f>①CO2排出量の現状把握!AA38</f>
        <v>19.18941991356099</v>
      </c>
      <c r="AH28" s="881">
        <f>①CO2排出量の現状把握!AB38</f>
        <v>18.413286006911509</v>
      </c>
      <c r="AI28" s="881">
        <f>①CO2排出量の現状把握!AC38</f>
        <v>13.48760548681709</v>
      </c>
      <c r="AJ28" s="881">
        <f>①CO2排出量の現状把握!AD38</f>
        <v>13.58165815338714</v>
      </c>
      <c r="AK28" s="881">
        <f>①CO2排出量の現状把握!AE38</f>
        <v>13.486067711764793</v>
      </c>
      <c r="AL28" s="881">
        <f>①CO2排出量の現状把握!AF38</f>
        <v>13.429332752100708</v>
      </c>
      <c r="AM28" s="881">
        <f>①CO2排出量の現状把握!AG38</f>
        <v>12.596345564038035</v>
      </c>
      <c r="AN28" s="881">
        <f>①CO2排出量の現状把握!AH38</f>
        <v>12.704723904689459</v>
      </c>
      <c r="AO28" s="881">
        <f>①CO2排出量の現状把握!AI38</f>
        <v>22.939828683537264</v>
      </c>
      <c r="AP28" s="882">
        <f>①CO2排出量の現状把握!AJ38</f>
        <v>19.004014739039558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791.26696017135032</v>
      </c>
      <c r="AG29" s="883">
        <f>①CO2排出量の現状把握!AA39</f>
        <v>865.02672800772905</v>
      </c>
      <c r="AH29" s="883">
        <f>①CO2排出量の現状把握!AB39</f>
        <v>844.2639668100212</v>
      </c>
      <c r="AI29" s="883">
        <f>①CO2排出量の現状把握!AC39</f>
        <v>754.34894513219081</v>
      </c>
      <c r="AJ29" s="883">
        <f>①CO2排出量の現状把握!AD39</f>
        <v>839.35592763644092</v>
      </c>
      <c r="AK29" s="883">
        <f>①CO2排出量の現状把握!AE39</f>
        <v>613.96719196766378</v>
      </c>
      <c r="AL29" s="883">
        <f>①CO2排出量の現状把握!AF39</f>
        <v>558.38267512985908</v>
      </c>
      <c r="AM29" s="883">
        <f>①CO2排出量の現状把握!AG39</f>
        <v>592.59890483491574</v>
      </c>
      <c r="AN29" s="883">
        <f>①CO2排出量の現状把握!AH39</f>
        <v>579.26404426444276</v>
      </c>
      <c r="AO29" s="883">
        <f>①CO2排出量の現状把握!AI39</f>
        <v>553.58675611027729</v>
      </c>
      <c r="AP29" s="884">
        <f>①CO2排出量の現状把握!AJ39</f>
        <v>588.80984371577358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7.266</v>
      </c>
      <c r="BG31" s="952">
        <f t="shared" si="2"/>
        <v>3.633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0.42902960372270604</v>
      </c>
    </row>
    <row r="32" spans="2:63" ht="15.95" customHeight="1" thickTop="1" thickBot="1">
      <c r="B32" s="285"/>
      <c r="Z32" s="273"/>
      <c r="AB32" s="272"/>
      <c r="AC32" s="1114" t="s">
        <v>290</v>
      </c>
      <c r="AD32" s="1114"/>
      <c r="AE32" s="1115"/>
      <c r="AF32" s="461">
        <f t="shared" ref="AF32:AP32" si="16">IFERROR(IF(SUM(F23:F26)/AF24&gt;1,1,SUM(F23:F26)/AF24),0)</f>
        <v>6.1802692219774961E-2</v>
      </c>
      <c r="AG32" s="461">
        <f t="shared" si="16"/>
        <v>7.286813136205067E-2</v>
      </c>
      <c r="AH32" s="461">
        <f t="shared" si="16"/>
        <v>8.3881203990547201E-2</v>
      </c>
      <c r="AI32" s="461">
        <f t="shared" si="16"/>
        <v>8.7251805125443962E-2</v>
      </c>
      <c r="AJ32" s="461">
        <f t="shared" si="16"/>
        <v>7.5379355007758109E-2</v>
      </c>
      <c r="AK32" s="461">
        <f t="shared" si="16"/>
        <v>8.7892007948160017E-2</v>
      </c>
      <c r="AL32" s="461">
        <f t="shared" si="16"/>
        <v>0.1156049558101534</v>
      </c>
      <c r="AM32" s="461">
        <f t="shared" si="16"/>
        <v>0.10049984689792885</v>
      </c>
      <c r="AN32" s="461">
        <f t="shared" si="16"/>
        <v>0.11098635903433138</v>
      </c>
      <c r="AO32" s="461">
        <f t="shared" si="16"/>
        <v>0.10135974357718616</v>
      </c>
      <c r="AP32" s="461">
        <f t="shared" si="16"/>
        <v>0.14395988767884541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8.3090656914660652E-2</v>
      </c>
      <c r="AG33" s="458">
        <f t="shared" ref="AG33:AP33" si="17">IFERROR(IF(G22/AG25&gt;1,1,G22/AG25),0)</f>
        <v>0.1098643792245981</v>
      </c>
      <c r="AH33" s="458">
        <f t="shared" si="17"/>
        <v>0.12841043672471997</v>
      </c>
      <c r="AI33" s="458">
        <f t="shared" si="17"/>
        <v>0.13336374489374017</v>
      </c>
      <c r="AJ33" s="458">
        <f t="shared" si="17"/>
        <v>0.1320492554252623</v>
      </c>
      <c r="AK33" s="458">
        <f t="shared" si="17"/>
        <v>0.11588451908574689</v>
      </c>
      <c r="AL33" s="458">
        <f t="shared" si="17"/>
        <v>0.12855171325833628</v>
      </c>
      <c r="AM33" s="458">
        <f t="shared" si="17"/>
        <v>0.10824308630549041</v>
      </c>
      <c r="AN33" s="458">
        <f>IFERROR(IF(N22/AN25&gt;1,1,N22/AN25),0)</f>
        <v>0.13481100961913259</v>
      </c>
      <c r="AO33" s="458">
        <f t="shared" si="17"/>
        <v>0.16457069583584033</v>
      </c>
      <c r="AP33" s="458">
        <f t="shared" si="17"/>
        <v>0.13247946970903554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9.9176409836671114E-2</v>
      </c>
      <c r="AG34" s="459">
        <f t="shared" ref="AG34:AP36" si="18">IFERROR(IF(G23/AG26&gt;1,1,G23/AG26),0)</f>
        <v>0.12583576224840995</v>
      </c>
      <c r="AH34" s="459">
        <f t="shared" si="18"/>
        <v>0.14684047556020535</v>
      </c>
      <c r="AI34" s="459">
        <f t="shared" si="18"/>
        <v>0.15221562375690204</v>
      </c>
      <c r="AJ34" s="459">
        <f t="shared" si="18"/>
        <v>0.15099322488036054</v>
      </c>
      <c r="AK34" s="459">
        <f t="shared" si="18"/>
        <v>0.12996082274140403</v>
      </c>
      <c r="AL34" s="459">
        <f t="shared" si="18"/>
        <v>0.1464232146552065</v>
      </c>
      <c r="AM34" s="459">
        <f t="shared" si="18"/>
        <v>0.12229252127929753</v>
      </c>
      <c r="AN34" s="459">
        <f t="shared" si="18"/>
        <v>0.15193485107658963</v>
      </c>
      <c r="AO34" s="459">
        <f t="shared" si="18"/>
        <v>0.20412416892359472</v>
      </c>
      <c r="AP34" s="459">
        <f t="shared" si="18"/>
        <v>0.15530060857343012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5.7590000000000003</v>
      </c>
      <c r="BG34" s="952">
        <f t="shared" si="2"/>
        <v>5.7590000000000003</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0.55501770237688652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5.3870567261862248E-2</v>
      </c>
      <c r="AG37" s="460">
        <f t="shared" ref="AG37:AP37" si="21">IFERROR(IF(G26/AG29&gt;1,1,G26/AG29),0)</f>
        <v>5.7247942053829264E-2</v>
      </c>
      <c r="AH37" s="460">
        <f t="shared" si="21"/>
        <v>6.5965150935467995E-2</v>
      </c>
      <c r="AI37" s="460">
        <f t="shared" si="21"/>
        <v>6.7790908080395951E-2</v>
      </c>
      <c r="AJ37" s="460">
        <f t="shared" si="21"/>
        <v>5.4713380209654688E-2</v>
      </c>
      <c r="AK37" s="460">
        <f t="shared" si="21"/>
        <v>7.2508760374193834E-2</v>
      </c>
      <c r="AL37" s="460">
        <f t="shared" si="21"/>
        <v>0.10869248403146695</v>
      </c>
      <c r="AM37" s="460">
        <f t="shared" si="21"/>
        <v>9.660328349062286E-2</v>
      </c>
      <c r="AN37" s="460">
        <f t="shared" si="21"/>
        <v>9.913095861649153E-2</v>
      </c>
      <c r="AO37" s="460">
        <f t="shared" si="21"/>
        <v>7.4573677105411476E-2</v>
      </c>
      <c r="AP37" s="460">
        <f t="shared" si="21"/>
        <v>0.14966291909096913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2.476</v>
      </c>
      <c r="BG40" s="952">
        <f t="shared" ref="BG40:BG51" si="22">BF40/BE40</f>
        <v>2.476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0.25053100743368939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3.78</v>
      </c>
      <c r="BG41" s="952">
        <f t="shared" si="22"/>
        <v>3.78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0.44616186768152738</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9.0670000000000002</v>
      </c>
      <c r="BG43" s="952">
        <f t="shared" si="22"/>
        <v>4.5335000000000001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1.1003004704427197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3.234</v>
      </c>
      <c r="BG45" s="952">
        <f t="shared" si="22"/>
        <v>3.234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0.59962318403284842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3.1360000000000001</v>
      </c>
      <c r="BG47" s="952">
        <f t="shared" si="22"/>
        <v>3.1360000000000001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0.66828811176418801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2.6840000000000002</v>
      </c>
      <c r="BG49" s="952">
        <f t="shared" si="22"/>
        <v>2.6840000000000002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0.31429564073210864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8.5060000000000002</v>
      </c>
      <c r="BG50" s="952">
        <f t="shared" si="22"/>
        <v>4.2530000000000001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0.76717155592080966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50.893999999999998</v>
      </c>
      <c r="BG52" s="952">
        <f t="shared" ref="BG52" si="26">BF52/BE52</f>
        <v>50.893999999999998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1.9083541115038993</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4.3460000000000001</v>
      </c>
      <c r="BG53" s="952">
        <f t="shared" ref="BG53:BG63" si="29">BF53/BE53</f>
        <v>4.3460000000000001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0.93844666207650296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67.123999999999995</v>
      </c>
      <c r="G55" s="885">
        <f t="shared" ref="G55:P55" si="32">SUM(G56,G57,G60,G61,G62,G63,G64,G65,)</f>
        <v>89.646000000000001</v>
      </c>
      <c r="H55" s="885">
        <f t="shared" si="32"/>
        <v>99.311000000000007</v>
      </c>
      <c r="I55" s="885">
        <f t="shared" si="32"/>
        <v>93.596000000000004</v>
      </c>
      <c r="J55" s="885">
        <f t="shared" si="32"/>
        <v>86.343000000000004</v>
      </c>
      <c r="K55" s="885">
        <f t="shared" si="32"/>
        <v>83.617999999999995</v>
      </c>
      <c r="L55" s="885">
        <f t="shared" si="32"/>
        <v>99.01700000000001</v>
      </c>
      <c r="M55" s="885">
        <f t="shared" si="32"/>
        <v>89.525999999999996</v>
      </c>
      <c r="N55" s="885">
        <f t="shared" si="32"/>
        <v>96.281999999999996</v>
      </c>
      <c r="O55" s="885">
        <f t="shared" si="32"/>
        <v>79.888999999999996</v>
      </c>
      <c r="P55" s="886">
        <f t="shared" si="32"/>
        <v>126.87299999999999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67.123999999999995</v>
      </c>
      <c r="G56" s="887">
        <f>IFERROR(VLOOKUP(年度マスタ!$K$4&amp;"_"&amp;G$54,データシート1!$A:$CE,MATCH("bc_"&amp;$C56,データシート1!$A$1:$CE$1,0),0),0)</f>
        <v>89.646000000000001</v>
      </c>
      <c r="H56" s="887">
        <f>IFERROR(VLOOKUP(年度マスタ!$K$4&amp;"_"&amp;H$54,データシート1!$A:$CE,MATCH("bc_"&amp;$C56,データシート1!$A$1:$CE$1,0),0),0)</f>
        <v>99.311000000000007</v>
      </c>
      <c r="I56" s="887">
        <f>IFERROR(VLOOKUP(年度マスタ!$K$4&amp;"_"&amp;I$54,データシート1!$A:$CE,MATCH("bc_"&amp;$C56,データシート1!$A$1:$CE$1,0),0),0)</f>
        <v>93.596000000000004</v>
      </c>
      <c r="J56" s="887">
        <f>IFERROR(VLOOKUP(年度マスタ!$K$4&amp;"_"&amp;J$54,データシート1!$A:$CE,MATCH("bc_"&amp;$C56,データシート1!$A$1:$CE$1,0),0),0)</f>
        <v>86.343000000000004</v>
      </c>
      <c r="K56" s="887">
        <f>IFERROR(VLOOKUP(年度マスタ!$K$4&amp;"_"&amp;K$54,データシート1!$A:$CE,MATCH("bc_"&amp;$C56,データシート1!$A$1:$CE$1,0),0),0)</f>
        <v>83.617999999999995</v>
      </c>
      <c r="L56" s="887">
        <f>IFERROR(VLOOKUP(年度マスタ!$K$4&amp;"_"&amp;L$54,データシート1!$A:$CE,MATCH("bc_"&amp;$C56,データシート1!$A$1:$CE$1,0),0),0)</f>
        <v>80.656000000000006</v>
      </c>
      <c r="M56" s="887">
        <f>IFERROR(VLOOKUP(年度マスタ!$K$4&amp;"_"&amp;M$54,データシート1!$A:$CE,MATCH("bc_"&amp;$C56,データシート1!$A$1:$CE$1,0),0),0)</f>
        <v>73.462999999999994</v>
      </c>
      <c r="N56" s="887">
        <f>IFERROR(VLOOKUP(年度マスタ!$K$4&amp;"_"&amp;N$54,データシート1!$A:$CE,MATCH("bc_"&amp;$C56,データシート1!$A$1:$CE$1,0),0),0)</f>
        <v>84.055999999999997</v>
      </c>
      <c r="O56" s="887">
        <f>IFERROR(VLOOKUP(年度マスタ!$K$4&amp;"_"&amp;O$54,データシート1!$A:$CE,MATCH("bc_"&amp;$C56,データシート1!$A$1:$CE$1,0),0),0)</f>
        <v>74.902000000000001</v>
      </c>
      <c r="P56" s="888">
        <f>IFERROR(VLOOKUP(年度マスタ!$K$4&amp;"_"&amp;P$54,データシート1!$A:$CE,MATCH("bc_"&amp;$C56,データシート1!$A$1:$CE$1,0),0),0)</f>
        <v>75.978999999999999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18.361000000000001</v>
      </c>
      <c r="M57" s="887">
        <f t="shared" si="35"/>
        <v>16.062999999999999</v>
      </c>
      <c r="N57" s="887">
        <f t="shared" si="35"/>
        <v>12.226000000000001</v>
      </c>
      <c r="O57" s="887">
        <f t="shared" si="35"/>
        <v>4.9870000000000001</v>
      </c>
      <c r="P57" s="888">
        <f>SUM(P58:P59)</f>
        <v>50.893999999999998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18.361000000000001</v>
      </c>
      <c r="M59" s="889">
        <f>IFERROR(VLOOKUP(年度マスタ!$K$4&amp;"_"&amp;M$54,データシート1!$A:$CE,MATCH("bc_"&amp;$C59,データシート1!$A$1:$CE$1,0),0),0)</f>
        <v>16.062999999999999</v>
      </c>
      <c r="N59" s="889">
        <f>IFERROR(VLOOKUP(年度マスタ!$K$4&amp;"_"&amp;N$54,データシート1!$A:$CE,MATCH("bc_"&amp;$C59,データシート1!$A$1:$CE$1,0),0),0)</f>
        <v>12.226000000000001</v>
      </c>
      <c r="O59" s="889">
        <f>IFERROR(VLOOKUP(年度マスタ!$K$4&amp;"_"&amp;O$54,データシート1!$A:$CE,MATCH("bc_"&amp;$C59,データシート1!$A$1:$CE$1,0),0),0)</f>
        <v>4.9870000000000001</v>
      </c>
      <c r="P59" s="890">
        <f>IFERROR(VLOOKUP(年度マスタ!$K$4&amp;"_"&amp;P$54,データシート1!$A:$CE,MATCH("bc_"&amp;$C59,データシート1!$A$1:$CE$1,0),0),0)</f>
        <v>50.893999999999998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水戸市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23249.4</v>
      </c>
      <c r="K6" s="619">
        <f>VLOOKUP(年度マスタ!$K$4&amp;"_"&amp;K$5,データシート1!$A:$BT,MATCH("cb_"&amp;$G6,データシート1!$A$1:$BT$1,0),0)</f>
        <v>25855.5</v>
      </c>
      <c r="L6" s="619">
        <f>VLOOKUP(年度マスタ!$K$4&amp;"_"&amp;L$5,データシート1!$A:$BT,MATCH("cb_"&amp;$G6,データシート1!$A$1:$BT$1,0),0)</f>
        <v>28625</v>
      </c>
      <c r="M6" s="619">
        <f>VLOOKUP(年度マスタ!$K$4&amp;"_"&amp;M$5,データシート1!$A:$BT,MATCH("cb_"&amp;$G6,データシート1!$A$1:$BT$1,0),0)</f>
        <v>31513.200000000004</v>
      </c>
      <c r="N6" s="619">
        <f>VLOOKUP(年度マスタ!$K$4&amp;"_"&amp;N$5,データシート1!$A:$BT,MATCH("cb_"&amp;$G6,データシート1!$A$1:$BT$1,0),0)</f>
        <v>34288.900000000089</v>
      </c>
      <c r="O6" s="619">
        <f>VLOOKUP(年度マスタ!$K$4&amp;"_"&amp;O$5,データシート1!$A:$BT,MATCH("cb_"&amp;$G6,データシート1!$A$1:$BT$1,0),0)</f>
        <v>36927.400000000183</v>
      </c>
      <c r="P6" s="619">
        <f>VLOOKUP(年度マスタ!$K$4&amp;"_"&amp;P$5,データシート1!$A:$BT,MATCH("cb_"&amp;$G6,データシート1!$A$1:$BT$1,0),0)</f>
        <v>40175.700000000303</v>
      </c>
      <c r="Q6" s="619">
        <f>VLOOKUP(年度マスタ!$K$4&amp;"_"&amp;Q$5,データシート1!$A:$BT,MATCH("cb_"&amp;$G6,データシート1!$A$1:$BT$1,0),0)</f>
        <v>44019.800000000454</v>
      </c>
      <c r="R6" s="633">
        <f>VLOOKUP(年度マスタ!$K$4&amp;"_"&amp;R$5,データシート1!$A:$BT,MATCH("cb_"&amp;$G6,データシート1!$A$1:$BT$1,0),0)</f>
        <v>48341.70000000095</v>
      </c>
      <c r="S6" s="568"/>
      <c r="T6" s="190"/>
      <c r="U6" s="581"/>
      <c r="V6" s="195"/>
      <c r="W6" s="195"/>
      <c r="X6" s="195"/>
      <c r="Y6" s="196" t="s">
        <v>372</v>
      </c>
      <c r="Z6" s="663" t="s">
        <v>373</v>
      </c>
      <c r="AA6" s="663"/>
      <c r="AB6" s="663"/>
      <c r="AC6" s="664">
        <f>SUM(AC7:AC8)</f>
        <v>2207140</v>
      </c>
      <c r="AD6" s="664">
        <f>SUM(AD7:AD8)</f>
        <v>3024538.5839999998</v>
      </c>
      <c r="AE6" s="665">
        <f>$AD6*3600/100000000</f>
        <v>108.883389024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100027.8</v>
      </c>
      <c r="K7" s="617">
        <f>VLOOKUP(年度マスタ!$K$4&amp;"_"&amp;K$5,データシート1!$A:$BT,MATCH("cb_"&amp;$G7,データシート1!$A$1:$BT$1,0),0)</f>
        <v>159026.4</v>
      </c>
      <c r="L7" s="617">
        <f>VLOOKUP(年度マスタ!$K$4&amp;"_"&amp;L$5,データシート1!$A:$BT,MATCH("cb_"&amp;$G7,データシート1!$A$1:$BT$1,0),0)</f>
        <v>176346.39999999991</v>
      </c>
      <c r="M7" s="617">
        <f>VLOOKUP(年度マスタ!$K$4&amp;"_"&amp;M$5,データシート1!$A:$BT,MATCH("cb_"&amp;$G7,データシート1!$A$1:$BT$1,0),0)</f>
        <v>161013</v>
      </c>
      <c r="N7" s="617">
        <f>VLOOKUP(年度マスタ!$K$4&amp;"_"&amp;N$5,データシート1!$A:$BT,MATCH("cb_"&amp;$G7,データシート1!$A$1:$BT$1,0),0)</f>
        <v>200374.1</v>
      </c>
      <c r="O7" s="617">
        <f>VLOOKUP(年度マスタ!$K$4&amp;"_"&amp;O$5,データシート1!$A:$BT,MATCH("cb_"&amp;$G7,データシート1!$A$1:$BT$1,0),0)</f>
        <v>211209.4</v>
      </c>
      <c r="P7" s="617">
        <f>VLOOKUP(年度マスタ!$K$4&amp;"_"&amp;P$5,データシート1!$A:$BT,MATCH("cb_"&amp;$G7,データシート1!$A$1:$BT$1,0),0)</f>
        <v>219828.1</v>
      </c>
      <c r="Q7" s="617">
        <f>VLOOKUP(年度マスタ!$K$4&amp;"_"&amp;Q$5,データシート1!$A:$BT,MATCH("cb_"&amp;$G7,データシート1!$A$1:$BT$1,0),0)</f>
        <v>225500.90000000002</v>
      </c>
      <c r="R7" s="634">
        <f>VLOOKUP(年度マスタ!$K$4&amp;"_"&amp;R$5,データシート1!$A:$BT,MATCH("cb_"&amp;$G7,データシート1!$A$1:$BT$1,0),0)</f>
        <v>226845.4</v>
      </c>
      <c r="S7" s="568"/>
      <c r="T7" s="190"/>
      <c r="U7" s="581"/>
      <c r="V7" s="195"/>
      <c r="W7" s="195"/>
      <c r="X7" s="195"/>
      <c r="Y7" s="196" t="s">
        <v>375</v>
      </c>
      <c r="Z7" s="212" t="s">
        <v>376</v>
      </c>
      <c r="AA7" s="212"/>
      <c r="AB7" s="212"/>
      <c r="AC7" s="1022">
        <f>VLOOKUP(年度マスタ!$K$4&amp;"_"&amp;年度マスタ!$K$9,データシート3!A:AB,MATCH("ea_"&amp;$Y7&amp;"_設備",データシート3!$A$1:$AB$1,0),0)</f>
        <v>1056852</v>
      </c>
      <c r="AD7" s="1022">
        <f>VLOOKUP(年度マスタ!$K$4&amp;"_"&amp;年度マスタ!$K$9,データシート3!A:AB,MATCH("ea_"&amp;$Y7&amp;"_年間発電",データシート3!$A$1:$AB$1,0),0)/10^3</f>
        <v>1453345.689</v>
      </c>
      <c r="AE7" s="554">
        <f t="shared" ref="AE7:AE16" si="0">$AD7*3600/100000000</f>
        <v>52.320444803999997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1150288</v>
      </c>
      <c r="AD8" s="1022">
        <f>VLOOKUP(年度マスタ!$K$4&amp;"_"&amp;年度マスタ!$K$9,データシート3!A:AB,MATCH("ea_"&amp;$Y8&amp;"_年間発電",データシート3!$A$1:$AB$1,0),0)/10^3</f>
        <v>1571192.895</v>
      </c>
      <c r="AE8" s="554">
        <f t="shared" si="0"/>
        <v>56.562944219999999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3600</v>
      </c>
      <c r="AD9" s="666">
        <f>VLOOKUP(年度マスタ!$K$4&amp;"_"&amp;年度マスタ!$K$9,データシート3!A:AB,MATCH("ea_"&amp;$Y9&amp;"_年間発電",データシート3!$A$1:$AB$1,0),0)/10^3</f>
        <v>5996.1499999999987</v>
      </c>
      <c r="AE9" s="667">
        <f t="shared" si="0"/>
        <v>0.21586139999999995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8131.8249999999998</v>
      </c>
      <c r="P11" s="654">
        <f>VLOOKUP(年度マスタ!$K$4&amp;"_"&amp;P$5,データシート1!$A:$BT,MATCH("cb_"&amp;$G11,データシート1!$A$1:$BT$1,0),0)</f>
        <v>8131.8249999999998</v>
      </c>
      <c r="Q11" s="654">
        <f>VLOOKUP(年度マスタ!$K$4&amp;"_"&amp;Q$5,データシート1!$A:$BT,MATCH("cb_"&amp;$G11,データシート1!$A$1:$BT$1,0),0)</f>
        <v>8131.8249999999998</v>
      </c>
      <c r="R11" s="655">
        <f>VLOOKUP(年度マスタ!$K$4&amp;"_"&amp;R$5,データシート1!$A:$BT,MATCH("cb_"&amp;$G11,データシート1!$A$1:$BT$1,0),0)</f>
        <v>8131.8249999999998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123277.20000000001</v>
      </c>
      <c r="K12" s="651">
        <f t="shared" ref="K12:Q12" si="1">SUM(K6:K11)</f>
        <v>184881.9</v>
      </c>
      <c r="L12" s="651">
        <f t="shared" si="1"/>
        <v>204971.39999999991</v>
      </c>
      <c r="M12" s="651">
        <f t="shared" si="1"/>
        <v>192526.2</v>
      </c>
      <c r="N12" s="651">
        <f t="shared" si="1"/>
        <v>234663.00000000009</v>
      </c>
      <c r="O12" s="651">
        <f t="shared" si="1"/>
        <v>256268.62500000017</v>
      </c>
      <c r="P12" s="651">
        <f t="shared" si="1"/>
        <v>268135.62500000029</v>
      </c>
      <c r="Q12" s="651">
        <f t="shared" si="1"/>
        <v>277652.52500000049</v>
      </c>
      <c r="R12" s="652">
        <f t="shared" ref="R12" si="2">SUM(R6:R11)</f>
        <v>283318.92500000098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26.377306300000001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121.24238629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27902.069928000004</v>
      </c>
      <c r="K19" s="615">
        <f>K6*別紙!$C5/100*別紙!$E5/10^3</f>
        <v>31029.702659999995</v>
      </c>
      <c r="L19" s="615">
        <f>L6*別紙!$C5/100*別紙!$E5/10^3</f>
        <v>34353.434999999998</v>
      </c>
      <c r="M19" s="615">
        <f>M6*別紙!$C5/100*別紙!$E5/10^3</f>
        <v>37819.621584</v>
      </c>
      <c r="N19" s="615">
        <f>N6*別紙!$C5/100*別紙!$E5/10^3</f>
        <v>41150.794668000111</v>
      </c>
      <c r="O19" s="615">
        <f>O6*別紙!$C5/100*別紙!$E5/10^3</f>
        <v>44317.311288000215</v>
      </c>
      <c r="P19" s="615">
        <f>P6*別紙!$C5/100*別紙!$E5/10^3</f>
        <v>48215.661084000363</v>
      </c>
      <c r="Q19" s="615">
        <f>Q6*別紙!$C5/100*別紙!$E5/10^3</f>
        <v>52829.042376000536</v>
      </c>
      <c r="R19" s="639">
        <f>R6*別紙!$C5/100*別紙!$E5/10^3</f>
        <v>58015.841004001144</v>
      </c>
      <c r="S19" s="572"/>
      <c r="T19" s="191"/>
      <c r="U19" s="588"/>
      <c r="W19" s="201"/>
      <c r="X19" s="201"/>
      <c r="Y19" s="173"/>
      <c r="Z19" s="628" t="s">
        <v>389</v>
      </c>
      <c r="AA19" s="671"/>
      <c r="AB19" s="672"/>
      <c r="AC19" s="673">
        <f>SUM($AC$6,$AC$9,$AC$10,$AC$13)</f>
        <v>2210740</v>
      </c>
      <c r="AD19" s="673">
        <f>SUM($AD$6,$AD$9,$AD$10,$AD$13)</f>
        <v>3030534.7339999997</v>
      </c>
      <c r="AE19" s="674">
        <f>SUM($AE$6,$AE$9,$AE$10,$AE$13,$AE$17,$AE$18)</f>
        <v>256.71894301399999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132312.77272800001</v>
      </c>
      <c r="K20" s="617">
        <f>K7*別紙!$C6/100*別紙!$E6/10^3</f>
        <v>210353.76086399998</v>
      </c>
      <c r="L20" s="617">
        <f>L7*別紙!$C6/100*別紙!$E6/10^3</f>
        <v>233263.96406399988</v>
      </c>
      <c r="M20" s="617">
        <f>M7*別紙!$C6/100*別紙!$E6/10^3</f>
        <v>212981.55588</v>
      </c>
      <c r="N20" s="617">
        <f>N7*別紙!$C6/100*別紙!$E6/10^3</f>
        <v>265046.84451600001</v>
      </c>
      <c r="O20" s="617">
        <f>O7*別紙!$C6/100*別紙!$E6/10^3</f>
        <v>279379.345944</v>
      </c>
      <c r="P20" s="617">
        <f>P7*別紙!$C6/100*別紙!$E6/10^3</f>
        <v>290779.81755599997</v>
      </c>
      <c r="Q20" s="617">
        <f>Q7*別紙!$C6/100*別紙!$E6/10^3</f>
        <v>298283.57048400003</v>
      </c>
      <c r="R20" s="634">
        <f>R7*別紙!$C6/100*別紙!$E6/10^3</f>
        <v>300062.02130399999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56987.829600000005</v>
      </c>
      <c r="P24" s="654">
        <f>P11*別紙!$C10/100*別紙!$E10/10^3</f>
        <v>56987.829600000005</v>
      </c>
      <c r="Q24" s="654">
        <f>Q11*別紙!$C10/100*別紙!$E10/10^3</f>
        <v>56987.829600000005</v>
      </c>
      <c r="R24" s="655">
        <f>R11*別紙!$C10/100*別紙!$E10/10^3</f>
        <v>56987.829600000005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160214.84265600002</v>
      </c>
      <c r="K25" s="657">
        <f t="shared" si="3"/>
        <v>241383.46352399996</v>
      </c>
      <c r="L25" s="657">
        <f t="shared" si="3"/>
        <v>267617.39906399988</v>
      </c>
      <c r="M25" s="657">
        <f t="shared" si="3"/>
        <v>250801.17746400001</v>
      </c>
      <c r="N25" s="657">
        <f t="shared" si="3"/>
        <v>306197.63918400015</v>
      </c>
      <c r="O25" s="657">
        <f t="shared" si="3"/>
        <v>380684.4868320002</v>
      </c>
      <c r="P25" s="657">
        <f t="shared" si="3"/>
        <v>395983.30824000033</v>
      </c>
      <c r="Q25" s="657">
        <f t="shared" si="3"/>
        <v>408100.44246000057</v>
      </c>
      <c r="R25" s="658">
        <f t="shared" ref="R25" si="4">SUM(R19:R24)</f>
        <v>415065.69190800114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1903894.32241494</v>
      </c>
      <c r="K26" s="654">
        <f>(VLOOKUP(年度マスタ!$K$4&amp;"_"&amp;K$18,データシート1!$A:$BT,MATCH("da_合計",データシート1!$A$1:$BT$1,0),0))/10^3</f>
        <v>1760815.1933678908</v>
      </c>
      <c r="L26" s="654">
        <f>(VLOOKUP(年度マスタ!$K$4&amp;"_"&amp;L$18,データシート1!$A:$BT,MATCH("da_合計",データシート1!$A$1:$BT$1,0),0))/10^3</f>
        <v>1769014.0334994071</v>
      </c>
      <c r="M26" s="654">
        <f>(VLOOKUP(年度マスタ!$K$4&amp;"_"&amp;M$18,データシート1!$A:$BT,MATCH("da_合計",データシート1!$A$1:$BT$1,0),0))/10^3</f>
        <v>1771923.2649905395</v>
      </c>
      <c r="N26" s="654">
        <f>(VLOOKUP(年度マスタ!$K$4&amp;"_"&amp;N$18,データシート1!$A:$BT,MATCH("da_合計",データシート1!$A$1:$BT$1,0),0))/10^3</f>
        <v>1761802.7619868787</v>
      </c>
      <c r="O26" s="654">
        <f>(VLOOKUP(年度マスタ!$K$4&amp;"_"&amp;O$18,データシート1!$A:$BT,MATCH("da_合計",データシート1!$A$1:$BT$1,0),0))/10^3</f>
        <v>1721549.5608207248</v>
      </c>
      <c r="P26" s="654">
        <f>(VLOOKUP(年度マスタ!$K$4&amp;"_"&amp;P$18,データシート1!$A:$BT,MATCH("da_合計",データシート1!$A$1:$BT$1,0),0))/10^3</f>
        <v>1792035.3139652538</v>
      </c>
      <c r="Q26" s="654">
        <f>(VLOOKUP(年度マスタ!$K$4&amp;"_"&amp;Q$18,データシート1!$A:$BT,MATCH("da_合計",データシート1!$A$1:$BT$1,0),0))/10^3</f>
        <v>1782560.6978404387</v>
      </c>
      <c r="R26" s="655">
        <f>Q26</f>
        <v>1782560.6978404387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8.4151121608882218E-2</v>
      </c>
      <c r="K27" s="839">
        <f t="shared" ref="K27:P27" si="5">K25/K26</f>
        <v>0.13708619986536386</v>
      </c>
      <c r="L27" s="839">
        <f t="shared" si="5"/>
        <v>0.15128054045710856</v>
      </c>
      <c r="M27" s="839">
        <f t="shared" si="5"/>
        <v>0.14154178254741695</v>
      </c>
      <c r="N27" s="839">
        <f t="shared" si="5"/>
        <v>0.1737979107483546</v>
      </c>
      <c r="O27" s="839">
        <f t="shared" si="5"/>
        <v>0.22112897327830291</v>
      </c>
      <c r="P27" s="839">
        <f t="shared" si="5"/>
        <v>0.22096847375390402</v>
      </c>
      <c r="Q27" s="839">
        <f>Q25/Q26</f>
        <v>0.22894055891303547</v>
      </c>
      <c r="R27" s="840">
        <f>R25/R26</f>
        <v>0.23284799917941121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0.23284799917941121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1.7001018465578612</v>
      </c>
      <c r="AA52" s="173"/>
      <c r="AB52" s="678" t="s">
        <v>413</v>
      </c>
      <c r="AC52" s="679">
        <f>$AD6</f>
        <v>3024538.5839999998</v>
      </c>
      <c r="AD52" s="680">
        <f>R19+R20</f>
        <v>358077.86230800115</v>
      </c>
      <c r="AE52" s="681">
        <f t="shared" ref="AE52:AE54" si="6">IFERROR(AD52/AC52,"-")</f>
        <v>0.11839090570781793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1247974.036159561</v>
      </c>
      <c r="Z53" s="1130"/>
      <c r="AA53" s="173"/>
      <c r="AB53" s="678" t="s">
        <v>377</v>
      </c>
      <c r="AC53" s="679">
        <f>$AD9</f>
        <v>5996.1499999999987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5658</v>
      </c>
      <c r="AK54" s="443">
        <f>VLOOKUP(年度マスタ!$K$4&amp;"_"&amp;AK$53,データシート1!$A$1:$BT$2000,MATCH("ca_太陽光発電（10kW未満）",データシート1!$A$1:$BT$1,0),0)</f>
        <v>6184</v>
      </c>
      <c r="AL54" s="443">
        <f>VLOOKUP(年度マスタ!$K$4&amp;"_"&amp;AL$53,データシート1!$A$1:$BT$2000,MATCH("ca_太陽光発電（10kW未満）",データシート1!$A$1:$BT$1,0),0)</f>
        <v>6739</v>
      </c>
      <c r="AM54" s="443">
        <f>VLOOKUP(年度マスタ!$K$4&amp;"_"&amp;AM$53,データシート1!$A$1:$BT$2000,MATCH("ca_太陽光発電（10kW未満）",データシート1!$A$1:$BT$1,0),0)</f>
        <v>7307</v>
      </c>
      <c r="AN54" s="443">
        <f>VLOOKUP(年度マスタ!$K$4&amp;"_"&amp;AN$53,データシート1!$A$1:$BT$2000,MATCH("ca_太陽光発電（10kW未満）",データシート1!$A$1:$BT$1,0),0)</f>
        <v>7837</v>
      </c>
      <c r="AO54" s="443">
        <f>VLOOKUP(年度マスタ!$K$4&amp;"_"&amp;AO$53,データシート1!$A$1:$BT$2000,MATCH("ca_太陽光発電（10kW未満）",データシート1!$A$1:$BT$1,0),0)</f>
        <v>8322</v>
      </c>
      <c r="AP54" s="443">
        <f>VLOOKUP(年度マスタ!$K$4&amp;"_"&amp;AP$53,データシート1!$A$1:$BT$2000,MATCH("ca_太陽光発電（10kW未満）",データシート1!$A$1:$BT$1,0),0)</f>
        <v>8894</v>
      </c>
      <c r="AQ54" s="443">
        <f>VLOOKUP(年度マスタ!$K$4&amp;"_"&amp;AQ$53,データシート1!$A$1:$BT$2000,MATCH("ca_太陽光発電（10kW未満）",データシート1!$A$1:$BT$1,0),0)</f>
        <v>9562</v>
      </c>
      <c r="AR54" s="443">
        <f>VLOOKUP(年度マスタ!$K$4&amp;"_"&amp;AR$53,データシート1!$A$1:$BT$2000,MATCH("ca_太陽光発電（10kW未満）",データシート1!$A$1:$BT$1,0),0)</f>
        <v>10264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水戸市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水戸市</v>
      </c>
      <c r="AZ12" s="1023" t="str">
        <f>年度マスタ!$K4</f>
        <v>08201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水戸市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水戸市</v>
      </c>
      <c r="AZ4" s="1038" t="str">
        <f>年度マスタ!$K4</f>
        <v>08201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水戸市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19</v>
      </c>
      <c r="H7" s="701">
        <f t="shared" si="0"/>
        <v>20</v>
      </c>
      <c r="I7" s="701">
        <f t="shared" si="0"/>
        <v>20</v>
      </c>
      <c r="J7" s="701">
        <f t="shared" si="0"/>
        <v>19</v>
      </c>
      <c r="K7" s="702">
        <f t="shared" si="0"/>
        <v>18</v>
      </c>
      <c r="L7" s="702">
        <f t="shared" si="0"/>
        <v>18</v>
      </c>
      <c r="M7" s="702">
        <f t="shared" si="0"/>
        <v>19</v>
      </c>
      <c r="N7" s="702">
        <f t="shared" si="0"/>
        <v>18</v>
      </c>
      <c r="O7" s="702">
        <f>SUM(O8:O13)</f>
        <v>20</v>
      </c>
      <c r="P7" s="702">
        <f t="shared" si="0"/>
        <v>19</v>
      </c>
      <c r="Q7" s="703">
        <f>SUM(Q8:Q13)</f>
        <v>19</v>
      </c>
      <c r="R7" s="909">
        <f t="shared" si="0"/>
        <v>67.124000000000009</v>
      </c>
      <c r="S7" s="910">
        <f t="shared" si="0"/>
        <v>89.646000000000001</v>
      </c>
      <c r="T7" s="910">
        <f t="shared" si="0"/>
        <v>99.310999999999993</v>
      </c>
      <c r="U7" s="910">
        <f t="shared" si="0"/>
        <v>93.596000000000004</v>
      </c>
      <c r="V7" s="910">
        <f t="shared" si="0"/>
        <v>86.342999999999989</v>
      </c>
      <c r="W7" s="910">
        <f t="shared" si="0"/>
        <v>83.617999999999995</v>
      </c>
      <c r="X7" s="910">
        <f t="shared" si="0"/>
        <v>99.016999999999996</v>
      </c>
      <c r="Y7" s="910">
        <f t="shared" si="0"/>
        <v>89.52600000000001</v>
      </c>
      <c r="Z7" s="910">
        <f>SUM(Z8:Z13)</f>
        <v>96.281999999999996</v>
      </c>
      <c r="AA7" s="910">
        <f>SUM(AA8:AA13)</f>
        <v>79.888999999999996</v>
      </c>
      <c r="AB7" s="911">
        <f t="shared" si="0"/>
        <v>126.873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6</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24.498000000000001</v>
      </c>
      <c r="S10" s="916">
        <f>VLOOKUP($D$3&amp;"_"&amp;S$3,データシート1!$A:$BU,MATCH($R$2&amp;"_"&amp;$C10,データシート1!$A$1:$BU$1,0),0)</f>
        <v>40.125</v>
      </c>
      <c r="T10" s="916">
        <f>VLOOKUP($D$3&amp;"_"&amp;T$3,データシート1!$A:$BU,MATCH($R$2&amp;"_"&amp;$C10,データシート1!$A$1:$BU$1,0),0)</f>
        <v>43.619</v>
      </c>
      <c r="U10" s="916">
        <f>VLOOKUP($D$3&amp;"_"&amp;U$3,データシート1!$A:$BU,MATCH($R$2&amp;"_"&amp;$C10,データシート1!$A$1:$BU$1,0),0)</f>
        <v>42.457999999999998</v>
      </c>
      <c r="V10" s="916">
        <f>VLOOKUP($D$3&amp;"_"&amp;V$3,データシート1!$A:$BU,MATCH($R$2&amp;"_"&amp;$C10,データシート1!$A$1:$BU$1,0),0)</f>
        <v>40.418999999999997</v>
      </c>
      <c r="W10" s="916">
        <f>VLOOKUP($D$3&amp;"_"&amp;W$3,データシート1!$A:$BU,MATCH($R$2&amp;"_"&amp;$C10,データシート1!$A$1:$BU$1,0),0)</f>
        <v>39.1</v>
      </c>
      <c r="X10" s="916">
        <f>VLOOKUP($D$3&amp;"_"&amp;X$3,データシート1!$A:$BU,MATCH($R$2&amp;"_"&amp;$C10,データシート1!$A$1:$BU$1,0),0)</f>
        <v>38.325000000000003</v>
      </c>
      <c r="Y10" s="916">
        <f>VLOOKUP($D$3&amp;"_"&amp;Y$3,データシート1!$A:$BU,MATCH($R$2&amp;"_"&amp;$C10,データシート1!$A$1:$BU$1,0),0)</f>
        <v>32.279000000000003</v>
      </c>
      <c r="Z10" s="916">
        <f>VLOOKUP($D$3&amp;"_"&amp;Z$3,データシート1!$A:$BU,MATCH($R$2&amp;"_"&amp;$C10,データシート1!$A$1:$BU$1,0),0)</f>
        <v>38.859000000000002</v>
      </c>
      <c r="AA10" s="916">
        <f>VLOOKUP($D$3&amp;"_"&amp;AA$3,データシート1!$A:$BU,MATCH($R$2&amp;"_"&amp;$C10,データシート1!$A$1:$BU$1,0),0)</f>
        <v>38.606000000000002</v>
      </c>
      <c r="AB10" s="917">
        <f>VLOOKUP($D$3&amp;"_"&amp;AB$3,データシート1!$A:$BU,MATCH($R$2&amp;"_"&amp;$C10,データシート1!$A$1:$BU$1,0),0)</f>
        <v>38.75</v>
      </c>
    </row>
    <row r="11" spans="2:30" s="21" customFormat="1" ht="20.45" customHeight="1">
      <c r="B11" s="704"/>
      <c r="C11" s="711" t="s">
        <v>520</v>
      </c>
      <c r="D11" s="712"/>
      <c r="E11" s="711"/>
      <c r="F11" s="712"/>
      <c r="G11" s="713">
        <f>VLOOKUP($D$3&amp;"_"&amp;G$3,データシート1!$A:$BU,MATCH($G$2&amp;"_"&amp;$C11,データシート1!$A$1:$BU$1,0),0)</f>
        <v>13</v>
      </c>
      <c r="H11" s="714">
        <f>VLOOKUP($D$3&amp;"_"&amp;H$3,データシート1!$A:$BU,MATCH($G$2&amp;"_"&amp;$C11,データシート1!$A$1:$BU$1,0),0)</f>
        <v>13</v>
      </c>
      <c r="I11" s="714">
        <f>VLOOKUP($D$3&amp;"_"&amp;I$3,データシート1!$A:$BU,MATCH($G$2&amp;"_"&amp;$C11,データシート1!$A$1:$BU$1,0),0)</f>
        <v>13</v>
      </c>
      <c r="J11" s="714">
        <f>VLOOKUP($D$3&amp;"_"&amp;J$3,データシート1!$A:$BU,MATCH($G$2&amp;"_"&amp;$C11,データシート1!$A$1:$BU$1,0),0)</f>
        <v>12</v>
      </c>
      <c r="K11" s="715">
        <f>VLOOKUP($D$3&amp;"_"&amp;K$3,データシート1!$A:$BU,MATCH($G$2&amp;"_"&amp;$C11,データシート1!$A$1:$BU$1,0),0)</f>
        <v>11</v>
      </c>
      <c r="L11" s="715">
        <f>VLOOKUP($D$3&amp;"_"&amp;L$3,データシート1!$A:$BU,MATCH($G$2&amp;"_"&amp;$C11,データシート1!$A$1:$BU$1,0),0)</f>
        <v>11</v>
      </c>
      <c r="M11" s="715">
        <f>VLOOKUP($D$3&amp;"_"&amp;M$3,データシート1!$A:$BU,MATCH($G$2&amp;"_"&amp;$C11,データシート1!$A$1:$BU$1,0),0)</f>
        <v>12</v>
      </c>
      <c r="N11" s="715">
        <f>VLOOKUP($D$3&amp;"_"&amp;N$3,データシート1!$A:$BU,MATCH($G$2&amp;"_"&amp;$C11,データシート1!$A$1:$BU$1,0),0)</f>
        <v>12</v>
      </c>
      <c r="O11" s="715">
        <f>VLOOKUP($D$3&amp;"_"&amp;O$3,データシート1!$A:$BU,MATCH($G$2&amp;"_"&amp;$C11,データシート1!$A$1:$BU$1,0),0)</f>
        <v>12</v>
      </c>
      <c r="P11" s="715">
        <f>VLOOKUP($D$3&amp;"_"&amp;P$3,データシート1!$A:$BU,MATCH($G$2&amp;"_"&amp;$C11,データシート1!$A$1:$BU$1,0),0)</f>
        <v>11</v>
      </c>
      <c r="Q11" s="716">
        <f>VLOOKUP($D$3&amp;"_"&amp;Q$3,データシート1!$A:$BU,MATCH($G$2&amp;"_"&amp;$C11,データシート1!$A$1:$BU$1,0),0)</f>
        <v>11</v>
      </c>
      <c r="R11" s="915">
        <f>VLOOKUP($D$3&amp;"_"&amp;R$3,データシート1!$A:$BU,MATCH($R$2&amp;"_"&amp;$C11,データシート1!$A$1:$BU$1,0),0)</f>
        <v>42.626000000000005</v>
      </c>
      <c r="S11" s="916">
        <f>VLOOKUP($D$3&amp;"_"&amp;S$3,データシート1!$A:$BU,MATCH($R$2&amp;"_"&amp;$C11,データシート1!$A$1:$BU$1,0),0)</f>
        <v>49.521000000000001</v>
      </c>
      <c r="T11" s="916">
        <f>VLOOKUP($D$3&amp;"_"&amp;T$3,データシート1!$A:$BU,MATCH($R$2&amp;"_"&amp;$C11,データシート1!$A$1:$BU$1,0),0)</f>
        <v>55.691999999999993</v>
      </c>
      <c r="U11" s="916">
        <f>VLOOKUP($D$3&amp;"_"&amp;U$3,データシート1!$A:$BU,MATCH($R$2&amp;"_"&amp;$C11,データシート1!$A$1:$BU$1,0),0)</f>
        <v>51.137999999999998</v>
      </c>
      <c r="V11" s="916">
        <f>VLOOKUP($D$3&amp;"_"&amp;V$3,データシート1!$A:$BU,MATCH($R$2&amp;"_"&amp;$C11,データシート1!$A$1:$BU$1,0),0)</f>
        <v>45.923999999999999</v>
      </c>
      <c r="W11" s="916">
        <f>VLOOKUP($D$3&amp;"_"&amp;W$3,データシート1!$A:$BU,MATCH($R$2&amp;"_"&amp;$C11,データシート1!$A$1:$BU$1,0),0)</f>
        <v>44.518000000000001</v>
      </c>
      <c r="X11" s="916">
        <f>VLOOKUP($D$3&amp;"_"&amp;X$3,データシート1!$A:$BU,MATCH($R$2&amp;"_"&amp;$C11,データシート1!$A$1:$BU$1,0),0)</f>
        <v>60.692</v>
      </c>
      <c r="Y11" s="916">
        <f>VLOOKUP($D$3&amp;"_"&amp;Y$3,データシート1!$A:$BU,MATCH($R$2&amp;"_"&amp;$C11,データシート1!$A$1:$BU$1,0),0)</f>
        <v>57.247</v>
      </c>
      <c r="Z11" s="916">
        <f>VLOOKUP($D$3&amp;"_"&amp;Z$3,データシート1!$A:$BU,MATCH($R$2&amp;"_"&amp;$C11,データシート1!$A$1:$BU$1,0),0)</f>
        <v>57.422999999999995</v>
      </c>
      <c r="AA11" s="916">
        <f>VLOOKUP($D$3&amp;"_"&amp;AA$3,データシート1!$A:$BU,MATCH($R$2&amp;"_"&amp;$C11,データシート1!$A$1:$BU$1,0),0)</f>
        <v>41.282999999999994</v>
      </c>
      <c r="AB11" s="917">
        <f>VLOOKUP($D$3&amp;"_"&amp;AB$3,データシート1!$A:$BU,MATCH($R$2&amp;"_"&amp;$C11,データシート1!$A$1:$BU$1,0),0)</f>
        <v>88.123000000000005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6</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24.498000000000001</v>
      </c>
      <c r="S26" s="925">
        <f>VLOOKUP($D$3&amp;"_"&amp;S$3,データシート2!$A:$SI,MATCH($R$2&amp;"_"&amp;$B26,データシート2!$A$1:$SI$1,0),0)</f>
        <v>40.125</v>
      </c>
      <c r="T26" s="925">
        <f>VLOOKUP($D$3&amp;"_"&amp;T$3,データシート2!$A:$SI,MATCH($R$2&amp;"_"&amp;$B26,データシート2!$A$1:$SI$1,0),0)</f>
        <v>43.619</v>
      </c>
      <c r="U26" s="925">
        <f>VLOOKUP($D$3&amp;"_"&amp;U$3,データシート2!$A:$SI,MATCH($R$2&amp;"_"&amp;$B26,データシート2!$A$1:$SI$1,0),0)</f>
        <v>42.457999999999998</v>
      </c>
      <c r="V26" s="925">
        <f>VLOOKUP($D$3&amp;"_"&amp;V$3,データシート2!$A:$SI,MATCH($R$2&amp;"_"&amp;$B26,データシート2!$A$1:$SI$1,0),0)</f>
        <v>40.418999999999997</v>
      </c>
      <c r="W26" s="925">
        <f>VLOOKUP($D$3&amp;"_"&amp;W$3,データシート2!$A:$SI,MATCH($R$2&amp;"_"&amp;$B26,データシート2!$A$1:$SI$1,0),0)</f>
        <v>39.1</v>
      </c>
      <c r="X26" s="925">
        <f>VLOOKUP($D$3&amp;"_"&amp;X$3,データシート2!$A:$SI,MATCH($R$2&amp;"_"&amp;$B26,データシート2!$A$1:$SI$1,0),0)</f>
        <v>38.325000000000003</v>
      </c>
      <c r="Y26" s="925">
        <f>VLOOKUP($D$3&amp;"_"&amp;Y$3,データシート2!$A:$SI,MATCH($R$2&amp;"_"&amp;$B26,データシート2!$A$1:$SI$1,0),0)</f>
        <v>32.279000000000003</v>
      </c>
      <c r="Z26" s="925">
        <f>VLOOKUP($D$3&amp;"_"&amp;Z$3,データシート2!$A:$SI,MATCH($R$2&amp;"_"&amp;$B26,データシート2!$A$1:$SI$1,0),0)</f>
        <v>38.859000000000002</v>
      </c>
      <c r="AA26" s="925">
        <f>VLOOKUP($D$3&amp;"_"&amp;AA$3,データシート2!$A:$SI,MATCH($R$2&amp;"_"&amp;$B26,データシート2!$A$1:$SI$1,0),0)</f>
        <v>38.606000000000002</v>
      </c>
      <c r="AB26" s="926">
        <f>VLOOKUP($D$3&amp;"_"&amp;AB$3,データシート2!$A:$SI,MATCH($R$2&amp;"_"&amp;$B26,データシート2!$A$1:$SI$1,0),0)</f>
        <v>38.75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4.79</v>
      </c>
      <c r="S27" s="928">
        <f>VLOOKUP($D$3&amp;"_"&amp;S$3,データシート2!$A:$SI,MATCH($R$2&amp;"_"&amp;$C27,データシート2!$A$1:$SI$1,0),0)</f>
        <v>12.05</v>
      </c>
      <c r="T27" s="928">
        <f>VLOOKUP($D$3&amp;"_"&amp;T$3,データシート2!$A:$SI,MATCH($R$2&amp;"_"&amp;$C27,データシート2!$A$1:$SI$1,0),0)</f>
        <v>13.01</v>
      </c>
      <c r="U27" s="928">
        <f>VLOOKUP($D$3&amp;"_"&amp;U$3,データシート2!$A:$SI,MATCH($R$2&amp;"_"&amp;$C27,データシート2!$A$1:$SI$1,0),0)</f>
        <v>13.403</v>
      </c>
      <c r="V27" s="928">
        <f>VLOOKUP($D$3&amp;"_"&amp;V$3,データシート2!$A:$SI,MATCH($R$2&amp;"_"&amp;$C27,データシート2!$A$1:$SI$1,0),0)</f>
        <v>12.678000000000001</v>
      </c>
      <c r="W27" s="928">
        <f>VLOOKUP($D$3&amp;"_"&amp;W$3,データシート2!$A:$SI,MATCH($R$2&amp;"_"&amp;$C27,データシート2!$A$1:$SI$1,0),0)</f>
        <v>8.9710000000000001</v>
      </c>
      <c r="X27" s="928">
        <f>VLOOKUP($D$3&amp;"_"&amp;X$3,データシート2!$A:$SI,MATCH($R$2&amp;"_"&amp;$C27,データシート2!$A$1:$SI$1,0),0)</f>
        <v>8.8859999999999992</v>
      </c>
      <c r="Y27" s="928">
        <f>VLOOKUP($D$3&amp;"_"&amp;Y$3,データシート2!$A:$SI,MATCH($R$2&amp;"_"&amp;$C27,データシート2!$A$1:$SI$1,0),0)</f>
        <v>9.0220000000000002</v>
      </c>
      <c r="Z27" s="928">
        <f>VLOOKUP($D$3&amp;"_"&amp;Z$3,データシート2!$A:$SI,MATCH($R$2&amp;"_"&amp;$C27,データシート2!$A$1:$SI$1,0),0)</f>
        <v>12.114000000000001</v>
      </c>
      <c r="AA27" s="928">
        <f>VLOOKUP($D$3&amp;"_"&amp;AA$3,データシート2!$A:$SI,MATCH($R$2&amp;"_"&amp;$C27,データシート2!$A$1:$SI$1,0),0)</f>
        <v>11.692</v>
      </c>
      <c r="AB27" s="929">
        <f>VLOOKUP($D$3&amp;"_"&amp;AB$3,データシート2!$A:$SI,MATCH($R$2&amp;"_"&amp;$C27,データシート2!$A$1:$SI$1,0),0)</f>
        <v>11.632999999999999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6.3449999999999998</v>
      </c>
      <c r="S33" s="938">
        <f>VLOOKUP($D$3&amp;"_"&amp;S$3,データシート2!$A:$SI,MATCH($R$2&amp;"_"&amp;$C33,データシート2!$A$1:$SI$1,0),0)</f>
        <v>12.345000000000001</v>
      </c>
      <c r="T33" s="938">
        <f>VLOOKUP($D$3&amp;"_"&amp;T$3,データシート2!$A:$SI,MATCH($R$2&amp;"_"&amp;$C33,データシート2!$A$1:$SI$1,0),0)</f>
        <v>12.569000000000001</v>
      </c>
      <c r="U33" s="938">
        <f>VLOOKUP($D$3&amp;"_"&amp;U$3,データシート2!$A:$SI,MATCH($R$2&amp;"_"&amp;$C33,データシート2!$A$1:$SI$1,0),0)</f>
        <v>11.51</v>
      </c>
      <c r="V33" s="938">
        <f>VLOOKUP($D$3&amp;"_"&amp;V$3,データシート2!$A:$SI,MATCH($R$2&amp;"_"&amp;$C33,データシート2!$A$1:$SI$1,0),0)</f>
        <v>12.542</v>
      </c>
      <c r="W33" s="938">
        <f>VLOOKUP($D$3&amp;"_"&amp;W$3,データシート2!$A:$SI,MATCH($R$2&amp;"_"&amp;$C33,データシート2!$A$1:$SI$1,0),0)</f>
        <v>13.987</v>
      </c>
      <c r="X33" s="938">
        <f>VLOOKUP($D$3&amp;"_"&amp;X$3,データシート2!$A:$SI,MATCH($R$2&amp;"_"&amp;$C33,データシート2!$A$1:$SI$1,0),0)</f>
        <v>12.702</v>
      </c>
      <c r="Y33" s="938">
        <f>VLOOKUP($D$3&amp;"_"&amp;Y$3,データシート2!$A:$SI,MATCH($R$2&amp;"_"&amp;$C33,データシート2!$A$1:$SI$1,0),0)</f>
        <v>12.82</v>
      </c>
      <c r="Z33" s="938">
        <f>VLOOKUP($D$3&amp;"_"&amp;Z$3,データシート2!$A:$SI,MATCH($R$2&amp;"_"&amp;$C33,データシート2!$A$1:$SI$1,0),0)</f>
        <v>12.984999999999999</v>
      </c>
      <c r="AA33" s="938">
        <f>VLOOKUP($D$3&amp;"_"&amp;AA$3,データシート2!$A:$SI,MATCH($R$2&amp;"_"&amp;$C33,データシート2!$A$1:$SI$1,0),0)</f>
        <v>11.638</v>
      </c>
      <c r="AB33" s="939">
        <f>VLOOKUP($D$3&amp;"_"&amp;AB$3,データシート2!$A:$SI,MATCH($R$2&amp;"_"&amp;$C33,データシート2!$A$1:$SI$1,0),0)</f>
        <v>11.215</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3.0880000000000001</v>
      </c>
      <c r="S38" s="938">
        <f>VLOOKUP($D$3&amp;"_"&amp;S$3,データシート2!$A:$SI,MATCH($R$2&amp;"_"&amp;$C38,データシート2!$A$1:$SI$1,0),0)</f>
        <v>3.4609999999999999</v>
      </c>
      <c r="T38" s="938">
        <f>VLOOKUP($D$3&amp;"_"&amp;T$3,データシート2!$A:$SI,MATCH($R$2&amp;"_"&amp;$C38,データシート2!$A$1:$SI$1,0),0)</f>
        <v>3.9220000000000002</v>
      </c>
      <c r="U38" s="938">
        <f>VLOOKUP($D$3&amp;"_"&amp;U$3,データシート2!$A:$SI,MATCH($R$2&amp;"_"&amp;$C38,データシート2!$A$1:$SI$1,0),0)</f>
        <v>3.4809999999999999</v>
      </c>
      <c r="V38" s="938">
        <f>VLOOKUP($D$3&amp;"_"&amp;V$3,データシート2!$A:$SI,MATCH($R$2&amp;"_"&amp;$C38,データシート2!$A$1:$SI$1,0),0)</f>
        <v>3.0110000000000001</v>
      </c>
      <c r="W38" s="938">
        <f>VLOOKUP($D$3&amp;"_"&amp;W$3,データシート2!$A:$SI,MATCH($R$2&amp;"_"&amp;$C38,データシート2!$A$1:$SI$1,0),0)</f>
        <v>3.13</v>
      </c>
      <c r="X38" s="938">
        <f>VLOOKUP($D$3&amp;"_"&amp;X$3,データシート2!$A:$SI,MATCH($R$2&amp;"_"&amp;$C38,データシート2!$A$1:$SI$1,0),0)</f>
        <v>3.0230000000000001</v>
      </c>
      <c r="Y38" s="938">
        <f>VLOOKUP($D$3&amp;"_"&amp;Y$3,データシート2!$A:$SI,MATCH($R$2&amp;"_"&amp;$C38,データシート2!$A$1:$SI$1,0),0)</f>
        <v>3.1840000000000002</v>
      </c>
      <c r="Z38" s="938">
        <f>VLOOKUP($D$3&amp;"_"&amp;Z$3,データシート2!$A:$SI,MATCH($R$2&amp;"_"&amp;$C38,データシート2!$A$1:$SI$1,0),0)</f>
        <v>1.2170000000000001</v>
      </c>
      <c r="AA38" s="938">
        <f>VLOOKUP($D$3&amp;"_"&amp;AA$3,データシート2!$A:$SI,MATCH($R$2&amp;"_"&amp;$C38,データシート2!$A$1:$SI$1,0),0)</f>
        <v>2.8580000000000001</v>
      </c>
      <c r="AB38" s="939">
        <f>VLOOKUP($D$3&amp;"_"&amp;AB$3,データシート2!$A:$SI,MATCH($R$2&amp;"_"&amp;$C38,データシート2!$A$1:$SI$1,0),0)</f>
        <v>2.8769999999999998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6.2350000000000003</v>
      </c>
      <c r="S44" s="938">
        <f>VLOOKUP($D$3&amp;"_"&amp;S$3,データシート2!$A:$SI,MATCH($R$2&amp;"_"&amp;$C44,データシート2!$A$1:$SI$1,0),0)</f>
        <v>6.8979999999999997</v>
      </c>
      <c r="T44" s="938">
        <f>VLOOKUP($D$3&amp;"_"&amp;T$3,データシート2!$A:$SI,MATCH($R$2&amp;"_"&amp;$C44,データシート2!$A$1:$SI$1,0),0)</f>
        <v>7.5309999999999997</v>
      </c>
      <c r="U44" s="938">
        <f>VLOOKUP($D$3&amp;"_"&amp;U$3,データシート2!$A:$SI,MATCH($R$2&amp;"_"&amp;$C44,データシート2!$A$1:$SI$1,0),0)</f>
        <v>6.625</v>
      </c>
      <c r="V44" s="938">
        <f>VLOOKUP($D$3&amp;"_"&amp;V$3,データシート2!$A:$SI,MATCH($R$2&amp;"_"&amp;$C44,データシート2!$A$1:$SI$1,0),0)</f>
        <v>5.7240000000000002</v>
      </c>
      <c r="W44" s="938">
        <f>VLOOKUP($D$3&amp;"_"&amp;W$3,データシート2!$A:$SI,MATCH($R$2&amp;"_"&amp;$C44,データシート2!$A$1:$SI$1,0),0)</f>
        <v>6.2910000000000004</v>
      </c>
      <c r="X44" s="938">
        <f>VLOOKUP($D$3&amp;"_"&amp;X$3,データシート2!$A:$SI,MATCH($R$2&amp;"_"&amp;$C44,データシート2!$A$1:$SI$1,0),0)</f>
        <v>7.0339999999999998</v>
      </c>
      <c r="Y44" s="938">
        <f>VLOOKUP($D$3&amp;"_"&amp;Y$3,データシート2!$A:$SI,MATCH($R$2&amp;"_"&amp;$C44,データシート2!$A$1:$SI$1,0),0)</f>
        <v>7.2530000000000001</v>
      </c>
      <c r="Z44" s="938">
        <f>VLOOKUP($D$3&amp;"_"&amp;Z$3,データシート2!$A:$SI,MATCH($R$2&amp;"_"&amp;$C44,データシート2!$A$1:$SI$1,0),0)</f>
        <v>6.952</v>
      </c>
      <c r="AA44" s="938">
        <f>VLOOKUP($D$3&amp;"_"&amp;AA$3,データシート2!$A:$SI,MATCH($R$2&amp;"_"&amp;$C44,データシート2!$A$1:$SI$1,0),0)</f>
        <v>6.5010000000000003</v>
      </c>
      <c r="AB44" s="939">
        <f>VLOOKUP($D$3&amp;"_"&amp;AB$3,データシート2!$A:$SI,MATCH($R$2&amp;"_"&amp;$C44,データシート2!$A$1:$SI$1,0),0)</f>
        <v>7.266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0</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4.04</v>
      </c>
      <c r="S47" s="938">
        <f>VLOOKUP($D$3&amp;"_"&amp;S$3,データシート2!$A:$SI,MATCH($R$2&amp;"_"&amp;$C47,データシート2!$A$1:$SI$1,0),0)</f>
        <v>5.3710000000000004</v>
      </c>
      <c r="T47" s="938">
        <f>VLOOKUP($D$3&amp;"_"&amp;T$3,データシート2!$A:$SI,MATCH($R$2&amp;"_"&amp;$C47,データシート2!$A$1:$SI$1,0),0)</f>
        <v>6.5869999999999997</v>
      </c>
      <c r="U47" s="938">
        <f>VLOOKUP($D$3&amp;"_"&amp;U$3,データシート2!$A:$SI,MATCH($R$2&amp;"_"&amp;$C47,データシート2!$A$1:$SI$1,0),0)</f>
        <v>7.4390000000000001</v>
      </c>
      <c r="V47" s="938">
        <f>VLOOKUP($D$3&amp;"_"&amp;V$3,データシート2!$A:$SI,MATCH($R$2&amp;"_"&amp;$C47,データシート2!$A$1:$SI$1,0),0)</f>
        <v>6.4640000000000004</v>
      </c>
      <c r="W47" s="938">
        <f>VLOOKUP($D$3&amp;"_"&amp;W$3,データシート2!$A:$SI,MATCH($R$2&amp;"_"&amp;$C47,データシート2!$A$1:$SI$1,0),0)</f>
        <v>6.7210000000000001</v>
      </c>
      <c r="X47" s="938">
        <f>VLOOKUP($D$3&amp;"_"&amp;X$3,データシート2!$A:$SI,MATCH($R$2&amp;"_"&amp;$C47,データシート2!$A$1:$SI$1,0),0)</f>
        <v>6.68</v>
      </c>
      <c r="Y47" s="938">
        <f>VLOOKUP($D$3&amp;"_"&amp;Y$3,データシート2!$A:$SI,MATCH($R$2&amp;"_"&amp;$C47,データシート2!$A$1:$SI$1,0),0)</f>
        <v>0</v>
      </c>
      <c r="Z47" s="938">
        <f>VLOOKUP($D$3&amp;"_"&amp;Z$3,データシート2!$A:$SI,MATCH($R$2&amp;"_"&amp;$C47,データシート2!$A$1:$SI$1,0),0)</f>
        <v>5.5910000000000002</v>
      </c>
      <c r="AA47" s="938">
        <f>VLOOKUP($D$3&amp;"_"&amp;AA$3,データシート2!$A:$SI,MATCH($R$2&amp;"_"&amp;$C47,データシート2!$A$1:$SI$1,0),0)</f>
        <v>5.9169999999999998</v>
      </c>
      <c r="AB47" s="939">
        <f>VLOOKUP($D$3&amp;"_"&amp;AB$3,データシート2!$A:$SI,MATCH($R$2&amp;"_"&amp;$C47,データシート2!$A$1:$SI$1,0),0)</f>
        <v>5.7590000000000003</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5.5540000000000003</v>
      </c>
      <c r="S53" s="925">
        <f>VLOOKUP($D$3&amp;"_"&amp;S$3,データシート2!$A:$SI,MATCH($R$2&amp;"_"&amp;$B53,データシート2!$A$1:$SI$1,0),0)</f>
        <v>6.56</v>
      </c>
      <c r="T53" s="925">
        <f>VLOOKUP($D$3&amp;"_"&amp;T$3,データシート2!$A:$SI,MATCH($R$2&amp;"_"&amp;$B53,データシート2!$A$1:$SI$1,0),0)</f>
        <v>7.64</v>
      </c>
      <c r="U53" s="925">
        <f>VLOOKUP($D$3&amp;"_"&amp;U$3,データシート2!$A:$SI,MATCH($R$2&amp;"_"&amp;$B53,データシート2!$A$1:$SI$1,0),0)</f>
        <v>3.9079999999999999</v>
      </c>
      <c r="V53" s="925">
        <f>VLOOKUP($D$3&amp;"_"&amp;V$3,データシート2!$A:$SI,MATCH($R$2&amp;"_"&amp;$B53,データシート2!$A$1:$SI$1,0),0)</f>
        <v>3.8180000000000001</v>
      </c>
      <c r="W53" s="925">
        <f>VLOOKUP($D$3&amp;"_"&amp;W$3,データシート2!$A:$SI,MATCH($R$2&amp;"_"&amp;$B53,データシート2!$A$1:$SI$1,0),0)</f>
        <v>3.53</v>
      </c>
      <c r="X53" s="925">
        <f>VLOOKUP($D$3&amp;"_"&amp;X$3,データシート2!$A:$SI,MATCH($R$2&amp;"_"&amp;$B53,データシート2!$A$1:$SI$1,0),0)</f>
        <v>3.573</v>
      </c>
      <c r="Y53" s="925">
        <f>VLOOKUP($D$3&amp;"_"&amp;Y$3,データシート2!$A:$SI,MATCH($R$2&amp;"_"&amp;$B53,データシート2!$A$1:$SI$1,0),0)</f>
        <v>3.4159999999999999</v>
      </c>
      <c r="Z53" s="925">
        <f>VLOOKUP($D$3&amp;"_"&amp;Z$3,データシート2!$A:$SI,MATCH($R$2&amp;"_"&amp;$B53,データシート2!$A$1:$SI$1,0),0)</f>
        <v>2.9430000000000001</v>
      </c>
      <c r="AA53" s="925">
        <f>VLOOKUP($D$3&amp;"_"&amp;AA$3,データシート2!$A:$SI,MATCH($R$2&amp;"_"&amp;$B53,データシート2!$A$1:$SI$1,0),0)</f>
        <v>3.645</v>
      </c>
      <c r="AB53" s="926">
        <f>VLOOKUP($D$3&amp;"_"&amp;AB$3,データシート2!$A:$SI,MATCH($R$2&amp;"_"&amp;$B53,データシート2!$A$1:$SI$1,0),0)</f>
        <v>2.476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5.5540000000000003</v>
      </c>
      <c r="S61" s="944">
        <f>VLOOKUP($D$3&amp;"_"&amp;S$3,データシート2!$A:$SI,MATCH($R$2&amp;"_"&amp;$C61,データシート2!$A$1:$SI$1,0),0)</f>
        <v>6.56</v>
      </c>
      <c r="T61" s="944">
        <f>VLOOKUP($D$3&amp;"_"&amp;T$3,データシート2!$A:$SI,MATCH($R$2&amp;"_"&amp;$C61,データシート2!$A$1:$SI$1,0),0)</f>
        <v>7.64</v>
      </c>
      <c r="U61" s="944">
        <f>VLOOKUP($D$3&amp;"_"&amp;U$3,データシート2!$A:$SI,MATCH($R$2&amp;"_"&amp;$C61,データシート2!$A$1:$SI$1,0),0)</f>
        <v>3.9079999999999999</v>
      </c>
      <c r="V61" s="944">
        <f>VLOOKUP($D$3&amp;"_"&amp;V$3,データシート2!$A:$SI,MATCH($R$2&amp;"_"&amp;$C61,データシート2!$A$1:$SI$1,0),0)</f>
        <v>3.8180000000000001</v>
      </c>
      <c r="W61" s="944">
        <f>VLOOKUP($D$3&amp;"_"&amp;W$3,データシート2!$A:$SI,MATCH($R$2&amp;"_"&amp;$C61,データシート2!$A$1:$SI$1,0),0)</f>
        <v>3.53</v>
      </c>
      <c r="X61" s="944">
        <f>VLOOKUP($D$3&amp;"_"&amp;X$3,データシート2!$A:$SI,MATCH($R$2&amp;"_"&amp;$C61,データシート2!$A$1:$SI$1,0),0)</f>
        <v>3.573</v>
      </c>
      <c r="Y61" s="944">
        <f>VLOOKUP($D$3&amp;"_"&amp;Y$3,データシート2!$A:$SI,MATCH($R$2&amp;"_"&amp;$C61,データシート2!$A$1:$SI$1,0),0)</f>
        <v>3.4159999999999999</v>
      </c>
      <c r="Z61" s="944">
        <f>VLOOKUP($D$3&amp;"_"&amp;Z$3,データシート2!$A:$SI,MATCH($R$2&amp;"_"&amp;$C61,データシート2!$A$1:$SI$1,0),0)</f>
        <v>2.9430000000000001</v>
      </c>
      <c r="AA61" s="944">
        <f>VLOOKUP($D$3&amp;"_"&amp;AA$3,データシート2!$A:$SI,MATCH($R$2&amp;"_"&amp;$C61,データシート2!$A$1:$SI$1,0),0)</f>
        <v>3.645</v>
      </c>
      <c r="AB61" s="945">
        <f>VLOOKUP($D$3&amp;"_"&amp;AB$3,データシート2!$A:$SI,MATCH($R$2&amp;"_"&amp;$C61,データシート2!$A$1:$SI$1,0),0)</f>
        <v>2.476</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6.5510000000000002</v>
      </c>
      <c r="S62" s="925">
        <f>VLOOKUP($D$3&amp;"_"&amp;S$3,データシート2!$A:$SI,MATCH($R$2&amp;"_"&amp;$B62,データシート2!$A$1:$SI$1,0),0)</f>
        <v>6.274</v>
      </c>
      <c r="T62" s="925">
        <f>VLOOKUP($D$3&amp;"_"&amp;T$3,データシート2!$A:$SI,MATCH($R$2&amp;"_"&amp;$B62,データシート2!$A$1:$SI$1,0),0)</f>
        <v>6.524</v>
      </c>
      <c r="U62" s="925">
        <f>VLOOKUP($D$3&amp;"_"&amp;U$3,データシート2!$A:$SI,MATCH($R$2&amp;"_"&amp;$B62,データシート2!$A$1:$SI$1,0),0)</f>
        <v>6.5510000000000002</v>
      </c>
      <c r="V62" s="925">
        <f>VLOOKUP($D$3&amp;"_"&amp;V$3,データシート2!$A:$SI,MATCH($R$2&amp;"_"&amp;$B62,データシート2!$A$1:$SI$1,0),0)</f>
        <v>4.0640000000000001</v>
      </c>
      <c r="W62" s="925">
        <f>VLOOKUP($D$3&amp;"_"&amp;W$3,データシート2!$A:$SI,MATCH($R$2&amp;"_"&amp;$B62,データシート2!$A$1:$SI$1,0),0)</f>
        <v>3.556</v>
      </c>
      <c r="X62" s="925">
        <f>VLOOKUP($D$3&amp;"_"&amp;X$3,データシート2!$A:$SI,MATCH($R$2&amp;"_"&amp;$B62,データシート2!$A$1:$SI$1,0),0)</f>
        <v>3.2559999999999998</v>
      </c>
      <c r="Y62" s="925">
        <f>VLOOKUP($D$3&amp;"_"&amp;Y$3,データシート2!$A:$SI,MATCH($R$2&amp;"_"&amp;$B62,データシート2!$A$1:$SI$1,0),0)</f>
        <v>3.1459999999999999</v>
      </c>
      <c r="Z62" s="925">
        <f>VLOOKUP($D$3&amp;"_"&amp;Z$3,データシート2!$A:$SI,MATCH($R$2&amp;"_"&amp;$B62,データシート2!$A$1:$SI$1,0),0)</f>
        <v>3.51</v>
      </c>
      <c r="AA62" s="925">
        <f>VLOOKUP($D$3&amp;"_"&amp;AA$3,データシート2!$A:$SI,MATCH($R$2&amp;"_"&amp;$B62,データシート2!$A$1:$SI$1,0),0)</f>
        <v>3.778</v>
      </c>
      <c r="AB62" s="926">
        <f>VLOOKUP($D$3&amp;"_"&amp;AB$3,データシート2!$A:$SI,MATCH($R$2&amp;"_"&amp;$B62,データシート2!$A$1:$SI$1,0),0)</f>
        <v>3.78</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6.5510000000000002</v>
      </c>
      <c r="S63" s="928">
        <f>VLOOKUP($D$3&amp;"_"&amp;S$3,データシート2!$A:$SI,MATCH($R$2&amp;"_"&amp;$C63,データシート2!$A$1:$SI$1,0),0)</f>
        <v>6.274</v>
      </c>
      <c r="T63" s="928">
        <f>VLOOKUP($D$3&amp;"_"&amp;T$3,データシート2!$A:$SI,MATCH($R$2&amp;"_"&amp;$C63,データシート2!$A$1:$SI$1,0),0)</f>
        <v>6.524</v>
      </c>
      <c r="U63" s="928">
        <f>VLOOKUP($D$3&amp;"_"&amp;U$3,データシート2!$A:$SI,MATCH($R$2&amp;"_"&amp;$C63,データシート2!$A$1:$SI$1,0),0)</f>
        <v>6.5510000000000002</v>
      </c>
      <c r="V63" s="928">
        <f>VLOOKUP($D$3&amp;"_"&amp;V$3,データシート2!$A:$SI,MATCH($R$2&amp;"_"&amp;$C63,データシート2!$A$1:$SI$1,0),0)</f>
        <v>4.0640000000000001</v>
      </c>
      <c r="W63" s="928">
        <f>VLOOKUP($D$3&amp;"_"&amp;W$3,データシート2!$A:$SI,MATCH($R$2&amp;"_"&amp;$C63,データシート2!$A$1:$SI$1,0),0)</f>
        <v>3.556</v>
      </c>
      <c r="X63" s="928">
        <f>VLOOKUP($D$3&amp;"_"&amp;X$3,データシート2!$A:$SI,MATCH($R$2&amp;"_"&amp;$C63,データシート2!$A$1:$SI$1,0),0)</f>
        <v>3.2559999999999998</v>
      </c>
      <c r="Y63" s="928">
        <f>VLOOKUP($D$3&amp;"_"&amp;Y$3,データシート2!$A:$SI,MATCH($R$2&amp;"_"&amp;$C63,データシート2!$A$1:$SI$1,0),0)</f>
        <v>3.1459999999999999</v>
      </c>
      <c r="Z63" s="928">
        <f>VLOOKUP($D$3&amp;"_"&amp;Z$3,データシート2!$A:$SI,MATCH($R$2&amp;"_"&amp;$C63,データシート2!$A$1:$SI$1,0),0)</f>
        <v>3.51</v>
      </c>
      <c r="AA63" s="928">
        <f>VLOOKUP($D$3&amp;"_"&amp;AA$3,データシート2!$A:$SI,MATCH($R$2&amp;"_"&amp;$C63,データシート2!$A$1:$SI$1,0),0)</f>
        <v>3.778</v>
      </c>
      <c r="AB63" s="929">
        <f>VLOOKUP($D$3&amp;"_"&amp;AB$3,データシート2!$A:$SI,MATCH($R$2&amp;"_"&amp;$C63,データシート2!$A$1:$SI$1,0),0)</f>
        <v>3.78</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11.795</v>
      </c>
      <c r="S77" s="925">
        <f>VLOOKUP($D$3&amp;"_"&amp;S$3,データシート2!$A:$SI,MATCH($R$2&amp;"_"&amp;$B77,データシート2!$A$1:$SI$1,0),0)</f>
        <v>14.403</v>
      </c>
      <c r="T77" s="925">
        <f>VLOOKUP($D$3&amp;"_"&amp;T$3,データシート2!$A:$SI,MATCH($R$2&amp;"_"&amp;$B77,データシート2!$A$1:$SI$1,0),0)</f>
        <v>15.744999999999999</v>
      </c>
      <c r="U77" s="925">
        <f>VLOOKUP($D$3&amp;"_"&amp;U$3,データシート2!$A:$SI,MATCH($R$2&amp;"_"&amp;$B77,データシート2!$A$1:$SI$1,0),0)</f>
        <v>15.481</v>
      </c>
      <c r="V77" s="925">
        <f>VLOOKUP($D$3&amp;"_"&amp;V$3,データシート2!$A:$SI,MATCH($R$2&amp;"_"&amp;$B77,データシート2!$A$1:$SI$1,0),0)</f>
        <v>14.038</v>
      </c>
      <c r="W77" s="925">
        <f>VLOOKUP($D$3&amp;"_"&amp;W$3,データシート2!$A:$SI,MATCH($R$2&amp;"_"&amp;$B77,データシート2!$A$1:$SI$1,0),0)</f>
        <v>13.478</v>
      </c>
      <c r="X77" s="925">
        <f>VLOOKUP($D$3&amp;"_"&amp;X$3,データシート2!$A:$SI,MATCH($R$2&amp;"_"&amp;$B77,データシート2!$A$1:$SI$1,0),0)</f>
        <v>13.025</v>
      </c>
      <c r="Y77" s="925">
        <f>VLOOKUP($D$3&amp;"_"&amp;Y$3,データシート2!$A:$SI,MATCH($R$2&amp;"_"&amp;$B77,データシート2!$A$1:$SI$1,0),0)</f>
        <v>12.446999999999999</v>
      </c>
      <c r="Z77" s="925">
        <f>VLOOKUP($D$3&amp;"_"&amp;Z$3,データシート2!$A:$SI,MATCH($R$2&amp;"_"&amp;$B77,データシート2!$A$1:$SI$1,0),0)</f>
        <v>17.192</v>
      </c>
      <c r="AA77" s="925">
        <f>VLOOKUP($D$3&amp;"_"&amp;AA$3,データシート2!$A:$SI,MATCH($R$2&amp;"_"&amp;$B77,データシート2!$A$1:$SI$1,0),0)</f>
        <v>9.0069999999999997</v>
      </c>
      <c r="AB77" s="926">
        <f>VLOOKUP($D$3&amp;"_"&amp;AB$3,データシート2!$A:$SI,MATCH($R$2&amp;"_"&amp;$B77,データシート2!$A$1:$SI$1,0),0)</f>
        <v>9.0670000000000002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11.795</v>
      </c>
      <c r="S84" s="938">
        <f>VLOOKUP($D$3&amp;"_"&amp;S$3,データシート2!$A:$SI,MATCH($R$2&amp;"_"&amp;$C84,データシート2!$A$1:$SI$1,0),0)</f>
        <v>14.403</v>
      </c>
      <c r="T84" s="938">
        <f>VLOOKUP($D$3&amp;"_"&amp;T$3,データシート2!$A:$SI,MATCH($R$2&amp;"_"&amp;$C84,データシート2!$A$1:$SI$1,0),0)</f>
        <v>15.744999999999999</v>
      </c>
      <c r="U84" s="938">
        <f>VLOOKUP($D$3&amp;"_"&amp;U$3,データシート2!$A:$SI,MATCH($R$2&amp;"_"&amp;$C84,データシート2!$A$1:$SI$1,0),0)</f>
        <v>15.481</v>
      </c>
      <c r="V84" s="938">
        <f>VLOOKUP($D$3&amp;"_"&amp;V$3,データシート2!$A:$SI,MATCH($R$2&amp;"_"&amp;$C84,データシート2!$A$1:$SI$1,0),0)</f>
        <v>14.038</v>
      </c>
      <c r="W84" s="938">
        <f>VLOOKUP($D$3&amp;"_"&amp;W$3,データシート2!$A:$SI,MATCH($R$2&amp;"_"&amp;$C84,データシート2!$A$1:$SI$1,0),0)</f>
        <v>13.478</v>
      </c>
      <c r="X84" s="938">
        <f>VLOOKUP($D$3&amp;"_"&amp;X$3,データシート2!$A:$SI,MATCH($R$2&amp;"_"&amp;$C84,データシート2!$A$1:$SI$1,0),0)</f>
        <v>13.025</v>
      </c>
      <c r="Y84" s="938">
        <f>VLOOKUP($D$3&amp;"_"&amp;Y$3,データシート2!$A:$SI,MATCH($R$2&amp;"_"&amp;$C84,データシート2!$A$1:$SI$1,0),0)</f>
        <v>12.446999999999999</v>
      </c>
      <c r="Z84" s="938">
        <f>VLOOKUP($D$3&amp;"_"&amp;Z$3,データシート2!$A:$SI,MATCH($R$2&amp;"_"&amp;$C84,データシート2!$A$1:$SI$1,0),0)</f>
        <v>10.294</v>
      </c>
      <c r="AA84" s="938">
        <f>VLOOKUP($D$3&amp;"_"&amp;AA$3,データシート2!$A:$SI,MATCH($R$2&amp;"_"&amp;$C84,データシート2!$A$1:$SI$1,0),0)</f>
        <v>9.0069999999999997</v>
      </c>
      <c r="AB84" s="939">
        <f>VLOOKUP($D$3&amp;"_"&amp;AB$3,データシート2!$A:$SI,MATCH($R$2&amp;"_"&amp;$C84,データシート2!$A$1:$SI$1,0),0)</f>
        <v>9.0670000000000002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1</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6.8979999999999997</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3.093</v>
      </c>
      <c r="S97" s="925">
        <f>VLOOKUP($D$3&amp;"_"&amp;S$3,データシート2!$A:$SI,MATCH($R$2&amp;"_"&amp;$B97,データシート2!$A$1:$SI$1,0),0)</f>
        <v>4.6719999999999997</v>
      </c>
      <c r="T97" s="925">
        <f>VLOOKUP($D$3&amp;"_"&amp;T$3,データシート2!$A:$SI,MATCH($R$2&amp;"_"&amp;$B97,データシート2!$A$1:$SI$1,0),0)</f>
        <v>5.202</v>
      </c>
      <c r="U97" s="925">
        <f>VLOOKUP($D$3&amp;"_"&amp;U$3,データシート2!$A:$SI,MATCH($R$2&amp;"_"&amp;$B97,データシート2!$A$1:$SI$1,0),0)</f>
        <v>4.8769999999999998</v>
      </c>
      <c r="V97" s="925">
        <f>VLOOKUP($D$3&amp;"_"&amp;V$3,データシート2!$A:$SI,MATCH($R$2&amp;"_"&amp;$B97,データシート2!$A$1:$SI$1,0),0)</f>
        <v>4.4180000000000001</v>
      </c>
      <c r="W97" s="925">
        <f>VLOOKUP($D$3&amp;"_"&amp;W$3,データシート2!$A:$SI,MATCH($R$2&amp;"_"&amp;$B97,データシート2!$A$1:$SI$1,0),0)</f>
        <v>3.9249999999999998</v>
      </c>
      <c r="X97" s="925">
        <f>VLOOKUP($D$3&amp;"_"&amp;X$3,データシート2!$A:$SI,MATCH($R$2&amp;"_"&amp;$B97,データシート2!$A$1:$SI$1,0),0)</f>
        <v>3.657</v>
      </c>
      <c r="Y97" s="925">
        <f>VLOOKUP($D$3&amp;"_"&amp;Y$3,データシート2!$A:$SI,MATCH($R$2&amp;"_"&amp;$B97,データシート2!$A$1:$SI$1,0),0)</f>
        <v>3.8079999999999998</v>
      </c>
      <c r="Z97" s="925">
        <f>VLOOKUP($D$3&amp;"_"&amp;Z$3,データシート2!$A:$SI,MATCH($R$2&amp;"_"&amp;$B97,データシート2!$A$1:$SI$1,0),0)</f>
        <v>3.5569999999999999</v>
      </c>
      <c r="AA97" s="925">
        <f>VLOOKUP($D$3&amp;"_"&amp;AA$3,データシート2!$A:$SI,MATCH($R$2&amp;"_"&amp;$B97,データシート2!$A$1:$SI$1,0),0)</f>
        <v>3.1579999999999999</v>
      </c>
      <c r="AB97" s="926">
        <f>VLOOKUP($D$3&amp;"_"&amp;AB$3,データシート2!$A:$SI,MATCH($R$2&amp;"_"&amp;$B97,データシート2!$A$1:$SI$1,0),0)</f>
        <v>3.234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3.093</v>
      </c>
      <c r="S99" s="938">
        <f>VLOOKUP($D$3&amp;"_"&amp;S$3,データシート2!$A:$SI,MATCH($R$2&amp;"_"&amp;$C99,データシート2!$A$1:$SI$1,0),0)</f>
        <v>4.6719999999999997</v>
      </c>
      <c r="T99" s="938">
        <f>VLOOKUP($D$3&amp;"_"&amp;T$3,データシート2!$A:$SI,MATCH($R$2&amp;"_"&amp;$C99,データシート2!$A$1:$SI$1,0),0)</f>
        <v>5.202</v>
      </c>
      <c r="U99" s="938">
        <f>VLOOKUP($D$3&amp;"_"&amp;U$3,データシート2!$A:$SI,MATCH($R$2&amp;"_"&amp;$C99,データシート2!$A$1:$SI$1,0),0)</f>
        <v>4.8769999999999998</v>
      </c>
      <c r="V99" s="938">
        <f>VLOOKUP($D$3&amp;"_"&amp;V$3,データシート2!$A:$SI,MATCH($R$2&amp;"_"&amp;$C99,データシート2!$A$1:$SI$1,0),0)</f>
        <v>4.4180000000000001</v>
      </c>
      <c r="W99" s="938">
        <f>VLOOKUP($D$3&amp;"_"&amp;W$3,データシート2!$A:$SI,MATCH($R$2&amp;"_"&amp;$C99,データシート2!$A$1:$SI$1,0),0)</f>
        <v>3.9249999999999998</v>
      </c>
      <c r="X99" s="938">
        <f>VLOOKUP($D$3&amp;"_"&amp;X$3,データシート2!$A:$SI,MATCH($R$2&amp;"_"&amp;$C99,データシート2!$A$1:$SI$1,0),0)</f>
        <v>3.657</v>
      </c>
      <c r="Y99" s="938">
        <f>VLOOKUP($D$3&amp;"_"&amp;Y$3,データシート2!$A:$SI,MATCH($R$2&amp;"_"&amp;$C99,データシート2!$A$1:$SI$1,0),0)</f>
        <v>3.8079999999999998</v>
      </c>
      <c r="Z99" s="938">
        <f>VLOOKUP($D$3&amp;"_"&amp;Z$3,データシート2!$A:$SI,MATCH($R$2&amp;"_"&amp;$C99,データシート2!$A$1:$SI$1,0),0)</f>
        <v>3.5569999999999999</v>
      </c>
      <c r="AA99" s="938">
        <f>VLOOKUP($D$3&amp;"_"&amp;AA$3,データシート2!$A:$SI,MATCH($R$2&amp;"_"&amp;$C99,データシート2!$A$1:$SI$1,0),0)</f>
        <v>3.1579999999999999</v>
      </c>
      <c r="AB99" s="939">
        <f>VLOOKUP($D$3&amp;"_"&amp;AB$3,データシート2!$A:$SI,MATCH($R$2&amp;"_"&amp;$C99,データシート2!$A$1:$SI$1,0),0)</f>
        <v>3.234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2.98</v>
      </c>
      <c r="S106" s="925">
        <f>VLOOKUP($D$3&amp;"_"&amp;S$3,データシート2!$A:$SI,MATCH($R$2&amp;"_"&amp;$B106,データシート2!$A$1:$SI$1,0),0)</f>
        <v>3.34</v>
      </c>
      <c r="T106" s="925">
        <f>VLOOKUP($D$3&amp;"_"&amp;T$3,データシート2!$A:$SI,MATCH($R$2&amp;"_"&amp;$B106,データシート2!$A$1:$SI$1,0),0)</f>
        <v>3.6019999999999999</v>
      </c>
      <c r="U106" s="925">
        <f>VLOOKUP($D$3&amp;"_"&amp;U$3,データシート2!$A:$SI,MATCH($R$2&amp;"_"&amp;$B106,データシート2!$A$1:$SI$1,0),0)</f>
        <v>3.6190000000000002</v>
      </c>
      <c r="V106" s="925">
        <f>VLOOKUP($D$3&amp;"_"&amp;V$3,データシート2!$A:$SI,MATCH($R$2&amp;"_"&amp;$B106,データシート2!$A$1:$SI$1,0),0)</f>
        <v>3.5</v>
      </c>
      <c r="W106" s="925">
        <f>VLOOKUP($D$3&amp;"_"&amp;W$3,データシート2!$A:$SI,MATCH($R$2&amp;"_"&amp;$B106,データシート2!$A$1:$SI$1,0),0)</f>
        <v>3.55</v>
      </c>
      <c r="X106" s="925">
        <f>VLOOKUP($D$3&amp;"_"&amp;X$3,データシート2!$A:$SI,MATCH($R$2&amp;"_"&amp;$B106,データシート2!$A$1:$SI$1,0),0)</f>
        <v>3.5840000000000001</v>
      </c>
      <c r="Y106" s="925">
        <f>VLOOKUP($D$3&amp;"_"&amp;Y$3,データシート2!$A:$SI,MATCH($R$2&amp;"_"&amp;$B106,データシート2!$A$1:$SI$1,0),0)</f>
        <v>3.55</v>
      </c>
      <c r="Z106" s="925">
        <f>VLOOKUP($D$3&amp;"_"&amp;Z$3,データシート2!$A:$SI,MATCH($R$2&amp;"_"&amp;$B106,データシート2!$A$1:$SI$1,0),0)</f>
        <v>3.5459999999999998</v>
      </c>
      <c r="AA106" s="925">
        <f>VLOOKUP($D$3&amp;"_"&amp;AA$3,データシート2!$A:$SI,MATCH($R$2&amp;"_"&amp;$B106,データシート2!$A$1:$SI$1,0),0)</f>
        <v>2.964</v>
      </c>
      <c r="AB106" s="926">
        <f>VLOOKUP($D$3&amp;"_"&amp;AB$3,データシート2!$A:$SI,MATCH($R$2&amp;"_"&amp;$B106,データシート2!$A$1:$SI$1,0),0)</f>
        <v>3.1360000000000001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2.98</v>
      </c>
      <c r="S107" s="938">
        <f>VLOOKUP($D$3&amp;"_"&amp;S$3,データシート2!$A:$SI,MATCH($R$2&amp;"_"&amp;$C107,データシート2!$A$1:$SI$1,0),0)</f>
        <v>3.34</v>
      </c>
      <c r="T107" s="938">
        <f>VLOOKUP($D$3&amp;"_"&amp;T$3,データシート2!$A:$SI,MATCH($R$2&amp;"_"&amp;$C107,データシート2!$A$1:$SI$1,0),0)</f>
        <v>3.6019999999999999</v>
      </c>
      <c r="U107" s="938">
        <f>VLOOKUP($D$3&amp;"_"&amp;U$3,データシート2!$A:$SI,MATCH($R$2&amp;"_"&amp;$C107,データシート2!$A$1:$SI$1,0),0)</f>
        <v>3.6190000000000002</v>
      </c>
      <c r="V107" s="938">
        <f>VLOOKUP($D$3&amp;"_"&amp;V$3,データシート2!$A:$SI,MATCH($R$2&amp;"_"&amp;$C107,データシート2!$A$1:$SI$1,0),0)</f>
        <v>3.5</v>
      </c>
      <c r="W107" s="938">
        <f>VLOOKUP($D$3&amp;"_"&amp;W$3,データシート2!$A:$SI,MATCH($R$2&amp;"_"&amp;$C107,データシート2!$A$1:$SI$1,0),0)</f>
        <v>3.55</v>
      </c>
      <c r="X107" s="938">
        <f>VLOOKUP($D$3&amp;"_"&amp;X$3,データシート2!$A:$SI,MATCH($R$2&amp;"_"&amp;$C107,データシート2!$A$1:$SI$1,0),0)</f>
        <v>3.5840000000000001</v>
      </c>
      <c r="Y107" s="938">
        <f>VLOOKUP($D$3&amp;"_"&amp;Y$3,データシート2!$A:$SI,MATCH($R$2&amp;"_"&amp;$C107,データシート2!$A$1:$SI$1,0),0)</f>
        <v>3.55</v>
      </c>
      <c r="Z107" s="938">
        <f>VLOOKUP($D$3&amp;"_"&amp;Z$3,データシート2!$A:$SI,MATCH($R$2&amp;"_"&amp;$C107,データシート2!$A$1:$SI$1,0),0)</f>
        <v>3.5459999999999998</v>
      </c>
      <c r="AA107" s="938">
        <f>VLOOKUP($D$3&amp;"_"&amp;AA$3,データシート2!$A:$SI,MATCH($R$2&amp;"_"&amp;$C107,データシート2!$A$1:$SI$1,0),0)</f>
        <v>2.964</v>
      </c>
      <c r="AB107" s="939">
        <f>VLOOKUP($D$3&amp;"_"&amp;AB$3,データシート2!$A:$SI,MATCH($R$2&amp;"_"&amp;$C107,データシート2!$A$1:$SI$1,0),0)</f>
        <v>3.1360000000000001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2.5059999999999998</v>
      </c>
      <c r="S114" s="925">
        <f>VLOOKUP($D$3&amp;"_"&amp;S$3,データシート2!$A:$SI,MATCH($R$2&amp;"_"&amp;$B114,データシート2!$A$1:$SI$1,0),0)</f>
        <v>2.9729999999999999</v>
      </c>
      <c r="T114" s="925">
        <f>VLOOKUP($D$3&amp;"_"&amp;T$3,データシート2!$A:$SI,MATCH($R$2&amp;"_"&amp;$B114,データシート2!$A$1:$SI$1,0),0)</f>
        <v>3.3380000000000001</v>
      </c>
      <c r="U114" s="925">
        <f>VLOOKUP($D$3&amp;"_"&amp;U$3,データシート2!$A:$SI,MATCH($R$2&amp;"_"&amp;$B114,データシート2!$A$1:$SI$1,0),0)</f>
        <v>3.3889999999999998</v>
      </c>
      <c r="V114" s="925">
        <f>VLOOKUP($D$3&amp;"_"&amp;V$3,データシート2!$A:$SI,MATCH($R$2&amp;"_"&amp;$B114,データシート2!$A$1:$SI$1,0),0)</f>
        <v>3.3050000000000002</v>
      </c>
      <c r="W114" s="925">
        <f>VLOOKUP($D$3&amp;"_"&amp;W$3,データシート2!$A:$SI,MATCH($R$2&amp;"_"&amp;$B114,データシート2!$A$1:$SI$1,0),0)</f>
        <v>3.3530000000000002</v>
      </c>
      <c r="X114" s="925">
        <f>VLOOKUP($D$3&amp;"_"&amp;X$3,データシート2!$A:$SI,MATCH($R$2&amp;"_"&amp;$B114,データシート2!$A$1:$SI$1,0),0)</f>
        <v>3.2069999999999999</v>
      </c>
      <c r="Y114" s="925">
        <f>VLOOKUP($D$3&amp;"_"&amp;Y$3,データシート2!$A:$SI,MATCH($R$2&amp;"_"&amp;$B114,データシート2!$A$1:$SI$1,0),0)</f>
        <v>3.05</v>
      </c>
      <c r="Z114" s="925">
        <f>VLOOKUP($D$3&amp;"_"&amp;Z$3,データシート2!$A:$SI,MATCH($R$2&amp;"_"&amp;$B114,データシート2!$A$1:$SI$1,0),0)</f>
        <v>2.9239999999999999</v>
      </c>
      <c r="AA114" s="925">
        <f>VLOOKUP($D$3&amp;"_"&amp;AA$3,データシート2!$A:$SI,MATCH($R$2&amp;"_"&amp;$B114,データシート2!$A$1:$SI$1,0),0)</f>
        <v>2.4319999999999999</v>
      </c>
      <c r="AB114" s="926">
        <f>VLOOKUP($D$3&amp;"_"&amp;AB$3,データシート2!$A:$SI,MATCH($R$2&amp;"_"&amp;$B114,データシート2!$A$1:$SI$1,0),0)</f>
        <v>2.6840000000000002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2.5059999999999998</v>
      </c>
      <c r="S115" s="928">
        <f>VLOOKUP($D$3&amp;"_"&amp;S$3,データシート2!$A:$SI,MATCH($R$2&amp;"_"&amp;$C115,データシート2!$A$1:$SI$1,0),0)</f>
        <v>2.9729999999999999</v>
      </c>
      <c r="T115" s="928">
        <f>VLOOKUP($D$3&amp;"_"&amp;T$3,データシート2!$A:$SI,MATCH($R$2&amp;"_"&amp;$C115,データシート2!$A$1:$SI$1,0),0)</f>
        <v>3.3380000000000001</v>
      </c>
      <c r="U115" s="928">
        <f>VLOOKUP($D$3&amp;"_"&amp;U$3,データシート2!$A:$SI,MATCH($R$2&amp;"_"&amp;$C115,データシート2!$A$1:$SI$1,0),0)</f>
        <v>3.3889999999999998</v>
      </c>
      <c r="V115" s="928">
        <f>VLOOKUP($D$3&amp;"_"&amp;V$3,データシート2!$A:$SI,MATCH($R$2&amp;"_"&amp;$C115,データシート2!$A$1:$SI$1,0),0)</f>
        <v>3.3050000000000002</v>
      </c>
      <c r="W115" s="928">
        <f>VLOOKUP($D$3&amp;"_"&amp;W$3,データシート2!$A:$SI,MATCH($R$2&amp;"_"&amp;$C115,データシート2!$A$1:$SI$1,0),0)</f>
        <v>3.3530000000000002</v>
      </c>
      <c r="X115" s="928">
        <f>VLOOKUP($D$3&amp;"_"&amp;X$3,データシート2!$A:$SI,MATCH($R$2&amp;"_"&amp;$C115,データシート2!$A$1:$SI$1,0),0)</f>
        <v>3.2069999999999999</v>
      </c>
      <c r="Y115" s="928">
        <f>VLOOKUP($D$3&amp;"_"&amp;Y$3,データシート2!$A:$SI,MATCH($R$2&amp;"_"&amp;$C115,データシート2!$A$1:$SI$1,0),0)</f>
        <v>3.05</v>
      </c>
      <c r="Z115" s="928">
        <f>VLOOKUP($D$3&amp;"_"&amp;Z$3,データシート2!$A:$SI,MATCH($R$2&amp;"_"&amp;$C115,データシート2!$A$1:$SI$1,0),0)</f>
        <v>2.9239999999999999</v>
      </c>
      <c r="AA115" s="928">
        <f>VLOOKUP($D$3&amp;"_"&amp;AA$3,データシート2!$A:$SI,MATCH($R$2&amp;"_"&amp;$C115,データシート2!$A$1:$SI$1,0),0)</f>
        <v>2.4319999999999999</v>
      </c>
      <c r="AB115" s="929">
        <f>VLOOKUP($D$3&amp;"_"&amp;AB$3,データシート2!$A:$SI,MATCH($R$2&amp;"_"&amp;$C115,データシート2!$A$1:$SI$1,0),0)</f>
        <v>2.6840000000000002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6.2089999999999996</v>
      </c>
      <c r="S117" s="925">
        <f>VLOOKUP($D$3&amp;"_"&amp;S$3,データシート2!$A:$SI,MATCH($R$2&amp;"_"&amp;$B117,データシート2!$A$1:$SI$1,0),0)</f>
        <v>6.3920000000000003</v>
      </c>
      <c r="T117" s="925">
        <f>VLOOKUP($D$3&amp;"_"&amp;T$3,データシート2!$A:$SI,MATCH($R$2&amp;"_"&amp;$B117,データシート2!$A$1:$SI$1,0),0)</f>
        <v>8.1969999999999992</v>
      </c>
      <c r="U117" s="925">
        <f>VLOOKUP($D$3&amp;"_"&amp;U$3,データシート2!$A:$SI,MATCH($R$2&amp;"_"&amp;$B117,データシート2!$A$1:$SI$1,0),0)</f>
        <v>7.9009999999999998</v>
      </c>
      <c r="V117" s="925">
        <f>VLOOKUP($D$3&amp;"_"&amp;V$3,データシート2!$A:$SI,MATCH($R$2&amp;"_"&amp;$B117,データシート2!$A$1:$SI$1,0),0)</f>
        <v>7.6619999999999999</v>
      </c>
      <c r="W117" s="925">
        <f>VLOOKUP($D$3&amp;"_"&amp;W$3,データシート2!$A:$SI,MATCH($R$2&amp;"_"&amp;$B117,データシート2!$A$1:$SI$1,0),0)</f>
        <v>8.2560000000000002</v>
      </c>
      <c r="X117" s="925">
        <f>VLOOKUP($D$3&amp;"_"&amp;X$3,データシート2!$A:$SI,MATCH($R$2&amp;"_"&amp;$B117,データシート2!$A$1:$SI$1,0),0)</f>
        <v>7.423</v>
      </c>
      <c r="Y117" s="925">
        <f>VLOOKUP($D$3&amp;"_"&amp;Y$3,データシート2!$A:$SI,MATCH($R$2&amp;"_"&amp;$B117,データシート2!$A$1:$SI$1,0),0)</f>
        <v>7.3680000000000003</v>
      </c>
      <c r="Z117" s="925">
        <f>VLOOKUP($D$3&amp;"_"&amp;Z$3,データシート2!$A:$SI,MATCH($R$2&amp;"_"&amp;$B117,データシート2!$A$1:$SI$1,0),0)</f>
        <v>7.181</v>
      </c>
      <c r="AA117" s="925">
        <f>VLOOKUP($D$3&amp;"_"&amp;AA$3,データシート2!$A:$SI,MATCH($R$2&amp;"_"&amp;$B117,データシート2!$A$1:$SI$1,0),0)</f>
        <v>7.0149999999999997</v>
      </c>
      <c r="AB117" s="926">
        <f>VLOOKUP($D$3&amp;"_"&amp;AB$3,データシート2!$A:$SI,MATCH($R$2&amp;"_"&amp;$B117,データシート2!$A$1:$SI$1,0),0)</f>
        <v>8.5060000000000002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6.2089999999999996</v>
      </c>
      <c r="S118" s="928">
        <f>VLOOKUP($D$3&amp;"_"&amp;S$3,データシート2!$A:$SI,MATCH($R$2&amp;"_"&amp;$C118,データシート2!$A$1:$SI$1,0),0)</f>
        <v>6.3920000000000003</v>
      </c>
      <c r="T118" s="928">
        <f>VLOOKUP($D$3&amp;"_"&amp;T$3,データシート2!$A:$SI,MATCH($R$2&amp;"_"&amp;$C118,データシート2!$A$1:$SI$1,0),0)</f>
        <v>8.1969999999999992</v>
      </c>
      <c r="U118" s="928">
        <f>VLOOKUP($D$3&amp;"_"&amp;U$3,データシート2!$A:$SI,MATCH($R$2&amp;"_"&amp;$C118,データシート2!$A$1:$SI$1,0),0)</f>
        <v>7.9009999999999998</v>
      </c>
      <c r="V118" s="928">
        <f>VLOOKUP($D$3&amp;"_"&amp;V$3,データシート2!$A:$SI,MATCH($R$2&amp;"_"&amp;$C118,データシート2!$A$1:$SI$1,0),0)</f>
        <v>7.6619999999999999</v>
      </c>
      <c r="W118" s="928">
        <f>VLOOKUP($D$3&amp;"_"&amp;W$3,データシート2!$A:$SI,MATCH($R$2&amp;"_"&amp;$C118,データシート2!$A$1:$SI$1,0),0)</f>
        <v>8.2560000000000002</v>
      </c>
      <c r="X118" s="928">
        <f>VLOOKUP($D$3&amp;"_"&amp;X$3,データシート2!$A:$SI,MATCH($R$2&amp;"_"&amp;$C118,データシート2!$A$1:$SI$1,0),0)</f>
        <v>7.423</v>
      </c>
      <c r="Y118" s="928">
        <f>VLOOKUP($D$3&amp;"_"&amp;Y$3,データシート2!$A:$SI,MATCH($R$2&amp;"_"&amp;$C118,データシート2!$A$1:$SI$1,0),0)</f>
        <v>7.3680000000000003</v>
      </c>
      <c r="Z118" s="928">
        <f>VLOOKUP($D$3&amp;"_"&amp;Z$3,データシート2!$A:$SI,MATCH($R$2&amp;"_"&amp;$C118,データシート2!$A$1:$SI$1,0),0)</f>
        <v>7.181</v>
      </c>
      <c r="AA118" s="928">
        <f>VLOOKUP($D$3&amp;"_"&amp;AA$3,データシート2!$A:$SI,MATCH($R$2&amp;"_"&amp;$C118,データシート2!$A$1:$SI$1,0),0)</f>
        <v>7.0149999999999997</v>
      </c>
      <c r="AB118" s="929">
        <f>VLOOKUP($D$3&amp;"_"&amp;AB$3,データシート2!$A:$SI,MATCH($R$2&amp;"_"&amp;$C118,データシート2!$A$1:$SI$1,0),0)</f>
        <v>8.5060000000000002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18.361000000000001</v>
      </c>
      <c r="Y124" s="925">
        <f>VLOOKUP($D$3&amp;"_"&amp;Y$3,データシート2!$A:$SI,MATCH($R$2&amp;"_"&amp;$B124,データシート2!$A$1:$SI$1,0),0)</f>
        <v>16.062999999999999</v>
      </c>
      <c r="Z124" s="925">
        <f>VLOOKUP($D$3&amp;"_"&amp;Z$3,データシート2!$A:$SI,MATCH($R$2&amp;"_"&amp;$B124,データシート2!$A$1:$SI$1,0),0)</f>
        <v>0</v>
      </c>
      <c r="AA124" s="925">
        <f>VLOOKUP($D$3&amp;"_"&amp;AA$3,データシート2!$A:$SI,MATCH($R$2&amp;"_"&amp;$B124,データシート2!$A$1:$SI$1,0),0)</f>
        <v>4.9870000000000001</v>
      </c>
      <c r="AB124" s="926">
        <f>VLOOKUP($D$3&amp;"_"&amp;AB$3,データシート2!$A:$SI,MATCH($R$2&amp;"_"&amp;$B124,データシート2!$A$1:$SI$1,0),0)</f>
        <v>50.893999999999998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18.361000000000001</v>
      </c>
      <c r="Y125" s="941">
        <f>VLOOKUP($D$3&amp;"_"&amp;Y$3,データシート2!$A:$SI,MATCH($R$2&amp;"_"&amp;$C125,データシート2!$A$1:$SI$1,0),0)</f>
        <v>16.062999999999999</v>
      </c>
      <c r="Z125" s="941">
        <f>VLOOKUP($D$3&amp;"_"&amp;Z$3,データシート2!$A:$SI,MATCH($R$2&amp;"_"&amp;$C125,データシート2!$A$1:$SI$1,0),0)</f>
        <v>0</v>
      </c>
      <c r="AA125" s="941">
        <f>VLOOKUP($D$3&amp;"_"&amp;AA$3,データシート2!$A:$SI,MATCH($R$2&amp;"_"&amp;$C125,データシート2!$A$1:$SI$1,0),0)</f>
        <v>4.9870000000000001</v>
      </c>
      <c r="AB125" s="942">
        <f>VLOOKUP($D$3&amp;"_"&amp;AB$3,データシート2!$A:$SI,MATCH($R$2&amp;"_"&amp;$C125,データシート2!$A$1:$SI$1,0),0)</f>
        <v>50.893999999999998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3.9380000000000002</v>
      </c>
      <c r="S133" s="925">
        <f>VLOOKUP($D$3&amp;"_"&amp;S$3,データシート2!$A:$SI,MATCH($R$2&amp;"_"&amp;$B133,データシート2!$A$1:$SI$1,0),0)</f>
        <v>4.907</v>
      </c>
      <c r="T133" s="925">
        <f>VLOOKUP($D$3&amp;"_"&amp;T$3,データシート2!$A:$SI,MATCH($R$2&amp;"_"&amp;$B133,データシート2!$A$1:$SI$1,0),0)</f>
        <v>5.444</v>
      </c>
      <c r="U133" s="925">
        <f>VLOOKUP($D$3&amp;"_"&amp;U$3,データシート2!$A:$SI,MATCH($R$2&amp;"_"&amp;$B133,データシート2!$A$1:$SI$1,0),0)</f>
        <v>5.4119999999999999</v>
      </c>
      <c r="V133" s="925">
        <f>VLOOKUP($D$3&amp;"_"&amp;V$3,データシート2!$A:$SI,MATCH($R$2&amp;"_"&amp;$B133,データシート2!$A$1:$SI$1,0),0)</f>
        <v>5.1189999999999998</v>
      </c>
      <c r="W133" s="925">
        <f>VLOOKUP($D$3&amp;"_"&amp;W$3,データシート2!$A:$SI,MATCH($R$2&amp;"_"&amp;$B133,データシート2!$A$1:$SI$1,0),0)</f>
        <v>4.87</v>
      </c>
      <c r="X133" s="925">
        <f>VLOOKUP($D$3&amp;"_"&amp;X$3,データシート2!$A:$SI,MATCH($R$2&amp;"_"&amp;$B133,データシート2!$A$1:$SI$1,0),0)</f>
        <v>4.6059999999999999</v>
      </c>
      <c r="Y133" s="925">
        <f>VLOOKUP($D$3&amp;"_"&amp;Y$3,データシート2!$A:$SI,MATCH($R$2&amp;"_"&amp;$B133,データシート2!$A$1:$SI$1,0),0)</f>
        <v>4.399</v>
      </c>
      <c r="Z133" s="925">
        <f>VLOOKUP($D$3&amp;"_"&amp;Z$3,データシート2!$A:$SI,MATCH($R$2&amp;"_"&amp;$B133,データシート2!$A$1:$SI$1,0),0)</f>
        <v>16.57</v>
      </c>
      <c r="AA133" s="925">
        <f>VLOOKUP($D$3&amp;"_"&amp;AA$3,データシート2!$A:$SI,MATCH($R$2&amp;"_"&amp;$B133,データシート2!$A$1:$SI$1,0),0)</f>
        <v>4.2969999999999997</v>
      </c>
      <c r="AB133" s="926">
        <f>VLOOKUP($D$3&amp;"_"&amp;AB$3,データシート2!$A:$SI,MATCH($R$2&amp;"_"&amp;$B133,データシート2!$A$1:$SI$1,0),0)</f>
        <v>4.3460000000000001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2</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3.9380000000000002</v>
      </c>
      <c r="S136" s="931">
        <f>VLOOKUP($D$3&amp;"_"&amp;S$3,データシート2!$A:$SI,MATCH($R$2&amp;"_"&amp;$C136,データシート2!$A$1:$SI$1,0),0)</f>
        <v>4.907</v>
      </c>
      <c r="T136" s="931">
        <f>VLOOKUP($D$3&amp;"_"&amp;T$3,データシート2!$A:$SI,MATCH($R$2&amp;"_"&amp;$C136,データシート2!$A$1:$SI$1,0),0)</f>
        <v>5.444</v>
      </c>
      <c r="U136" s="931">
        <f>VLOOKUP($D$3&amp;"_"&amp;U$3,データシート2!$A:$SI,MATCH($R$2&amp;"_"&amp;$C136,データシート2!$A$1:$SI$1,0),0)</f>
        <v>5.4119999999999999</v>
      </c>
      <c r="V136" s="931">
        <f>VLOOKUP($D$3&amp;"_"&amp;V$3,データシート2!$A:$SI,MATCH($R$2&amp;"_"&amp;$C136,データシート2!$A$1:$SI$1,0),0)</f>
        <v>5.1189999999999998</v>
      </c>
      <c r="W136" s="931">
        <f>VLOOKUP($D$3&amp;"_"&amp;W$3,データシート2!$A:$SI,MATCH($R$2&amp;"_"&amp;$C136,データシート2!$A$1:$SI$1,0),0)</f>
        <v>4.87</v>
      </c>
      <c r="X136" s="931">
        <f>VLOOKUP($D$3&amp;"_"&amp;X$3,データシート2!$A:$SI,MATCH($R$2&amp;"_"&amp;$C136,データシート2!$A$1:$SI$1,0),0)</f>
        <v>4.6059999999999999</v>
      </c>
      <c r="Y136" s="931">
        <f>VLOOKUP($D$3&amp;"_"&amp;Y$3,データシート2!$A:$SI,MATCH($R$2&amp;"_"&amp;$C136,データシート2!$A$1:$SI$1,0),0)</f>
        <v>4.399</v>
      </c>
      <c r="Z136" s="931">
        <f>VLOOKUP($D$3&amp;"_"&amp;Z$3,データシート2!$A:$SI,MATCH($R$2&amp;"_"&amp;$C136,データシート2!$A$1:$SI$1,0),0)</f>
        <v>16.57</v>
      </c>
      <c r="AA136" s="931">
        <f>VLOOKUP($D$3&amp;"_"&amp;AA$3,データシート2!$A:$SI,MATCH($R$2&amp;"_"&amp;$C136,データシート2!$A$1:$SI$1,0),0)</f>
        <v>4.2969999999999997</v>
      </c>
      <c r="AB136" s="932">
        <f>VLOOKUP($D$3&amp;"_"&amp;AB$3,データシート2!$A:$SI,MATCH($R$2&amp;"_"&amp;$C136,データシート2!$A$1:$SI$1,0),0)</f>
        <v>4.3460000000000001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2025-03-04T09:19:37Z</dcterms:created>
  <dcterms:modified xsi:type="dcterms:W3CDTF">2025-03-04T09:19:38Z</dcterms:modified>
  <cp:category/>
  <cp:contentStatus/>
</cp:coreProperties>
</file>