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A34C3F-A676-4032-AE17-3008ED332F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<sst xmlns="http://schemas.openxmlformats.org/spreadsheetml/2006/main" count="16790" uniqueCount="2556">
  <si>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</si>
  <si>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</si>
  <si>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</si>
  <si>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</si>
  <si>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</si>
  <si>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</si>
  <si>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</si>
  <si>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</si>
  <si>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</si>
  <si>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</si>
  <si>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</si>
  <si>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</si>
  <si>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</si>
  <si>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</si>
  <si>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</si>
  <si>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</si>
  <si>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</si>
  <si>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</si>
  <si>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</si>
  <si>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</si>
  <si>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</si>
  <si>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</si>
  <si>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</si>
  <si>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</si>
  <si>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</si>
  <si>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</si>
  <si>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</si>
  <si>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</si>
  <si>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</si>
  <si>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</si>
  <si>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</si>
  <si>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</si>
  <si>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</si>
  <si>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</si>
  <si>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</si>
  <si>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</si>
  <si>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</si>
  <si>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</si>
  <si>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</si>
  <si>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</si>
  <si>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</si>
  <si>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</si>
  <si>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</si>
  <si>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</si>
  <si>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</si>
  <si>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</si>
  <si>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</si>
  <si>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</si>
  <si>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</si>
  <si>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</si>
  <si>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</si>
  <si>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</si>
  <si>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</si>
  <si>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</si>
  <si>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</si>
  <si>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</si>
  <si>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</si>
  <si>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</si>
  <si>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</si>
  <si>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</si>
  <si>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</si>
  <si>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</si>
  <si>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</si>
  <si>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</si>
  <si>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</si>
  <si>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</si>
  <si>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</si>
  <si>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</si>
  <si>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</si>
  <si>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</si>
  <si>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</si>
  <si>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</si>
  <si>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</si>
  <si>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</si>
  <si>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</si>
  <si>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</si>
  <si>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</si>
  <si>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</si>
  <si>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</si>
  <si>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</si>
  <si>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</si>
  <si>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</si>
  <si>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</si>
  <si>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</si>
  <si>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</si>
  <si>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</si>
  <si>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</si>
  <si>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</si>
  <si>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</si>
  <si>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</si>
  <si>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</si>
  <si>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</si>
  <si>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</si>
  <si>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</si>
  <si>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</si>
  <si>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</si>
  <si>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</si>
  <si>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</si>
  <si>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</si>
  <si>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</si>
  <si>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</si>
  <si>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</si>
  <si>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</si>
  <si>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</si>
  <si>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</si>
  <si>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</si>
  <si>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</si>
  <si>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</si>
  <si>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</si>
  <si>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</si>
  <si>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</si>
  <si>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</si>
  <si>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</si>
  <si>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</si>
  <si>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</si>
  <si>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</si>
  <si>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</si>
  <si>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</si>
  <si>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</si>
  <si>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</si>
  <si>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</si>
  <si>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</si>
  <si>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</si>
  <si>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</si>
  <si>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</si>
  <si>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</si>
  <si>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</si>
  <si>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</si>
  <si>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</si>
  <si>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</si>
  <si>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</si>
  <si>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</si>
  <si>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</si>
  <si>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</si>
  <si>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</si>
  <si>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</si>
  <si>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</si>
  <si>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</si>
  <si>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</si>
  <si>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</si>
  <si>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</si>
  <si>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</si>
  <si>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</si>
  <si>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</si>
  <si>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</si>
  <si>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</si>
  <si>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</si>
  <si>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</si>
  <si>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</si>
  <si>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</si>
  <si>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</si>
  <si>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</si>
  <si>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</si>
  <si>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</si>
  <si>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</si>
  <si>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</si>
  <si>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</si>
  <si>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</si>
  <si>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</si>
  <si>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</si>
  <si>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</si>
  <si>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</si>
  <si>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</si>
  <si>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</si>
  <si>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</si>
  <si>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</si>
  <si>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</si>
  <si>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</si>
  <si>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</si>
  <si>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</si>
  <si>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</si>
  <si>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</si>
  <si>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</si>
  <si>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</si>
  <si>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</si>
  <si>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</si>
  <si>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</si>
  <si>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</si>
  <si>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</si>
  <si>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</si>
  <si>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</si>
  <si>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</si>
  <si>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</si>
  <si>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</si>
  <si>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</si>
  <si>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</si>
  <si>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</si>
  <si>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</si>
  <si>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</si>
  <si>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</si>
  <si>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</si>
  <si>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</si>
  <si>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</si>
  <si>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</si>
  <si>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</si>
  <si>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</si>
  <si>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</si>
  <si>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</si>
  <si>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</si>
  <si>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</si>
  <si>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</si>
  <si>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</si>
  <si>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</si>
  <si>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</si>
  <si>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</si>
  <si>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</si>
  <si>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</si>
  <si>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</si>
  <si>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</si>
  <si>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</si>
  <si>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</si>
  <si>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</si>
  <si>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</si>
  <si>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</si>
  <si>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</si>
  <si>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</si>
  <si>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</si>
  <si>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</si>
  <si>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</si>
  <si>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</si>
  <si>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</si>
  <si>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</si>
  <si>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</si>
  <si>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</si>
  <si>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</si>
  <si>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</si>
  <si>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</si>
  <si>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</si>
  <si>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</si>
  <si>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</si>
  <si>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</si>
  <si>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</si>
  <si>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</si>
  <si>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</si>
  <si>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</si>
  <si>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</si>
  <si>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</si>
  <si>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</si>
  <si>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</si>
  <si>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</si>
  <si>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</si>
  <si>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</si>
  <si>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</si>
  <si>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</si>
  <si>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</si>
  <si>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</si>
  <si>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</si>
  <si>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</si>
  <si>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</si>
  <si>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</si>
  <si>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</si>
  <si>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</si>
  <si>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</si>
  <si>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</si>
  <si>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</si>
  <si>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</si>
  <si>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</si>
  <si>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</si>
  <si>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</si>
  <si>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</si>
  <si>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</si>
  <si>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</si>
  <si>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</si>
  <si>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</si>
  <si>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</si>
  <si>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</si>
  <si>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</si>
  <si>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</si>
  <si>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</si>
  <si>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</si>
  <si>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</si>
  <si>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</si>
  <si>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</si>
  <si>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</si>
  <si>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</si>
  <si>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</si>
  <si>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</si>
  <si>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</si>
  <si>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</si>
  <si>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</si>
  <si>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</si>
  <si>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</si>
  <si>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</si>
  <si>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</si>
  <si>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</si>
  <si>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</si>
  <si>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</si>
  <si>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</si>
  <si>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</si>
  <si>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</si>
  <si>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</si>
  <si>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</si>
  <si>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</si>
  <si>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</si>
  <si>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</si>
  <si>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</si>
  <si>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</si>
  <si>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</si>
  <si>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</si>
  <si>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</si>
  <si>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</si>
  <si>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</si>
  <si>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</si>
  <si>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</si>
  <si>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</si>
  <si>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</si>
  <si>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</si>
  <si>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</si>
  <si>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</si>
  <si>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</si>
  <si>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</si>
  <si>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</si>
  <si>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</si>
  <si>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</si>
  <si>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</si>
  <si>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</si>
  <si>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</si>
  <si>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</si>
  <si>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</si>
  <si>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</si>
  <si>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</si>
  <si>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</si>
  <si>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</si>
  <si>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</si>
  <si>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</si>
  <si>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</si>
  <si>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</si>
  <si>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</si>
  <si>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</si>
  <si>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</si>
  <si>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</si>
  <si>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</si>
  <si>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</si>
  <si>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</si>
  <si>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</si>
  <si>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</si>
  <si>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</si>
  <si>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</si>
  <si>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</si>
  <si>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</si>
  <si>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</si>
  <si>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</si>
  <si>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</si>
  <si>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</si>
  <si>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</si>
  <si>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</si>
  <si>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</si>
  <si>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</si>
  <si>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</si>
  <si>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</si>
  <si>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</si>
  <si>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</si>
  <si>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</si>
  <si>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</si>
  <si>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</si>
  <si>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</si>
  <si>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</si>
  <si>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</si>
  <si>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</si>
  <si>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</si>
  <si>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</si>
  <si>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</si>
  <si>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</si>
  <si>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</si>
  <si>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</si>
  <si>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</si>
  <si>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</si>
  <si>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</si>
  <si>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</si>
  <si>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</si>
  <si>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</si>
  <si>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</si>
  <si>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</si>
  <si>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</si>
  <si>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</si>
  <si>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</si>
  <si>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</si>
  <si>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</si>
  <si>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</si>
  <si>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</si>
  <si>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</si>
  <si>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</si>
  <si>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</si>
  <si>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</si>
  <si>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</si>
  <si>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</si>
  <si>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</si>
  <si>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</si>
  <si>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</si>
  <si>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</si>
  <si>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</si>
  <si>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</si>
  <si>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</si>
  <si>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</si>
  <si>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</si>
  <si>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</si>
  <si>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</si>
  <si>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</si>
  <si>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</si>
  <si>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</si>
  <si>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</si>
  <si>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</si>
  <si>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</si>
  <si>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</si>
  <si>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</si>
  <si>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</si>
  <si>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</si>
  <si>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</si>
  <si>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</si>
  <si>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</si>
  <si>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</si>
  <si>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</si>
  <si>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</si>
  <si>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</si>
  <si>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</si>
  <si>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</si>
  <si>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</si>
  <si>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</si>
  <si>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</si>
  <si>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</si>
  <si>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</si>
  <si>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</si>
  <si>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</si>
  <si>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</si>
  <si>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</si>
  <si>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</si>
  <si>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</si>
  <si>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</si>
  <si>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</si>
  <si>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</si>
  <si>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</si>
  <si>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</si>
  <si>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</si>
  <si>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</si>
  <si>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</si>
  <si>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</si>
  <si>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</si>
  <si>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</si>
  <si>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</si>
  <si>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</si>
  <si>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</si>
  <si>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</si>
  <si>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</si>
  <si>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</si>
  <si>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</si>
  <si>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</si>
  <si>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</si>
  <si>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</si>
  <si>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</si>
  <si>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</si>
  <si>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</si>
  <si>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</si>
  <si>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</si>
  <si>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</si>
  <si>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</si>
  <si>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</si>
  <si>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</si>
  <si>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</si>
  <si>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</si>
  <si>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</si>
  <si>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</si>
  <si>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</si>
  <si>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</si>
  <si>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</si>
  <si>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</si>
  <si>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</si>
  <si>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</si>
  <si>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</si>
  <si>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</si>
  <si>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</si>
  <si>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</si>
  <si>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</si>
  <si>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</si>
  <si>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</si>
  <si>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</si>
  <si>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</si>
  <si>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</si>
  <si>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</si>
  <si>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</si>
  <si>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</si>
  <si>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</si>
  <si>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</si>
  <si>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</si>
  <si>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</si>
  <si>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</si>
  <si>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</si>
  <si>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</si>
  <si>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</si>
  <si>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</si>
  <si>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</si>
  <si>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</si>
  <si>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</si>
  <si>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</si>
  <si>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</si>
  <si>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</si>
  <si>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</si>
  <si>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</si>
  <si>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</si>
  <si>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</si>
  <si>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</si>
  <si>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</si>
  <si>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</si>
  <si>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</si>
  <si>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</si>
  <si>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</si>
  <si>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</si>
  <si>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</si>
  <si>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</si>
  <si>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</si>
  <si>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</si>
  <si>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</si>
  <si>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</si>
  <si>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</si>
  <si>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</si>
  <si>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</si>
  <si>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</si>
  <si>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</si>
  <si>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</si>
  <si>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</si>
  <si>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</si>
  <si>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</si>
  <si>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</si>
  <si>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</si>
  <si>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</si>
  <si>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</si>
  <si>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</si>
  <si>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</si>
  <si>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</si>
  <si>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</si>
  <si>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</si>
  <si>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</si>
  <si>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</si>
  <si>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</si>
  <si>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</si>
  <si>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</si>
  <si>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</si>
  <si>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</si>
  <si>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</si>
  <si>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</si>
  <si>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</si>
  <si>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</si>
  <si>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</si>
  <si>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</si>
  <si>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</si>
  <si>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</si>
  <si>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</si>
  <si>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</si>
  <si>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</si>
  <si>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</si>
  <si>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</si>
  <si>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</si>
  <si>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</si>
  <si>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</si>
  <si>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</si>
  <si>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</si>
  <si>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</si>
  <si>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</si>
  <si>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</si>
  <si>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</si>
  <si>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</si>
  <si>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</si>
  <si>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</si>
  <si>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</si>
  <si>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</si>
  <si>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</si>
  <si>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</si>
  <si>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</si>
  <si>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</si>
  <si>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</si>
  <si>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</si>
  <si>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</si>
  <si>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</si>
  <si>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</si>
  <si>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</si>
  <si>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</si>
  <si>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</si>
  <si>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</si>
  <si>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</si>
  <si>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</si>
  <si>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</si>
  <si>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</si>
  <si>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</si>
  <si>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</si>
  <si>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</si>
  <si>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</si>
  <si>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</si>
  <si>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</si>
  <si>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</si>
  <si>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</si>
  <si>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</si>
  <si>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</si>
  <si>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</si>
  <si>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</si>
  <si>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</si>
  <si>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</si>
  <si>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</si>
  <si>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</si>
  <si>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</si>
  <si>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</si>
  <si>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</si>
  <si>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</si>
  <si>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</si>
  <si>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</si>
  <si>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</si>
  <si>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</si>
  <si>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</si>
  <si>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</si>
  <si>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</si>
  <si>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</si>
  <si>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</si>
  <si>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</si>
  <si>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</si>
  <si>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</si>
  <si>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</si>
  <si>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</si>
  <si>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</si>
  <si>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</si>
  <si>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</si>
  <si>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</si>
  <si>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</si>
  <si>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</si>
  <si>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</si>
  <si>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</si>
  <si>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</si>
  <si>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</si>
  <si>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</si>
  <si>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</si>
  <si>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</si>
  <si>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</si>
  <si>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</si>
  <si>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</si>
  <si>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</si>
  <si>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</si>
  <si>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</si>
  <si>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</si>
  <si>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</si>
  <si>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</si>
  <si>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</si>
  <si>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</si>
  <si>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</si>
  <si>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</si>
  <si>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</si>
  <si>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</si>
  <si>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</si>
  <si>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</si>
  <si>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</si>
  <si>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</si>
  <si>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</si>
  <si>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</si>
  <si>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</si>
  <si>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</si>
  <si>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</si>
  <si>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</si>
  <si>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</si>
  <si>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</si>
  <si>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</si>
  <si>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</si>
  <si>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</si>
  <si>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</si>
  <si>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</si>
  <si>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</si>
  <si>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</si>
  <si>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</si>
  <si>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</si>
  <si>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</si>
  <si>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</si>
  <si>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</si>
  <si>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</si>
  <si>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</si>
  <si>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</si>
  <si>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</si>
  <si>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</si>
  <si>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</si>
  <si>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</si>
  <si>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</si>
  <si>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</si>
  <si>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</si>
  <si>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</si>
  <si>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</si>
  <si>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</si>
  <si>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</si>
  <si>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</si>
  <si>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</si>
  <si>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</si>
  <si>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</si>
  <si>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</si>
  <si>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</si>
  <si>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</si>
  <si>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</si>
  <si>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</si>
  <si>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</si>
  <si>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</si>
  <si>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</si>
  <si>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</si>
  <si>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</si>
  <si>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</si>
  <si>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</si>
  <si>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</si>
  <si>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</si>
  <si>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</si>
  <si>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</si>
  <si>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</si>
  <si>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</si>
  <si>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</si>
  <si>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</si>
  <si>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</si>
  <si>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</si>
  <si>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</si>
  <si>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</si>
  <si>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</si>
  <si>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</si>
  <si>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</si>
  <si>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</si>
  <si>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</si>
  <si>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</si>
  <si>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</si>
  <si>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</si>
  <si>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</si>
  <si>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</si>
  <si>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</si>
  <si>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</si>
  <si>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</si>
  <si>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</si>
  <si>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</si>
  <si>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</si>
  <si>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</si>
  <si>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</si>
  <si>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</si>
  <si>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</si>
  <si>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</si>
  <si>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</si>
  <si>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</si>
  <si>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</si>
  <si>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</si>
  <si>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</si>
  <si>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</si>
  <si>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</si>
  <si>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</si>
  <si>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</si>
  <si>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</si>
  <si>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</si>
  <si>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</si>
  <si>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</si>
  <si>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</si>
  <si>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</si>
  <si>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</si>
  <si>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</si>
  <si>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</si>
  <si>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</si>
  <si>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</si>
  <si>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</si>
  <si>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</si>
  <si>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</si>
  <si>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</si>
  <si>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</si>
  <si>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</si>
  <si>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</si>
  <si>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</si>
  <si>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</si>
  <si>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</si>
  <si>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</si>
  <si>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</si>
  <si>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</si>
  <si>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</si>
  <si>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</si>
  <si>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</si>
  <si>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</si>
  <si>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</si>
  <si>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</si>
  <si>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</si>
  <si>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</si>
  <si>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</si>
  <si>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</si>
  <si>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</si>
  <si>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</si>
  <si>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</si>
  <si>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</si>
  <si>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</si>
  <si>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</si>
  <si>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</si>
  <si>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</si>
  <si>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</si>
  <si>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</si>
  <si>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</si>
  <si>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</si>
  <si>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</si>
  <si>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</si>
  <si>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</si>
  <si>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</si>
  <si>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</si>
  <si>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</si>
  <si>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</si>
  <si>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</si>
  <si>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</si>
  <si>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</si>
  <si>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</si>
  <si>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</si>
  <si>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</si>
  <si>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</si>
  <si>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</si>
  <si>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</si>
  <si>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</si>
  <si>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</si>
  <si>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</si>
  <si>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</si>
  <si>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</si>
  <si>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</si>
  <si>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</si>
  <si>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</si>
  <si>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</si>
  <si>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</si>
  <si>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</si>
  <si>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</si>
  <si>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</si>
  <si>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</si>
  <si>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</si>
  <si>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</si>
  <si>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</si>
  <si>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</si>
  <si>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</si>
  <si>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</si>
  <si>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</si>
  <si>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</si>
  <si>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</si>
  <si>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</si>
  <si>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</si>
  <si>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</si>
  <si>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</si>
  <si>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</si>
  <si>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</si>
  <si>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</si>
  <si>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</si>
  <si>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</si>
  <si>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</si>
  <si>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</si>
  <si>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</si>
  <si>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</si>
  <si>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</si>
  <si>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</si>
  <si>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</si>
  <si>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</si>
  <si>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</si>
  <si>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</si>
  <si>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</si>
  <si>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</si>
  <si>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</si>
  <si>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</si>
  <si>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</si>
  <si>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</si>
  <si>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</si>
  <si>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</si>
  <si>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</si>
  <si>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</si>
  <si>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</si>
  <si>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</si>
  <si>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</si>
  <si>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</si>
  <si>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</si>
  <si>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</si>
  <si>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</si>
  <si>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</si>
  <si>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</si>
  <si>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</si>
  <si>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</si>
  <si>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</si>
  <si>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</si>
  <si>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</si>
  <si>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</si>
  <si>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</si>
  <si>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</si>
  <si>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</si>
  <si>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</si>
  <si>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</si>
  <si>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</si>
  <si>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</si>
  <si>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</si>
  <si>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</si>
  <si>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</si>
  <si>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</si>
  <si>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</si>
  <si>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</si>
  <si>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</si>
  <si>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</si>
  <si>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</si>
  <si>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</si>
  <si>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</si>
  <si>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</si>
  <si>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</si>
  <si>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</si>
  <si>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</si>
  <si>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</si>
  <si>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</si>
  <si>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</si>
  <si>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</si>
  <si>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</si>
  <si>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</si>
  <si>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</si>
  <si>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</si>
  <si>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</si>
  <si>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</si>
  <si>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</si>
  <si>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</si>
  <si>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</si>
  <si>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</si>
  <si>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</si>
  <si>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</si>
  <si>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</si>
  <si>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</si>
  <si>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</si>
  <si>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</si>
  <si>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</si>
  <si>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</si>
  <si>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</si>
  <si>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</si>
  <si>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</si>
  <si>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</si>
  <si>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</si>
  <si>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</si>
  <si>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</si>
  <si>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</si>
  <si>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</si>
  <si>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</si>
  <si>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</si>
  <si>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</si>
  <si>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</si>
  <si>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</si>
  <si>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</si>
  <si>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</si>
  <si>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</si>
  <si>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</si>
  <si>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</si>
  <si>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</si>
  <si>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</si>
  <si>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</si>
  <si>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</si>
  <si>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</si>
  <si>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</si>
  <si>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</si>
  <si>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</si>
  <si>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</si>
  <si>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</si>
  <si>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</si>
  <si>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</si>
  <si>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</si>
  <si>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</si>
  <si>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</si>
  <si>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</si>
  <si>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</si>
  <si>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</si>
  <si>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</si>
  <si>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</si>
  <si>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</si>
  <si>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</si>
  <si>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</si>
  <si>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</si>
  <si>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</si>
  <si>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</si>
  <si>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</si>
  <si>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</si>
  <si>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</si>
  <si>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</si>
  <si>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</si>
  <si>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</si>
  <si>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</si>
  <si>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</si>
  <si>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</si>
  <si>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</si>
  <si>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</si>
  <si>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</si>
  <si>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</si>
  <si>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</si>
  <si>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</si>
  <si>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</si>
  <si>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</si>
  <si>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</si>
  <si>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</si>
  <si>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</si>
  <si>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</si>
  <si>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</si>
  <si>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</si>
  <si>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</si>
  <si>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</si>
  <si>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</si>
  <si>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</si>
  <si>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</si>
  <si>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</si>
  <si>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</si>
  <si>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</si>
  <si>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</si>
  <si>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</si>
  <si>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</si>
  <si>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</si>
  <si>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</si>
  <si>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</si>
  <si>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</si>
  <si>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</si>
  <si>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</si>
  <si>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</si>
  <si>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</si>
  <si>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</si>
  <si>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</si>
  <si>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</si>
  <si>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</si>
  <si>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</si>
  <si>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</si>
  <si>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</si>
  <si>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</si>
  <si>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</si>
  <si>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</si>
  <si>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</si>
  <si>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</si>
  <si>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</si>
  <si>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</si>
  <si>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</si>
  <si>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</si>
  <si>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</si>
  <si>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</si>
  <si>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</si>
  <si>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</si>
  <si>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</si>
  <si>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</si>
  <si>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</si>
  <si>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</si>
  <si>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</si>
  <si>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</si>
  <si>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</si>
  <si>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</si>
  <si>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</si>
  <si>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</si>
  <si>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</si>
  <si>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</si>
  <si>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</si>
  <si>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</si>
  <si>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</si>
  <si>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</si>
  <si>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</si>
  <si>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</si>
  <si>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</si>
  <si>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</si>
  <si>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</si>
  <si>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</si>
  <si>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</si>
  <si>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</si>
  <si>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</si>
  <si>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</si>
  <si>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</si>
  <si>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</si>
  <si>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</si>
  <si>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</si>
  <si>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</si>
  <si>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</si>
  <si>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</si>
  <si>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</si>
  <si>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</si>
  <si>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</si>
  <si>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</si>
  <si>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</si>
  <si>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</si>
  <si>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</si>
  <si>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</si>
  <si>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</si>
  <si>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</si>
  <si>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</si>
  <si>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</si>
  <si>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</si>
  <si>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</si>
  <si>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</si>
  <si>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</si>
  <si>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</si>
  <si>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</si>
  <si>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</si>
  <si>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</si>
  <si>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</si>
  <si>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</si>
  <si>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</si>
  <si>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</si>
  <si>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</si>
  <si>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</si>
  <si>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</si>
  <si>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</si>
  <si>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</si>
  <si>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</si>
  <si>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</si>
  <si>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</si>
  <si>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</si>
  <si>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</si>
  <si>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</si>
  <si>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</si>
  <si>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</si>
  <si>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</si>
  <si>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</si>
  <si>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</si>
  <si>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</si>
  <si>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</si>
  <si>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</si>
  <si>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</si>
  <si>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</si>
  <si>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</si>
  <si>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</si>
  <si>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</si>
  <si>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</si>
  <si>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</si>
  <si>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</si>
  <si>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</si>
  <si>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</si>
  <si>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</si>
  <si>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</si>
  <si>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</si>
  <si>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</si>
  <si>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</si>
  <si>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</si>
  <si>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</si>
  <si>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</si>
  <si>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</si>
  <si>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</si>
  <si>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</si>
  <si>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</si>
  <si>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</si>
  <si>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</si>
  <si>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</si>
  <si>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</si>
  <si>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</si>
  <si>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</si>
  <si>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</si>
  <si>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</si>
  <si>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</si>
  <si>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</si>
  <si>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</si>
  <si>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</si>
  <si>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</si>
  <si>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</si>
  <si>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</si>
  <si>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</si>
  <si>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</si>
  <si>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</si>
  <si>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</si>
  <si>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</si>
  <si>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</si>
  <si>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</si>
  <si>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</si>
  <si>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</si>
  <si>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</si>
  <si>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</si>
  <si>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</si>
  <si>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</si>
  <si>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</si>
  <si>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</si>
  <si>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</si>
  <si>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</si>
  <si>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</si>
  <si>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</si>
  <si>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</si>
  <si>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</si>
  <si>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</si>
  <si>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</si>
  <si>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</si>
  <si>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</si>
  <si>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</si>
  <si>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</si>
  <si>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</si>
  <si>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</si>
  <si>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</si>
  <si>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</si>
  <si>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</si>
  <si>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</si>
  <si>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</si>
  <si>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</si>
  <si>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</si>
  <si>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</si>
  <si>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</si>
  <si>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</si>
  <si>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</si>
  <si>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</si>
  <si>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</si>
  <si>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</si>
  <si>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</si>
  <si>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</si>
  <si>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</si>
  <si>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</si>
  <si>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</si>
  <si>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</si>
  <si>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</si>
  <si>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</si>
  <si>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</si>
  <si>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</si>
  <si>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</si>
  <si>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</si>
  <si>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</si>
  <si>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</si>
  <si>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</si>
  <si>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</si>
  <si>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</si>
  <si>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</si>
  <si>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</si>
  <si>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</si>
  <si>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</si>
  <si>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</si>
  <si>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</si>
  <si>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</si>
  <si>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</si>
  <si>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</si>
  <si>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</si>
  <si>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</si>
  <si>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</si>
  <si>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</si>
  <si>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</si>
  <si>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</si>
  <si>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</si>
  <si>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</si>
  <si>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</si>
  <si>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</si>
  <si>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</si>
  <si>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</si>
  <si>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</si>
  <si>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</si>
  <si>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</si>
  <si>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</si>
  <si>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</si>
  <si>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</si>
  <si>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</si>
  <si>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</si>
  <si>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</si>
  <si>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</si>
  <si>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</si>
  <si>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</si>
  <si>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</si>
  <si>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</si>
  <si>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</si>
  <si>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</si>
  <si>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</si>
  <si>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</si>
  <si>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</si>
  <si>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</si>
  <si>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</si>
  <si>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</si>
  <si>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</si>
  <si>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</si>
  <si>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</si>
  <si>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</si>
  <si>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</si>
  <si>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</si>
  <si>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</si>
  <si>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</si>
  <si>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</si>
  <si>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</si>
  <si>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</si>
  <si>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</si>
  <si>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</si>
  <si>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</si>
  <si>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</si>
  <si>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</si>
  <si>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</si>
  <si>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</si>
  <si>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</si>
  <si>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</si>
  <si>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</si>
  <si>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</si>
  <si>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</si>
  <si>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</si>
  <si>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</si>
  <si>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</si>
  <si>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</si>
  <si>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</si>
  <si>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</si>
  <si>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</si>
  <si>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</si>
  <si>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</si>
  <si>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</si>
  <si>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</si>
  <si>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</si>
  <si>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</si>
  <si>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</si>
  <si>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</si>
  <si>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</si>
  <si>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</si>
  <si>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</si>
  <si>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</si>
  <si>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</si>
  <si>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</si>
  <si>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</si>
  <si>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</si>
  <si>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</si>
  <si>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</si>
  <si>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</si>
  <si>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</si>
  <si>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</si>
  <si>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</si>
  <si>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</si>
  <si>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</si>
  <si>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</si>
  <si>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</si>
  <si>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</si>
  <si>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</si>
  <si>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</si>
  <si>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</si>
  <si>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</si>
  <si>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</si>
  <si>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</si>
  <si>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</si>
  <si>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</si>
  <si>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</si>
  <si>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</si>
  <si>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</si>
  <si>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</si>
  <si>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</si>
  <si>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</si>
  <si>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</si>
  <si>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</si>
  <si>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</si>
  <si>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</si>
  <si>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</si>
  <si>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</si>
  <si>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</si>
  <si>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</si>
  <si>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</si>
  <si>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</si>
  <si>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</si>
  <si>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</si>
  <si>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</si>
  <si>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</si>
  <si>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</si>
  <si>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</si>
  <si>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</si>
  <si>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</si>
  <si>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</si>
  <si>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</si>
  <si>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</si>
  <si>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</si>
  <si>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</si>
  <si>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</si>
  <si>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</si>
  <si>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</si>
  <si>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</si>
  <si>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</si>
  <si>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</si>
  <si>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</si>
  <si>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</si>
  <si>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</si>
  <si>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</si>
  <si>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</si>
  <si>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</si>
  <si>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</si>
  <si>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</si>
  <si>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</si>
  <si>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</si>
  <si>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</si>
  <si>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</si>
  <si>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</si>
  <si>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</si>
  <si>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</si>
  <si>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</si>
  <si>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</si>
  <si>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</si>
  <si>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</si>
  <si>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</si>
  <si>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</si>
  <si>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</si>
  <si>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</si>
  <si>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</si>
  <si>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</si>
  <si>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</si>
  <si>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</si>
  <si>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</si>
  <si>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</si>
  <si>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</si>
  <si>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</si>
  <si>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</si>
  <si>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</si>
  <si>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</si>
  <si>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</si>
  <si>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</si>
  <si>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</si>
  <si>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</si>
  <si>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</si>
  <si>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</si>
  <si>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</si>
  <si>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</si>
  <si>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</si>
  <si>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</si>
  <si>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</si>
  <si>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</si>
  <si>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</si>
  <si>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</si>
  <si>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</si>
  <si>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</si>
  <si>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</si>
  <si>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</si>
  <si>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</si>
  <si>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</si>
  <si>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</si>
  <si>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</si>
  <si>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</si>
  <si>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</si>
  <si>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</si>
  <si>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</si>
  <si>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</si>
  <si>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</si>
  <si>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</si>
  <si>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</si>
  <si>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</si>
  <si>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</si>
  <si>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</si>
  <si>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</si>
  <si>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</si>
  <si>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</si>
  <si>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</si>
  <si>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</si>
  <si>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</si>
  <si>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</si>
  <si>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</si>
  <si>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</si>
  <si>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</si>
  <si>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</si>
  <si>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</si>
  <si>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</si>
  <si>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</si>
  <si>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</si>
  <si>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</si>
  <si>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</si>
  <si>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</si>
  <si>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</si>
  <si>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</si>
  <si>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</si>
  <si>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</si>
  <si>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</si>
  <si>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</si>
  <si>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</si>
  <si>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</si>
  <si>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</si>
  <si>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</si>
  <si>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</si>
  <si>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</si>
  <si>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</si>
  <si>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</si>
  <si>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</si>
  <si>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</si>
  <si>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</si>
  <si>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</si>
  <si>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</si>
  <si>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</si>
  <si>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</si>
  <si>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</si>
  <si>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</si>
  <si>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</si>
  <si>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</si>
  <si>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</si>
  <si>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</si>
  <si>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</si>
  <si>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</si>
  <si>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</si>
  <si>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</si>
  <si>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</si>
  <si>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</si>
  <si>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</si>
  <si>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</si>
  <si>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</si>
  <si>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</si>
  <si>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</si>
  <si>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</si>
  <si>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</si>
  <si>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</si>
  <si>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</si>
  <si>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</si>
  <si>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</si>
  <si>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</si>
  <si>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</si>
  <si>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</si>
  <si>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</si>
  <si>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</si>
  <si>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</si>
  <si>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</si>
  <si>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</si>
  <si>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</si>
  <si>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</si>
  <si>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</si>
  <si>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</si>
  <si>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</si>
  <si>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</si>
  <si>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</si>
  <si>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</si>
  <si>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</si>
  <si>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</si>
  <si>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</si>
  <si>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</si>
  <si>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</si>
  <si>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</si>
  <si>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</si>
  <si>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</si>
  <si>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</si>
  <si>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</si>
  <si>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</si>
  <si>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</si>
  <si>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</si>
  <si>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</si>
  <si>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</si>
  <si>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</si>
  <si>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</si>
  <si>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</si>
  <si>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</si>
  <si>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</si>
  <si>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</si>
  <si>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</si>
  <si>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</si>
  <si>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</si>
  <si>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</si>
  <si>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</si>
  <si>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</si>
  <si>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</si>
  <si>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</si>
  <si>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</si>
  <si>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</si>
  <si>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</si>
  <si>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</si>
  <si>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</si>
  <si>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</si>
  <si>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</si>
  <si>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</si>
  <si>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</si>
  <si>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</si>
  <si>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</si>
  <si>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</si>
  <si>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</si>
  <si>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</si>
  <si>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</si>
  <si>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</si>
  <si>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</si>
  <si>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</si>
  <si>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</si>
  <si>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</si>
  <si>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</si>
  <si>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</si>
  <si>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</si>
  <si>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</si>
  <si>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</si>
  <si>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</si>
  <si>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</si>
  <si>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</si>
  <si>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</si>
  <si>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</si>
  <si>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</si>
  <si>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</si>
  <si>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</si>
  <si>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</si>
  <si>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</si>
  <si>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</si>
  <si>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</si>
  <si>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</si>
  <si>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</si>
  <si>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</si>
  <si>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</si>
  <si>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</si>
  <si>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</si>
  <si>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</si>
  <si>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</si>
  <si>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</si>
  <si>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</si>
  <si>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</si>
  <si>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</si>
  <si>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</si>
  <si>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</si>
  <si>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</si>
  <si>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</si>
  <si>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</si>
  <si>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</si>
  <si>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</si>
  <si>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</si>
  <si>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</si>
  <si>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</si>
  <si>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</si>
  <si>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</si>
  <si>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</si>
  <si>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</si>
  <si>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</si>
  <si>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</si>
  <si>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</si>
  <si>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</si>
  <si>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</si>
  <si>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</si>
  <si>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</si>
  <si>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</si>
  <si>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</si>
  <si>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</si>
  <si>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</si>
  <si>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</si>
  <si>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</si>
  <si>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</si>
  <si>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</si>
  <si>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</si>
  <si>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</si>
  <si>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</si>
  <si>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</si>
  <si>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</si>
  <si>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</si>
  <si>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</si>
  <si>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</si>
  <si>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</si>
  <si>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</si>
  <si>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</si>
  <si>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</si>
  <si>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</si>
  <si>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</si>
  <si>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</si>
  <si>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</si>
  <si>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</si>
  <si>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</si>
  <si>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</si>
  <si>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</si>
  <si>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</si>
  <si>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</si>
  <si>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</si>
  <si>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</si>
  <si>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</si>
  <si>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</si>
  <si>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</si>
  <si>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</si>
  <si>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</si>
  <si>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</si>
  <si>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</si>
  <si>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</si>
  <si>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</si>
  <si>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</si>
  <si>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</si>
  <si>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</si>
  <si>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</si>
  <si>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</si>
  <si>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</si>
  <si>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</si>
  <si>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</si>
  <si>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</si>
  <si>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</si>
  <si>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</si>
  <si>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</si>
  <si>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</si>
  <si>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</si>
  <si>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</si>
  <si>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</si>
  <si>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</si>
  <si>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</si>
  <si>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</si>
  <si>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</si>
  <si>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</si>
  <si>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</si>
  <si>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</si>
  <si>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</si>
  <si>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</si>
  <si>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</si>
  <si>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</si>
  <si>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</si>
  <si>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</si>
  <si>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</si>
  <si>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</si>
  <si>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</si>
  <si>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</si>
  <si>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</si>
  <si>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</si>
  <si>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</si>
  <si>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</si>
  <si>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</si>
  <si>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</si>
  <si>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</si>
  <si>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</si>
  <si>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</si>
  <si>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</si>
  <si>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</si>
  <si>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</si>
  <si>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</si>
  <si>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</si>
  <si>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</si>
  <si>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</si>
  <si>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</si>
  <si>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</si>
  <si>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</si>
  <si>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</si>
  <si>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</si>
  <si>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</si>
  <si>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</si>
  <si>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</si>
  <si>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</si>
  <si>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</si>
  <si>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</si>
  <si>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</si>
  <si>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</si>
  <si>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</si>
  <si>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</si>
  <si>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</si>
  <si>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</si>
  <si>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</si>
  <si>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</si>
  <si>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</si>
  <si>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</si>
  <si>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</si>
  <si>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</si>
  <si>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</si>
  <si>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</si>
  <si>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</si>
  <si>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</si>
  <si>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</si>
  <si>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</si>
  <si>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</si>
  <si>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</si>
  <si>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</si>
  <si>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</si>
  <si>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</si>
  <si>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</si>
  <si>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</si>
  <si>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</si>
  <si>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</si>
  <si>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</si>
  <si>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</si>
  <si>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</si>
  <si>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</si>
  <si>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</si>
  <si>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</si>
  <si>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</si>
  <si>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</si>
  <si>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</si>
  <si>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</si>
  <si>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</si>
  <si>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</si>
  <si>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</si>
  <si>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</si>
  <si>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</si>
  <si>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</si>
  <si>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</si>
  <si>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</si>
  <si>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</si>
  <si>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</si>
  <si>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</si>
  <si>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</si>
  <si>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</si>
  <si>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</si>
  <si>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</si>
  <si>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</si>
  <si>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</si>
  <si>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</si>
  <si>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</si>
  <si>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</si>
  <si>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</si>
  <si>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</si>
  <si>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</si>
  <si>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</si>
  <si>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</si>
  <si>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</si>
  <si>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</si>
  <si>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</si>
  <si>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</si>
  <si>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</si>
  <si>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</si>
  <si>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</si>
  <si>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</si>
  <si>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</si>
  <si>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</si>
  <si>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</si>
  <si>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</si>
  <si>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</si>
  <si>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</si>
  <si>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</si>
  <si>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</si>
  <si>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</si>
  <si>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</si>
  <si>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</si>
  <si>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</si>
  <si>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</si>
  <si>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</si>
  <si>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</si>
  <si>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</si>
  <si>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</si>
  <si>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</si>
  <si>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</si>
  <si>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</si>
  <si>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</si>
  <si>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</si>
  <si>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</si>
  <si>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</si>
  <si>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</si>
  <si>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</si>
  <si>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</si>
  <si>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</si>
  <si>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</si>
  <si>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</si>
  <si>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</si>
  <si>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</si>
  <si>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</si>
  <si>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</si>
  <si>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</si>
  <si>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</si>
  <si>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</si>
  <si>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</si>
  <si>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</si>
  <si>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</si>
  <si>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</si>
  <si>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</si>
  <si>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</si>
  <si>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</si>
  <si>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</si>
  <si>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</si>
  <si>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</si>
  <si>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</si>
  <si>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</si>
  <si>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</si>
  <si>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</si>
  <si>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</si>
  <si>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</si>
  <si>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</si>
  <si>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</si>
  <si>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</si>
  <si>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</si>
  <si>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</si>
  <si>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</si>
  <si>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</si>
  <si>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</si>
  <si>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</si>
  <si>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</si>
  <si>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</si>
  <si>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</si>
  <si>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</si>
  <si>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</si>
  <si>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</si>
  <si>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</si>
  <si>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</si>
  <si>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</si>
  <si>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</si>
  <si>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</si>
  <si>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</si>
  <si>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</si>
  <si>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</si>
  <si>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</si>
  <si>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</si>
  <si>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</si>
  <si>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</si>
  <si>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</si>
  <si>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</si>
  <si>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</si>
  <si>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</si>
  <si>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</si>
  <si>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</si>
  <si>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</si>
  <si>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</si>
  <si>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</si>
  <si>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</si>
  <si>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</si>
  <si>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</si>
  <si>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</si>
  <si>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</si>
  <si>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</si>
  <si>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</si>
  <si>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</si>
  <si>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</si>
  <si>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</si>
  <si>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</si>
  <si>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</si>
  <si>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</si>
  <si>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</si>
  <si>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</si>
  <si>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</si>
  <si>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</si>
  <si>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</si>
  <si>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</si>
  <si>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</si>
  <si>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</si>
  <si>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</si>
  <si>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</si>
  <si>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</si>
  <si>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</si>
  <si>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</si>
  <si>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</si>
  <si>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</si>
  <si>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</si>
  <si>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</si>
  <si>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</si>
  <si>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</si>
  <si>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</si>
  <si>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</si>
  <si>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</si>
  <si>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</si>
  <si>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</si>
  <si>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</si>
  <si>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</si>
  <si>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</si>
  <si>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</si>
  <si>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</si>
  <si>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</si>
  <si>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</si>
  <si>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</si>
  <si>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</si>
  <si>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</si>
  <si>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</si>
  <si>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</si>
  <si>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</si>
  <si>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</si>
  <si>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</si>
  <si>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</si>
  <si>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</si>
  <si>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</si>
  <si>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</si>
  <si>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</si>
  <si>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</si>
  <si>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</si>
  <si>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</si>
  <si>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</si>
  <si>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</si>
  <si>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</si>
  <si>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</si>
  <si>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</si>
  <si>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</si>
  <si>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</si>
  <si>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</si>
  <si>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</si>
  <si>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</si>
  <si>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</si>
  <si>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</si>
  <si>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</si>
  <si>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</si>
  <si>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</si>
  <si>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</si>
  <si>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</si>
  <si>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</si>
  <si>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</si>
  <si>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</si>
  <si>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</si>
  <si>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</si>
  <si>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</si>
  <si>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</si>
  <si>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</si>
  <si>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</si>
  <si>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</si>
  <si>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</si>
  <si>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</si>
  <si>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</si>
  <si>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</si>
  <si>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</si>
  <si>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</si>
  <si>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</si>
  <si>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</si>
  <si>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</si>
  <si>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</si>
  <si>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</si>
  <si>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</si>
  <si>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</si>
  <si>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</si>
  <si>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</si>
  <si>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</si>
  <si>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</si>
  <si>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</si>
  <si>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</si>
  <si>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</si>
  <si>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</si>
  <si>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</si>
  <si>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</si>
  <si>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</si>
  <si>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</si>
  <si>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</si>
  <si>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</si>
  <si>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</si>
  <si>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</si>
  <si>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</si>
  <si>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</si>
  <si>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</si>
  <si>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</si>
  <si>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</si>
  <si>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</si>
  <si>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</si>
  <si>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</si>
  <si>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</si>
  <si>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</si>
  <si>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</si>
  <si>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</si>
  <si>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</si>
  <si>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</si>
  <si>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</si>
  <si>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</si>
  <si>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</si>
  <si>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</si>
  <si>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</si>
  <si>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</si>
  <si>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</si>
  <si>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</si>
  <si>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</si>
  <si>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</si>
  <si>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</si>
  <si>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</si>
  <si>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</si>
  <si>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</si>
  <si>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</si>
  <si>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</si>
  <si>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</si>
  <si>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</si>
  <si>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</si>
  <si>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</si>
  <si>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</si>
  <si>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</si>
  <si>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</si>
  <si>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</si>
  <si>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</si>
  <si>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</si>
  <si>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</si>
  <si>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</si>
  <si>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</si>
  <si>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</si>
  <si>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</si>
  <si>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</si>
  <si>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</si>
  <si>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</si>
  <si>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</si>
  <si>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</si>
  <si>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</si>
  <si>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</si>
  <si>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</si>
  <si>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</si>
  <si>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</si>
  <si>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</si>
  <si>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</si>
  <si>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</si>
  <si>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</si>
  <si>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</si>
  <si>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</si>
  <si>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</si>
  <si>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</si>
  <si>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</si>
  <si>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</si>
  <si>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</si>
  <si>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</si>
  <si>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</si>
  <si>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</si>
  <si>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</si>
  <si>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</si>
  <si>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</si>
  <si>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</si>
  <si>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</si>
  <si>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</si>
  <si>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</si>
  <si>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</si>
  <si>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</si>
  <si>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</si>
  <si>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</si>
  <si>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</si>
  <si>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</si>
  <si>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</si>
  <si>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</si>
  <si>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</si>
  <si>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</si>
  <si>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</si>
  <si>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</si>
  <si>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</si>
  <si>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</si>
  <si>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</si>
  <si>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</si>
  <si>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</si>
  <si>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</si>
  <si>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</si>
  <si>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</si>
  <si>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</si>
  <si>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</si>
  <si>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</si>
  <si>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</si>
  <si>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</si>
  <si>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</si>
  <si>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</si>
  <si>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</si>
  <si>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</si>
  <si>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</si>
  <si>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</si>
  <si>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</si>
  <si>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</si>
  <si>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</si>
  <si>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</si>
  <si>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</si>
  <si>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</si>
  <si>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</si>
  <si>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</si>
  <si>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</si>
  <si>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</si>
  <si>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</si>
  <si>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</si>
  <si>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</si>
  <si>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</si>
  <si>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</si>
  <si>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</si>
  <si>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</si>
  <si>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</si>
  <si>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</si>
  <si>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</si>
  <si>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</si>
  <si>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</si>
  <si>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</si>
  <si>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</si>
  <si>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</si>
  <si>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</si>
  <si>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</si>
  <si>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</si>
  <si>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</si>
  <si>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</si>
  <si>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</si>
  <si>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</si>
  <si>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</si>
  <si>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</si>
  <si>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</si>
  <si>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</si>
  <si>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</si>
  <si>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</si>
  <si>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</si>
  <si>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</si>
  <si>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</si>
  <si>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</si>
  <si>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</si>
  <si>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</si>
  <si>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</si>
  <si>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</si>
  <si>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</si>
  <si>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</si>
  <si>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</si>
  <si>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</si>
  <si>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</si>
  <si>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</si>
  <si>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</si>
  <si>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</si>
  <si>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</si>
  <si>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</si>
  <si>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</si>
  <si>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</si>
  <si>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</si>
  <si>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</si>
  <si>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</si>
  <si>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</si>
  <si>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</si>
  <si>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</si>
  <si>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</si>
  <si>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</si>
  <si>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</si>
  <si>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</si>
  <si>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</si>
  <si>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</si>
  <si>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</si>
  <si>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</si>
  <si>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</si>
  <si>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</si>
  <si>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</si>
  <si>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</si>
  <si>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</si>
  <si>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</si>
  <si>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</si>
  <si>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</si>
  <si>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</si>
  <si>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</si>
  <si>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</si>
  <si>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</si>
  <si>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</si>
  <si>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</si>
  <si>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</si>
  <si>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</si>
  <si>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</si>
  <si>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</si>
  <si>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</si>
  <si>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</si>
  <si>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</si>
  <si>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</si>
  <si>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</si>
  <si>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</si>
  <si>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</si>
  <si>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</si>
  <si>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</si>
  <si>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</si>
  <si>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</si>
  <si>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</si>
  <si>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</si>
  <si>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</si>
  <si>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</si>
  <si>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</si>
  <si>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</si>
  <si>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</si>
  <si>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</si>
  <si>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</si>
  <si>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</si>
  <si>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</si>
  <si>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</si>
  <si>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</si>
  <si>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</si>
  <si>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</si>
  <si>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</si>
  <si>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</si>
  <si>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</si>
  <si>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</si>
  <si>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</si>
  <si>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</si>
  <si>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</si>
  <si>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</si>
  <si>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</si>
  <si>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</si>
  <si>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</si>
  <si>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</si>
  <si>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</si>
  <si>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</si>
  <si>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</si>
  <si>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</si>
  <si>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</si>
  <si>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</si>
  <si>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</si>
  <si>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</si>
  <si>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</si>
  <si>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</si>
  <si>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</si>
  <si>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</si>
  <si>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</si>
  <si>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</si>
  <si>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</si>
  <si>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</si>
  <si>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</si>
  <si>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</si>
  <si>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</si>
  <si>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</si>
  <si>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</si>
  <si>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</si>
  <si>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</si>
  <si>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</si>
  <si>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</si>
  <si>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</si>
  <si>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</si>
  <si>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</si>
  <si>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</si>
  <si>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</si>
  <si>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</si>
  <si>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</si>
  <si>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</si>
  <si>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</si>
  <si>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</si>
  <si>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</si>
  <si>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</si>
  <si>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</si>
  <si>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</si>
  <si>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</si>
  <si>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</si>
  <si>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</si>
  <si>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</si>
  <si>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</si>
  <si>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</si>
  <si>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</si>
  <si>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</si>
  <si>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</si>
  <si>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</si>
  <si>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</si>
  <si>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</si>
  <si>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</si>
  <si>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</si>
  <si>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</si>
  <si>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</si>
  <si>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</si>
  <si>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</si>
  <si>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</si>
  <si>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</si>
  <si>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</si>
  <si>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</si>
  <si>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</si>
  <si>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</si>
  <si>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</si>
  <si>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</si>
  <si>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</si>
  <si>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</si>
  <si>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</si>
  <si>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</si>
  <si>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</si>
  <si>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</si>
  <si>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</si>
  <si>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</si>
  <si>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</si>
  <si>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</si>
  <si>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</si>
  <si>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</si>
  <si>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</si>
  <si>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</si>
  <si>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</si>
  <si>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</si>
  <si>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</si>
  <si>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</si>
  <si>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</si>
  <si>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</si>
  <si>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</si>
  <si>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</si>
  <si>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</si>
  <si>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</si>
  <si>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</si>
  <si>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</si>
  <si>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</si>
  <si>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</si>
  <si>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</si>
  <si>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</si>
  <si>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</si>
  <si>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</si>
  <si>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</si>
  <si>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</si>
  <si>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</si>
  <si>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</si>
  <si>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</si>
  <si>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</si>
  <si>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</si>
  <si>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</si>
  <si>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</si>
  <si>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</si>
  <si>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</si>
  <si>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</si>
  <si>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</si>
  <si>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</si>
  <si>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</si>
  <si>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</si>
  <si>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</si>
  <si>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</si>
  <si>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</si>
  <si>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</si>
  <si>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</si>
  <si>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</si>
  <si>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</si>
  <si>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</si>
  <si>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</si>
  <si>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</si>
  <si>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</si>
  <si>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</si>
  <si>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</si>
  <si>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</si>
  <si>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</si>
  <si>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</si>
  <si>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</si>
  <si>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</si>
  <si>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</si>
  <si>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</si>
  <si>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</si>
  <si>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</si>
  <si>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</si>
  <si>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</si>
  <si>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</si>
  <si>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</si>
  <si>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</si>
  <si>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</si>
  <si>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</si>
  <si>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</si>
  <si>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</si>
  <si>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</si>
  <si>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</si>
  <si>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</si>
  <si>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</si>
  <si>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</si>
  <si>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</si>
  <si>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</si>
  <si>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</si>
  <si>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</si>
  <si>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</si>
  <si>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</si>
  <si>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</si>
  <si>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</si>
  <si>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</si>
  <si>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</si>
  <si>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</si>
  <si>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</si>
  <si>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</si>
  <si>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</si>
  <si>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</si>
  <si>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</si>
  <si>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</si>
  <si>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</si>
  <si>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</si>
  <si>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</si>
  <si>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</si>
  <si>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</si>
  <si>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</si>
  <si>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</si>
  <si>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</si>
  <si>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</si>
  <si>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</si>
  <si>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</si>
  <si>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</si>
  <si>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</si>
  <si>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</si>
  <si>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</si>
  <si>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</si>
  <si>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</si>
  <si>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</si>
  <si>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</si>
  <si>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</si>
  <si>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</si>
  <si>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</si>
  <si>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</si>
  <si>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</si>
  <si>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</si>
  <si>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</si>
  <si>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</si>
  <si>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</si>
  <si>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</si>
  <si>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</si>
  <si>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</si>
  <si>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</si>
  <si>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</si>
  <si>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</si>
  <si>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</si>
  <si>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</si>
  <si>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</si>
  <si>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</si>
  <si>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</si>
  <si>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</si>
  <si>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</si>
  <si>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</si>
  <si>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</si>
  <si>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</si>
  <si>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</si>
  <si>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</si>
  <si>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</si>
  <si>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</si>
  <si>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</si>
  <si>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</si>
  <si>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</si>
  <si>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</si>
  <si>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</si>
  <si>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</si>
  <si>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</si>
  <si>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</si>
  <si>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</si>
  <si>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</si>
  <si>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</si>
  <si>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</si>
  <si>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</si>
  <si>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</si>
  <si>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</si>
  <si>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</si>
  <si>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</si>
  <si>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</si>
  <si>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</si>
  <si>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</si>
  <si>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</si>
  <si>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</si>
  <si>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</si>
  <si>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</si>
  <si>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</si>
  <si>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</si>
  <si>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</si>
  <si>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</si>
  <si>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</si>
  <si>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</si>
  <si>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</si>
  <si>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</si>
  <si>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</si>
  <si>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</si>
  <si>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</si>
  <si>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</si>
  <si>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</si>
  <si>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</si>
  <si>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</si>
  <si>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</si>
  <si>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</si>
  <si>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</si>
  <si>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</si>
  <si>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</si>
  <si>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</si>
  <si>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</si>
  <si>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</si>
  <si>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</si>
  <si>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</si>
  <si>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</si>
  <si>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</si>
  <si>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</si>
  <si>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</si>
  <si>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</si>
  <si>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</si>
  <si>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</si>
  <si>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</si>
  <si>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</si>
  <si>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</si>
  <si>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</si>
  <si>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</si>
  <si>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</si>
  <si>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</si>
  <si>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</si>
  <si>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</si>
  <si>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</si>
  <si>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</si>
  <si>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</si>
  <si>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</si>
  <si>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</si>
  <si>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</si>
  <si>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</si>
  <si>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</si>
  <si>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</si>
  <si>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</si>
  <si>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</si>
  <si>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</si>
  <si>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</si>
  <si>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</si>
  <si>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</si>
  <si>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</si>
  <si>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</si>
  <si>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</si>
  <si>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</si>
  <si>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</si>
  <si>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</si>
  <si>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</si>
  <si>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</si>
  <si>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</si>
  <si>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</si>
  <si>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</si>
  <si>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</si>
  <si>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</si>
  <si>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</si>
  <si>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</si>
  <si>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</si>
  <si>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</si>
  <si>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</si>
  <si>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</si>
  <si>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</si>
  <si>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</si>
  <si>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</si>
  <si>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</si>
  <si>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</si>
  <si>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</si>
  <si>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</si>
  <si>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</si>
  <si>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</si>
  <si>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</si>
  <si>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</si>
  <si>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</si>
  <si>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</si>
  <si>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</si>
  <si>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</si>
  <si>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</si>
  <si>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</si>
  <si>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</si>
  <si>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</si>
  <si>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</si>
  <si>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</si>
  <si>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</si>
  <si>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</si>
  <si>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</si>
  <si>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</si>
  <si>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</si>
  <si>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</si>
  <si>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</si>
  <si>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</si>
  <si>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</si>
  <si>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</si>
  <si>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</si>
  <si>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</si>
  <si>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</si>
  <si>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</si>
  <si>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</si>
  <si>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</si>
  <si>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</si>
  <si>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</si>
  <si>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</si>
  <si>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</si>
  <si>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</si>
  <si>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</si>
  <si>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07201_令和7年度</t>
  </si>
  <si>
    <t>07201_令和8年度</t>
  </si>
  <si>
    <t>07201_令和9年度</t>
  </si>
  <si>
    <t>07201_令和10年度</t>
  </si>
  <si>
    <t>07201_令和11年度</t>
  </si>
  <si>
    <t>07201_令和12年度</t>
  </si>
  <si>
    <t>07211_令和6年度</t>
  </si>
  <si>
    <t>07211</t>
  </si>
  <si>
    <t>田村市</t>
  </si>
  <si>
    <t>07211_令和4年度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</si>
</sst>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30.256168463240002</c:v>
                </c:pt>
                <c:pt idx="1">
                  <c:v>20.55207360264</c:v>
                </c:pt>
                <c:pt idx="2">
                  <c:v>21.54193838874</c:v>
                </c:pt>
                <c:pt idx="3">
                  <c:v>47.76313720041</c:v>
                </c:pt>
                <c:pt idx="4">
                  <c:v>40.063893117100001</c:v>
                </c:pt>
                <c:pt idx="5">
                  <c:v>36.732489168119997</c:v>
                </c:pt>
                <c:pt idx="6">
                  <c:v>45.230848175879999</c:v>
                </c:pt>
                <c:pt idx="7">
                  <c:v>37.341019669786832</c:v>
                </c:pt>
                <c:pt idx="8">
                  <c:v>38.702230609699996</c:v>
                </c:pt>
                <c:pt idx="9">
                  <c:v>37.931920264400006</c:v>
                </c:pt>
                <c:pt idx="10">
                  <c:v>33.70147829706</c:v>
                </c:pt>
                <c:pt idx="11">
                  <c:v>35.291683629239998</c:v>
                </c:pt>
                <c:pt idx="12">
                  <c:v>29.230301667919999</c:v>
                </c:pt>
                <c:pt idx="13">
                  <c:v>28.29868921848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533.80180600228186</c:v>
                </c:pt>
                <c:pt idx="1">
                  <c:v>536.16332949322009</c:v>
                </c:pt>
                <c:pt idx="2">
                  <c:v>531.2305912067352</c:v>
                </c:pt>
                <c:pt idx="3">
                  <c:v>544.88219396195859</c:v>
                </c:pt>
                <c:pt idx="4">
                  <c:v>544.94327913434461</c:v>
                </c:pt>
                <c:pt idx="5">
                  <c:v>536.51946898035419</c:v>
                </c:pt>
                <c:pt idx="6">
                  <c:v>537.63843031035117</c:v>
                </c:pt>
                <c:pt idx="7">
                  <c:v>524.86392014545493</c:v>
                </c:pt>
                <c:pt idx="8">
                  <c:v>514.70637161517038</c:v>
                </c:pt>
                <c:pt idx="9">
                  <c:v>503.02383654166636</c:v>
                </c:pt>
                <c:pt idx="10">
                  <c:v>493.13035378697913</c:v>
                </c:pt>
                <c:pt idx="11">
                  <c:v>444.62049220126357</c:v>
                </c:pt>
                <c:pt idx="12">
                  <c:v>440.79765537924828</c:v>
                </c:pt>
                <c:pt idx="13">
                  <c:v>453.11898881695737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465.17082608699633</c:v>
                </c:pt>
                <c:pt idx="1">
                  <c:v>468.64852448011521</c:v>
                </c:pt>
                <c:pt idx="2">
                  <c:v>546.45017213492406</c:v>
                </c:pt>
                <c:pt idx="3">
                  <c:v>587.01540384925681</c:v>
                </c:pt>
                <c:pt idx="4">
                  <c:v>584.91920511242688</c:v>
                </c:pt>
                <c:pt idx="5">
                  <c:v>578.37813158409631</c:v>
                </c:pt>
                <c:pt idx="6">
                  <c:v>525.84034356122959</c:v>
                </c:pt>
                <c:pt idx="7">
                  <c:v>492.35069006944786</c:v>
                </c:pt>
                <c:pt idx="8">
                  <c:v>523.67604837118938</c:v>
                </c:pt>
                <c:pt idx="9">
                  <c:v>482.28781656391249</c:v>
                </c:pt>
                <c:pt idx="10">
                  <c:v>471.08975472888181</c:v>
                </c:pt>
                <c:pt idx="11">
                  <c:v>422.58698943558272</c:v>
                </c:pt>
                <c:pt idx="12">
                  <c:v>472.2112755741137</c:v>
                </c:pt>
                <c:pt idx="13">
                  <c:v>457.46620349423171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619.70087662890057</c:v>
                </c:pt>
                <c:pt idx="1">
                  <c:v>604.37574505176576</c:v>
                </c:pt>
                <c:pt idx="2">
                  <c:v>703.37444917065329</c:v>
                </c:pt>
                <c:pt idx="3">
                  <c:v>791.38127605932198</c:v>
                </c:pt>
                <c:pt idx="4">
                  <c:v>683.01197189539357</c:v>
                </c:pt>
                <c:pt idx="5">
                  <c:v>771.83187030577255</c:v>
                </c:pt>
                <c:pt idx="6">
                  <c:v>759.32717020266671</c:v>
                </c:pt>
                <c:pt idx="7">
                  <c:v>554.74500718638888</c:v>
                </c:pt>
                <c:pt idx="8">
                  <c:v>514.18341469338759</c:v>
                </c:pt>
                <c:pt idx="9">
                  <c:v>545.37123220005935</c:v>
                </c:pt>
                <c:pt idx="10">
                  <c:v>545.99861557724716</c:v>
                </c:pt>
                <c:pt idx="11">
                  <c:v>425.76601370700672</c:v>
                </c:pt>
                <c:pt idx="12">
                  <c:v>467.02532819284454</c:v>
                </c:pt>
                <c:pt idx="13">
                  <c:v>464.78230530257343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627.50178850035888</c:v>
                </c:pt>
                <c:pt idx="1">
                  <c:v>561.87142247167071</c:v>
                </c:pt>
                <c:pt idx="2">
                  <c:v>641.29966507399308</c:v>
                </c:pt>
                <c:pt idx="3">
                  <c:v>703.81238661119437</c:v>
                </c:pt>
                <c:pt idx="4">
                  <c:v>640.25840942888431</c:v>
                </c:pt>
                <c:pt idx="5">
                  <c:v>618.93392721448845</c:v>
                </c:pt>
                <c:pt idx="6">
                  <c:v>562.93884822738983</c:v>
                </c:pt>
                <c:pt idx="7">
                  <c:v>513.72176620902405</c:v>
                </c:pt>
                <c:pt idx="8">
                  <c:v>494.86662076253879</c:v>
                </c:pt>
                <c:pt idx="9">
                  <c:v>501.74700853412395</c:v>
                </c:pt>
                <c:pt idx="10">
                  <c:v>428.75077448088587</c:v>
                </c:pt>
                <c:pt idx="11">
                  <c:v>391.58315941792182</c:v>
                </c:pt>
                <c:pt idx="12">
                  <c:v>390.87250308656439</c:v>
                </c:pt>
                <c:pt idx="13">
                  <c:v>338.76539024744608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162818</c:v>
                </c:pt>
                <c:pt idx="1">
                  <c:v>163813</c:v>
                </c:pt>
                <c:pt idx="2">
                  <c:v>165890</c:v>
                </c:pt>
                <c:pt idx="3">
                  <c:v>169606</c:v>
                </c:pt>
                <c:pt idx="4">
                  <c:v>173150</c:v>
                </c:pt>
                <c:pt idx="5">
                  <c:v>175833</c:v>
                </c:pt>
                <c:pt idx="6">
                  <c:v>178717</c:v>
                </c:pt>
                <c:pt idx="7">
                  <c:v>180296</c:v>
                </c:pt>
                <c:pt idx="8">
                  <c:v>181003</c:v>
                </c:pt>
                <c:pt idx="9">
                  <c:v>181360</c:v>
                </c:pt>
                <c:pt idx="10">
                  <c:v>181851</c:v>
                </c:pt>
                <c:pt idx="11">
                  <c:v>182268</c:v>
                </c:pt>
                <c:pt idx="12">
                  <c:v>181906</c:v>
                </c:pt>
                <c:pt idx="13">
                  <c:v>182958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39184</c:v>
                </c:pt>
                <c:pt idx="1">
                  <c:v>38441</c:v>
                </c:pt>
                <c:pt idx="2">
                  <c:v>38701</c:v>
                </c:pt>
                <c:pt idx="3">
                  <c:v>39969</c:v>
                </c:pt>
                <c:pt idx="4">
                  <c:v>41234</c:v>
                </c:pt>
                <c:pt idx="5">
                  <c:v>41785</c:v>
                </c:pt>
                <c:pt idx="6">
                  <c:v>41654</c:v>
                </c:pt>
                <c:pt idx="7">
                  <c:v>40810</c:v>
                </c:pt>
                <c:pt idx="8">
                  <c:v>39923</c:v>
                </c:pt>
                <c:pt idx="9">
                  <c:v>39266</c:v>
                </c:pt>
                <c:pt idx="10">
                  <c:v>38531</c:v>
                </c:pt>
                <c:pt idx="11">
                  <c:v>38247</c:v>
                </c:pt>
                <c:pt idx="12">
                  <c:v>38222</c:v>
                </c:pt>
                <c:pt idx="13">
                  <c:v>38336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115242</c:v>
                </c:pt>
                <c:pt idx="1">
                  <c:v>115902</c:v>
                </c:pt>
                <c:pt idx="2">
                  <c:v>115458</c:v>
                </c:pt>
                <c:pt idx="3">
                  <c:v>116644</c:v>
                </c:pt>
                <c:pt idx="4">
                  <c:v>118167</c:v>
                </c:pt>
                <c:pt idx="5">
                  <c:v>119634</c:v>
                </c:pt>
                <c:pt idx="6">
                  <c:v>121308</c:v>
                </c:pt>
                <c:pt idx="7">
                  <c:v>122078</c:v>
                </c:pt>
                <c:pt idx="8">
                  <c:v>122360</c:v>
                </c:pt>
                <c:pt idx="9">
                  <c:v>122770</c:v>
                </c:pt>
                <c:pt idx="10">
                  <c:v>123163</c:v>
                </c:pt>
                <c:pt idx="11">
                  <c:v>123878</c:v>
                </c:pt>
                <c:pt idx="12">
                  <c:v>124222</c:v>
                </c:pt>
                <c:pt idx="13">
                  <c:v>124704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552</c:v>
                </c:pt>
                <c:pt idx="1">
                  <c:v>552</c:v>
                </c:pt>
                <c:pt idx="2">
                  <c:v>552</c:v>
                </c:pt>
                <c:pt idx="3">
                  <c:v>552</c:v>
                </c:pt>
                <c:pt idx="4">
                  <c:v>552</c:v>
                </c:pt>
                <c:pt idx="5">
                  <c:v>413</c:v>
                </c:pt>
                <c:pt idx="6">
                  <c:v>413</c:v>
                </c:pt>
                <c:pt idx="7">
                  <c:v>413</c:v>
                </c:pt>
                <c:pt idx="8">
                  <c:v>413</c:v>
                </c:pt>
                <c:pt idx="9">
                  <c:v>413</c:v>
                </c:pt>
                <c:pt idx="10">
                  <c:v>413</c:v>
                </c:pt>
                <c:pt idx="11">
                  <c:v>647</c:v>
                </c:pt>
                <c:pt idx="12">
                  <c:v>647</c:v>
                </c:pt>
                <c:pt idx="13">
                  <c:v>647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9719</c:v>
                </c:pt>
                <c:pt idx="1">
                  <c:v>9719</c:v>
                </c:pt>
                <c:pt idx="2">
                  <c:v>9719</c:v>
                </c:pt>
                <c:pt idx="3">
                  <c:v>9719</c:v>
                </c:pt>
                <c:pt idx="4">
                  <c:v>9719</c:v>
                </c:pt>
                <c:pt idx="5">
                  <c:v>9438</c:v>
                </c:pt>
                <c:pt idx="6">
                  <c:v>9438</c:v>
                </c:pt>
                <c:pt idx="7">
                  <c:v>9438</c:v>
                </c:pt>
                <c:pt idx="8">
                  <c:v>9438</c:v>
                </c:pt>
                <c:pt idx="9">
                  <c:v>9438</c:v>
                </c:pt>
                <c:pt idx="10">
                  <c:v>9438</c:v>
                </c:pt>
                <c:pt idx="11">
                  <c:v>10204</c:v>
                </c:pt>
                <c:pt idx="12">
                  <c:v>10204</c:v>
                </c:pt>
                <c:pt idx="13">
                  <c:v>10204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6709.5835999999999</c:v>
                </c:pt>
                <c:pt idx="1">
                  <c:v>6381.7115000000003</c:v>
                </c:pt>
                <c:pt idx="2">
                  <c:v>6019.0164000000004</c:v>
                </c:pt>
                <c:pt idx="3">
                  <c:v>6116.8248999999996</c:v>
                </c:pt>
                <c:pt idx="4">
                  <c:v>6176.7462999999998</c:v>
                </c:pt>
                <c:pt idx="5">
                  <c:v>6372.1652000000004</c:v>
                </c:pt>
                <c:pt idx="6">
                  <c:v>6365.2511000000004</c:v>
                </c:pt>
                <c:pt idx="7">
                  <c:v>5651</c:v>
                </c:pt>
                <c:pt idx="8">
                  <c:v>5716.875</c:v>
                </c:pt>
                <c:pt idx="9">
                  <c:v>5636.8671999999997</c:v>
                </c:pt>
                <c:pt idx="10">
                  <c:v>4768.0627999999997</c:v>
                </c:pt>
                <c:pt idx="11">
                  <c:v>4454.6563999999998</c:v>
                </c:pt>
                <c:pt idx="12">
                  <c:v>4643.1895000000004</c:v>
                </c:pt>
                <c:pt idx="13">
                  <c:v>4831.9602999999997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6.5359999999999996</c:v>
                </c:pt>
                <c:pt idx="1">
                  <c:v>5.9649999999999999</c:v>
                </c:pt>
                <c:pt idx="2">
                  <c:v>5.2119999999999997</c:v>
                </c:pt>
                <c:pt idx="3">
                  <c:v>58.386000000000003</c:v>
                </c:pt>
                <c:pt idx="4">
                  <c:v>60.652999999999999</c:v>
                </c:pt>
                <c:pt idx="5">
                  <c:v>55.973999999999997</c:v>
                </c:pt>
                <c:pt idx="6">
                  <c:v>55.805</c:v>
                </c:pt>
                <c:pt idx="7">
                  <c:v>52.859000000000002</c:v>
                </c:pt>
                <c:pt idx="8">
                  <c:v>47.52</c:v>
                </c:pt>
                <c:pt idx="9">
                  <c:v>48.494999999999997</c:v>
                </c:pt>
                <c:pt idx="10">
                  <c:v>49.723999999999997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300.178</c:v>
                </c:pt>
                <c:pt idx="1">
                  <c:v>339.15100000000001</c:v>
                </c:pt>
                <c:pt idx="2">
                  <c:v>349.13400000000001</c:v>
                </c:pt>
                <c:pt idx="3">
                  <c:v>361.51100000000002</c:v>
                </c:pt>
                <c:pt idx="4">
                  <c:v>343.56700000000001</c:v>
                </c:pt>
                <c:pt idx="5">
                  <c:v>326.13600000000002</c:v>
                </c:pt>
                <c:pt idx="6">
                  <c:v>322.62400000000002</c:v>
                </c:pt>
                <c:pt idx="7">
                  <c:v>305.12099999999998</c:v>
                </c:pt>
                <c:pt idx="8">
                  <c:v>299.99799999999999</c:v>
                </c:pt>
                <c:pt idx="9">
                  <c:v>286.98099999999999</c:v>
                </c:pt>
                <c:pt idx="10">
                  <c:v>278.43799999999999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57.972000000000001</c:v>
                </c:pt>
                <c:pt idx="1">
                  <c:v>69.507000000000005</c:v>
                </c:pt>
                <c:pt idx="2">
                  <c:v>74.135999999999996</c:v>
                </c:pt>
                <c:pt idx="3">
                  <c:v>135.34899999999999</c:v>
                </c:pt>
                <c:pt idx="4">
                  <c:v>129.78</c:v>
                </c:pt>
                <c:pt idx="5">
                  <c:v>131.97499999999999</c:v>
                </c:pt>
                <c:pt idx="6">
                  <c:v>118.88399999999999</c:v>
                </c:pt>
                <c:pt idx="7">
                  <c:v>112.681</c:v>
                </c:pt>
                <c:pt idx="8">
                  <c:v>109.91200000000001</c:v>
                </c:pt>
                <c:pt idx="9">
                  <c:v>109.56700000000001</c:v>
                </c:pt>
                <c:pt idx="10">
                  <c:v>105.68699999999998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248.74199999999999</c:v>
                </c:pt>
                <c:pt idx="1">
                  <c:v>275.60899999999998</c:v>
                </c:pt>
                <c:pt idx="2">
                  <c:v>280.20999999999998</c:v>
                </c:pt>
                <c:pt idx="3">
                  <c:v>284.548</c:v>
                </c:pt>
                <c:pt idx="4">
                  <c:v>274.44</c:v>
                </c:pt>
                <c:pt idx="5">
                  <c:v>250.13499999999999</c:v>
                </c:pt>
                <c:pt idx="6">
                  <c:v>259.54500000000002</c:v>
                </c:pt>
                <c:pt idx="7">
                  <c:v>245.29900000000001</c:v>
                </c:pt>
                <c:pt idx="8">
                  <c:v>237.60599999999999</c:v>
                </c:pt>
                <c:pt idx="9">
                  <c:v>225.90899999999999</c:v>
                </c:pt>
                <c:pt idx="10">
                  <c:v>222.47499999999999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703.37444917065329</c:v>
                </c:pt>
                <c:pt idx="1">
                  <c:v>791.38127605932198</c:v>
                </c:pt>
                <c:pt idx="2">
                  <c:v>683.01197189539357</c:v>
                </c:pt>
                <c:pt idx="3">
                  <c:v>771.83187030577255</c:v>
                </c:pt>
                <c:pt idx="4">
                  <c:v>759.32717020266671</c:v>
                </c:pt>
                <c:pt idx="5">
                  <c:v>554.74500718638888</c:v>
                </c:pt>
                <c:pt idx="6">
                  <c:v>514.18341469338759</c:v>
                </c:pt>
                <c:pt idx="7">
                  <c:v>545.37123220005935</c:v>
                </c:pt>
                <c:pt idx="8">
                  <c:v>545.99861557724716</c:v>
                </c:pt>
                <c:pt idx="9">
                  <c:v>425.76601370700672</c:v>
                </c:pt>
                <c:pt idx="10">
                  <c:v>467.02532819284454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641.29966507399308</c:v>
                </c:pt>
                <c:pt idx="1">
                  <c:v>703.81238661119437</c:v>
                </c:pt>
                <c:pt idx="2">
                  <c:v>640.25840942888431</c:v>
                </c:pt>
                <c:pt idx="3">
                  <c:v>618.93392721448845</c:v>
                </c:pt>
                <c:pt idx="4">
                  <c:v>562.93884822738983</c:v>
                </c:pt>
                <c:pt idx="5">
                  <c:v>513.72176620902405</c:v>
                </c:pt>
                <c:pt idx="6">
                  <c:v>494.86662076253879</c:v>
                </c:pt>
                <c:pt idx="7">
                  <c:v>501.74700853412395</c:v>
                </c:pt>
                <c:pt idx="8">
                  <c:v>428.75077448088587</c:v>
                </c:pt>
                <c:pt idx="9">
                  <c:v>391.58315941792182</c:v>
                </c:pt>
                <c:pt idx="10">
                  <c:v>390.87250308656439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0.38787171356358058</c:v>
                </c:pt>
                <c:pt idx="1">
                  <c:v>0.39159441527739708</c:v>
                </c:pt>
                <c:pt idx="2">
                  <c:v>0.43765141679271274</c:v>
                </c:pt>
                <c:pt idx="3">
                  <c:v>0.45973889536255996</c:v>
                </c:pt>
                <c:pt idx="4">
                  <c:v>0.48751298806996618</c:v>
                </c:pt>
                <c:pt idx="5">
                  <c:v>0.48690753721777208</c:v>
                </c:pt>
                <c:pt idx="6">
                  <c:v>0.52447465460504838</c:v>
                </c:pt>
                <c:pt idx="7">
                  <c:v>0.48888981065707171</c:v>
                </c:pt>
                <c:pt idx="8">
                  <c:v>0.55418208932143331</c:v>
                </c:pt>
                <c:pt idx="9">
                  <c:v>0.57691193956299813</c:v>
                </c:pt>
                <c:pt idx="10">
                  <c:v>0.56917536599070939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8.2419826407334834E-2</c:v>
                </c:pt>
                <c:pt idx="1">
                  <c:v>8.782997791672513E-2</c:v>
                </c:pt>
                <c:pt idx="2">
                  <c:v>0.10854275334921108</c:v>
                </c:pt>
                <c:pt idx="3">
                  <c:v>0.17536072972262662</c:v>
                </c:pt>
                <c:pt idx="4">
                  <c:v>0.17091446887823247</c:v>
                </c:pt>
                <c:pt idx="5">
                  <c:v>0.23790209608079932</c:v>
                </c:pt>
                <c:pt idx="6">
                  <c:v>0.23120932453819351</c:v>
                </c:pt>
                <c:pt idx="7">
                  <c:v>0.20661339166247966</c:v>
                </c:pt>
                <c:pt idx="8">
                  <c:v>0.20130453972634624</c:v>
                </c:pt>
                <c:pt idx="9">
                  <c:v>0.25734087849341386</c:v>
                </c:pt>
                <c:pt idx="10">
                  <c:v>0.22629821900442967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222.47499999999999</c:v>
                </c:pt>
                <c:pt idx="2">
                  <c:v>0</c:v>
                </c:pt>
                <c:pt idx="3">
                  <c:v>0</c:v>
                </c:pt>
                <c:pt idx="4">
                  <c:v>105.68699999999998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222.47499999999999</c:v>
                </c:pt>
                <c:pt idx="4" formatCode="#,##0">
                  <c:v>105.68699999999998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21：窯業・土石製品製造業(N=2)</c:v>
                </c:pt>
                <c:pt idx="4">
                  <c:v>22：鉄鋼業(N=0)</c:v>
                </c:pt>
                <c:pt idx="5">
                  <c:v>9：食料品製造業(N=5)</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19：ゴム製品製造業(N=3)</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30：情報通信機械器具製造業(N=3)</c:v>
                </c:pt>
                <c:pt idx="22">
                  <c:v>31：輸送用機械器具製造業(N=2)</c:v>
                </c:pt>
                <c:pt idx="23">
                  <c:v>32：その他の製造業(N=0)</c:v>
                </c:pt>
                <c:pt idx="24">
                  <c:v>F：電気・ガス・熱供給・水道業(N=1)</c:v>
                </c:pt>
                <c:pt idx="25">
                  <c:v>G：情報通信業(N=2)</c:v>
                </c:pt>
                <c:pt idx="26">
                  <c:v>H：運輸業，郵便業(N=0)</c:v>
                </c:pt>
                <c:pt idx="27">
                  <c:v>I：卸売業，小売業(N=0)</c:v>
                </c:pt>
                <c:pt idx="28">
                  <c:v>J：金融業，保険業(N=1)</c:v>
                </c:pt>
                <c:pt idx="29">
                  <c:v>K：不動産業，物品賃貸業(N=1)</c:v>
                </c:pt>
                <c:pt idx="30">
                  <c:v>L：学術研究,専門･技術ｻｰﾋﾞｽ業(N=0)</c:v>
                </c:pt>
                <c:pt idx="31">
                  <c:v>M：宿泊業，飲食サービス業(N=0)</c:v>
                </c:pt>
                <c:pt idx="32">
                  <c:v>N：生活関連ｻｰﾋﾞｽ業,娯楽業(N=1)</c:v>
                </c:pt>
                <c:pt idx="33">
                  <c:v>O：教育，学習支援業(N=2)</c:v>
                </c:pt>
                <c:pt idx="34">
                  <c:v>P：医療，福祉(N=0)</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5.4160000000000004</c:v>
                </c:pt>
                <c:pt idx="2">
                  <c:v>0</c:v>
                </c:pt>
                <c:pt idx="3">
                  <c:v>75.099999999999994</c:v>
                </c:pt>
                <c:pt idx="4">
                  <c:v>0</c:v>
                </c:pt>
                <c:pt idx="5">
                  <c:v>29.821999999999999</c:v>
                </c:pt>
                <c:pt idx="6">
                  <c:v>0</c:v>
                </c:pt>
                <c:pt idx="7">
                  <c:v>0</c:v>
                </c:pt>
                <c:pt idx="8">
                  <c:v>0</c:v>
                </c:pt>
                <c:pt idx="9">
                  <c:v>0</c:v>
                </c:pt>
                <c:pt idx="10">
                  <c:v>3.2959999999999998</c:v>
                </c:pt>
                <c:pt idx="11">
                  <c:v>5.3220000000000001</c:v>
                </c:pt>
                <c:pt idx="12">
                  <c:v>12.879</c:v>
                </c:pt>
                <c:pt idx="13">
                  <c:v>0</c:v>
                </c:pt>
                <c:pt idx="14">
                  <c:v>0</c:v>
                </c:pt>
                <c:pt idx="15">
                  <c:v>0</c:v>
                </c:pt>
                <c:pt idx="16">
                  <c:v>0</c:v>
                </c:pt>
                <c:pt idx="17">
                  <c:v>0</c:v>
                </c:pt>
                <c:pt idx="18">
                  <c:v>5.0359999999999996</c:v>
                </c:pt>
                <c:pt idx="19">
                  <c:v>0</c:v>
                </c:pt>
                <c:pt idx="20">
                  <c:v>5.2160000000000002</c:v>
                </c:pt>
                <c:pt idx="21">
                  <c:v>29.648</c:v>
                </c:pt>
                <c:pt idx="22">
                  <c:v>50.74</c:v>
                </c:pt>
                <c:pt idx="23">
                  <c:v>0</c:v>
                </c:pt>
                <c:pt idx="24">
                  <c:v>2.5190000000000001</c:v>
                </c:pt>
                <c:pt idx="25">
                  <c:v>5.3310000000000004</c:v>
                </c:pt>
                <c:pt idx="26">
                  <c:v>0</c:v>
                </c:pt>
                <c:pt idx="27">
                  <c:v>0</c:v>
                </c:pt>
                <c:pt idx="28">
                  <c:v>2.7519999999999998</c:v>
                </c:pt>
                <c:pt idx="29">
                  <c:v>2.37</c:v>
                </c:pt>
                <c:pt idx="30">
                  <c:v>0</c:v>
                </c:pt>
                <c:pt idx="31">
                  <c:v>0</c:v>
                </c:pt>
                <c:pt idx="32">
                  <c:v>4.5919999999999996</c:v>
                </c:pt>
                <c:pt idx="33">
                  <c:v>37.658999999999999</c:v>
                </c:pt>
                <c:pt idx="34">
                  <c:v>0</c:v>
                </c:pt>
                <c:pt idx="35">
                  <c:v>0</c:v>
                </c:pt>
                <c:pt idx="36">
                  <c:v>44.250999999999998</c:v>
                </c:pt>
                <c:pt idx="37">
                  <c:v>6.2130000000000001</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621.50838822558717</c:v>
                </c:pt>
                <c:pt idx="2">
                  <c:v>28.635135331330911</c:v>
                </c:pt>
                <c:pt idx="3">
                  <c:v>14.071377230540939</c:v>
                </c:pt>
                <c:pt idx="4">
                  <c:v>576.61839124771154</c:v>
                </c:pt>
                <c:pt idx="5">
                  <c:v>507.76411030850932</c:v>
                </c:pt>
                <c:pt idx="7">
                  <c:v>551.08062911447746</c:v>
                </c:pt>
                <c:pt idx="8">
                  <c:v>17.397162135255002</c:v>
                </c:pt>
                <c:pt idx="9">
                  <c:v>0</c:v>
                </c:pt>
                <c:pt idx="10">
                  <c:v>42.532049735851373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664.2149007874591</c:v>
                </c:pt>
                <c:pt idx="4" formatCode="#,##0">
                  <c:v>576.61839124771154</c:v>
                </c:pt>
                <c:pt idx="5" formatCode="#,##0">
                  <c:v>507.76411030850932</c:v>
                </c:pt>
                <c:pt idx="6" formatCode="#,##0">
                  <c:v>568.47779124973249</c:v>
                </c:pt>
                <c:pt idx="10" formatCode="#,##0">
                  <c:v>42.532049735851373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278.43799999999999</c:v>
                </c:pt>
                <c:pt idx="2" formatCode="#,##0_);[Red]\(#,##0\)">
                  <c:v>0</c:v>
                </c:pt>
                <c:pt idx="3" formatCode="#,##0_);[Red]\(#,##0\)">
                  <c:v>49.723999999999997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278.43799999999999</c:v>
                </c:pt>
                <c:pt idx="1">
                  <c:v>49.723999999999997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福島市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19：ゴム製品製造業(N=3)</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30：情報通信機械器具製造業(N=3)</c:v>
                </c:pt>
                <c:pt idx="17">
                  <c:v>31：輸送用機械器具製造業(N=2)</c:v>
                </c:pt>
                <c:pt idx="18">
                  <c:v>32：その他の製造業(N=0)</c:v>
                </c:pt>
              </c:strCache>
            </c:strRef>
          </c:cat>
          <c:val>
            <c:numRef>
              <c:f>③特定事業所の現状把握!$BG$21:$BG$39</c:f>
              <c:numCache>
                <c:formatCode>[=0]#,##0;[&lt;1]0.00;#,##0</c:formatCode>
                <c:ptCount val="19"/>
                <c:pt idx="0">
                  <c:v>5.9643999999999995</c:v>
                </c:pt>
                <c:pt idx="1">
                  <c:v>0</c:v>
                </c:pt>
                <c:pt idx="2">
                  <c:v>0</c:v>
                </c:pt>
                <c:pt idx="3">
                  <c:v>0</c:v>
                </c:pt>
                <c:pt idx="4">
                  <c:v>0</c:v>
                </c:pt>
                <c:pt idx="5">
                  <c:v>3.2959999999999998</c:v>
                </c:pt>
                <c:pt idx="6">
                  <c:v>5.3220000000000001</c:v>
                </c:pt>
                <c:pt idx="7">
                  <c:v>4.2930000000000001</c:v>
                </c:pt>
                <c:pt idx="8">
                  <c:v>0</c:v>
                </c:pt>
                <c:pt idx="9">
                  <c:v>0</c:v>
                </c:pt>
                <c:pt idx="10">
                  <c:v>0</c:v>
                </c:pt>
                <c:pt idx="11">
                  <c:v>0</c:v>
                </c:pt>
                <c:pt idx="12">
                  <c:v>0</c:v>
                </c:pt>
                <c:pt idx="13">
                  <c:v>5.0359999999999996</c:v>
                </c:pt>
                <c:pt idx="14">
                  <c:v>0</c:v>
                </c:pt>
                <c:pt idx="15">
                  <c:v>5.2160000000000002</c:v>
                </c:pt>
                <c:pt idx="16">
                  <c:v>9.8826666666666672</c:v>
                </c:pt>
                <c:pt idx="17">
                  <c:v>25.37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19：ゴム製品製造業(N=3)</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30：情報通信機械器具製造業(N=3)</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福島市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G：情報通信業(N=2)</c:v>
                </c:pt>
                <c:pt idx="2">
                  <c:v>H：運輸業，郵便業(N=0)</c:v>
                </c:pt>
                <c:pt idx="3">
                  <c:v>I：卸売業，小売業(N=0)</c:v>
                </c:pt>
                <c:pt idx="4">
                  <c:v>J：金融業，保険業(N=1)</c:v>
                </c:pt>
                <c:pt idx="5">
                  <c:v>K：不動産業，物品賃貸業(N=1)</c:v>
                </c:pt>
                <c:pt idx="6">
                  <c:v>L：学術研究,専門･技術ｻｰﾋﾞｽ業(N=0)</c:v>
                </c:pt>
                <c:pt idx="7">
                  <c:v>M：宿泊業，飲食サービス業(N=0)</c:v>
                </c:pt>
                <c:pt idx="8">
                  <c:v>N：生活関連ｻｰﾋﾞｽ業,娯楽業(N=1)</c:v>
                </c:pt>
                <c:pt idx="9">
                  <c:v>O：教育，学習支援業(N=2)</c:v>
                </c:pt>
                <c:pt idx="10">
                  <c:v>P：医療，福祉(N=0)</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2.5190000000000001</c:v>
                </c:pt>
                <c:pt idx="1">
                  <c:v>2.6655000000000002</c:v>
                </c:pt>
                <c:pt idx="2">
                  <c:v>0</c:v>
                </c:pt>
                <c:pt idx="3">
                  <c:v>0</c:v>
                </c:pt>
                <c:pt idx="4">
                  <c:v>2.7519999999999998</c:v>
                </c:pt>
                <c:pt idx="5">
                  <c:v>2.37</c:v>
                </c:pt>
                <c:pt idx="6">
                  <c:v>0</c:v>
                </c:pt>
                <c:pt idx="7">
                  <c:v>0</c:v>
                </c:pt>
                <c:pt idx="8">
                  <c:v>4.5919999999999996</c:v>
                </c:pt>
                <c:pt idx="9">
                  <c:v>18.829499999999999</c:v>
                </c:pt>
                <c:pt idx="10">
                  <c:v>0</c:v>
                </c:pt>
                <c:pt idx="11">
                  <c:v>0</c:v>
                </c:pt>
                <c:pt idx="12">
                  <c:v>22.125499999999999</c:v>
                </c:pt>
                <c:pt idx="13">
                  <c:v>3.1065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G：情報通信業(N=2)</c:v>
                </c:pt>
                <c:pt idx="2">
                  <c:v>H：運輸業，郵便業(N=0)</c:v>
                </c:pt>
                <c:pt idx="3">
                  <c:v>I：卸売業，小売業(N=0)</c:v>
                </c:pt>
                <c:pt idx="4">
                  <c:v>J：金融業，保険業(N=1)</c:v>
                </c:pt>
                <c:pt idx="5">
                  <c:v>K：不動産業，物品賃貸業(N=1)</c:v>
                </c:pt>
                <c:pt idx="6">
                  <c:v>L：学術研究,専門･技術ｻｰﾋﾞｽ業(N=0)</c:v>
                </c:pt>
                <c:pt idx="7">
                  <c:v>M：宿泊業，飲食サービス業(N=0)</c:v>
                </c:pt>
                <c:pt idx="8">
                  <c:v>N：生活関連ｻｰﾋﾞｽ業,娯楽業(N=1)</c:v>
                </c:pt>
                <c:pt idx="9">
                  <c:v>O：教育，学習支援業(N=2)</c:v>
                </c:pt>
                <c:pt idx="10">
                  <c:v>P：医療，福祉(N=0)</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福島市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福島市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5.4160000000000004</c:v>
                </c:pt>
                <c:pt idx="2">
                  <c:v>0</c:v>
                </c:pt>
                <c:pt idx="3">
                  <c:v>37.549999999999997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288,640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52768.900000000838</c:v>
                </c:pt>
                <c:pt idx="1">
                  <c:v>196507.10000000036</c:v>
                </c:pt>
                <c:pt idx="2">
                  <c:v>32000</c:v>
                </c:pt>
                <c:pt idx="3">
                  <c:v>2994.8</c:v>
                </c:pt>
                <c:pt idx="4">
                  <c:v>440</c:v>
                </c:pt>
                <c:pt idx="5">
                  <c:v>3929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439,139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63329.012268000995</c:v>
                </c:pt>
                <c:pt idx="1">
                  <c:v>259931.73159600046</c:v>
                </c:pt>
                <c:pt idx="2">
                  <c:v>69519.360000000001</c:v>
                </c:pt>
                <c:pt idx="3">
                  <c:v>15740.668800000001</c:v>
                </c:pt>
                <c:pt idx="4">
                  <c:v>3083.52</c:v>
                </c:pt>
                <c:pt idx="5">
                  <c:v>27534.432000000001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福島市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120.84350313600001</c:v>
                </c:pt>
                <c:pt idx="1">
                  <c:v>150.81378256799997</c:v>
                </c:pt>
                <c:pt idx="2">
                  <c:v>3.2578692840000003</c:v>
                </c:pt>
                <c:pt idx="3">
                  <c:v>6.3091641239999996</c:v>
                </c:pt>
                <c:pt idx="4">
                  <c:v>29.382795519999998</c:v>
                </c:pt>
                <c:pt idx="5">
                  <c:v>134.19658967000001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4,083,118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福島市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2674787</c:v>
                </c:pt>
                <c:pt idx="1">
                  <c:v>1368100</c:v>
                </c:pt>
                <c:pt idx="2">
                  <c:v>14479</c:v>
                </c:pt>
                <c:pt idx="3">
                  <c:v>25752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3929</c:v>
                </c:pt>
                <c:pt idx="1">
                  <c:v>3929</c:v>
                </c:pt>
                <c:pt idx="2">
                  <c:v>3929</c:v>
                </c:pt>
                <c:pt idx="3">
                  <c:v>3969</c:v>
                </c:pt>
                <c:pt idx="4">
                  <c:v>3929</c:v>
                </c:pt>
                <c:pt idx="5">
                  <c:v>3929</c:v>
                </c:pt>
                <c:pt idx="6">
                  <c:v>3929</c:v>
                </c:pt>
                <c:pt idx="7">
                  <c:v>3929</c:v>
                </c:pt>
                <c:pt idx="8">
                  <c:v>3929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440</c:v>
                </c:pt>
                <c:pt idx="1">
                  <c:v>440</c:v>
                </c:pt>
                <c:pt idx="2">
                  <c:v>440</c:v>
                </c:pt>
                <c:pt idx="3">
                  <c:v>440</c:v>
                </c:pt>
                <c:pt idx="4">
                  <c:v>440</c:v>
                </c:pt>
                <c:pt idx="5">
                  <c:v>440</c:v>
                </c:pt>
                <c:pt idx="6">
                  <c:v>440</c:v>
                </c:pt>
                <c:pt idx="7">
                  <c:v>440</c:v>
                </c:pt>
                <c:pt idx="8">
                  <c:v>440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2780</c:v>
                </c:pt>
                <c:pt idx="1">
                  <c:v>2780</c:v>
                </c:pt>
                <c:pt idx="2">
                  <c:v>2780</c:v>
                </c:pt>
                <c:pt idx="3">
                  <c:v>2895</c:v>
                </c:pt>
                <c:pt idx="4">
                  <c:v>2944.9</c:v>
                </c:pt>
                <c:pt idx="5">
                  <c:v>2944.9</c:v>
                </c:pt>
                <c:pt idx="6">
                  <c:v>2994.8</c:v>
                </c:pt>
                <c:pt idx="7">
                  <c:v>2994.8</c:v>
                </c:pt>
                <c:pt idx="8">
                  <c:v>2994.8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32000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35782.300000000003</c:v>
                </c:pt>
                <c:pt idx="1">
                  <c:v>44945.8</c:v>
                </c:pt>
                <c:pt idx="2">
                  <c:v>69199.900000000009</c:v>
                </c:pt>
                <c:pt idx="3">
                  <c:v>72388.7</c:v>
                </c:pt>
                <c:pt idx="4">
                  <c:v>78223.900000000038</c:v>
                </c:pt>
                <c:pt idx="5">
                  <c:v>98678.49999999984</c:v>
                </c:pt>
                <c:pt idx="6">
                  <c:v>106959.39999999981</c:v>
                </c:pt>
                <c:pt idx="7">
                  <c:v>195829.40000000034</c:v>
                </c:pt>
                <c:pt idx="8">
                  <c:v>196507.10000000036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28908.799999999999</c:v>
                </c:pt>
                <c:pt idx="1">
                  <c:v>32866.300000000003</c:v>
                </c:pt>
                <c:pt idx="2">
                  <c:v>35839.5</c:v>
                </c:pt>
                <c:pt idx="3">
                  <c:v>39073.199999999983</c:v>
                </c:pt>
                <c:pt idx="4">
                  <c:v>41968.600000000108</c:v>
                </c:pt>
                <c:pt idx="5">
                  <c:v>44448.200000000317</c:v>
                </c:pt>
                <c:pt idx="6">
                  <c:v>46916.500000000407</c:v>
                </c:pt>
                <c:pt idx="7">
                  <c:v>49751.000000000473</c:v>
                </c:pt>
                <c:pt idx="8">
                  <c:v>52768.900000000838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5.8821240042178286E-2</c:v>
                </c:pt>
                <c:pt idx="1">
                  <c:v>7.3361912960729039E-2</c:v>
                </c:pt>
                <c:pt idx="2">
                  <c:v>8.9668346663210718E-2</c:v>
                </c:pt>
                <c:pt idx="3">
                  <c:v>9.7541344217192863E-2</c:v>
                </c:pt>
                <c:pt idx="4">
                  <c:v>0.10225743085751096</c:v>
                </c:pt>
                <c:pt idx="5">
                  <c:v>0.13280021803639544</c:v>
                </c:pt>
                <c:pt idx="6">
                  <c:v>0.13345965629657597</c:v>
                </c:pt>
                <c:pt idx="7">
                  <c:v>0.21235032372330495</c:v>
                </c:pt>
                <c:pt idx="8">
                  <c:v>0.25541214033712589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602.7612802761987</c:v>
                </c:pt>
                <c:pt idx="2">
                  <c:v>20.676246939899229</c:v>
                </c:pt>
                <c:pt idx="3">
                  <c:v>16.82088221278633</c:v>
                </c:pt>
                <c:pt idx="4">
                  <c:v>683.01197189539357</c:v>
                </c:pt>
                <c:pt idx="5">
                  <c:v>584.91920511242688</c:v>
                </c:pt>
                <c:pt idx="7">
                  <c:v>522.88584058741969</c:v>
                </c:pt>
                <c:pt idx="8">
                  <c:v>22.057438546924899</c:v>
                </c:pt>
                <c:pt idx="9">
                  <c:v>0</c:v>
                </c:pt>
                <c:pt idx="10">
                  <c:v>40.063893117100001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640.25840942888431</c:v>
                </c:pt>
                <c:pt idx="4" formatCode="#,##0">
                  <c:v>683.01197189539357</c:v>
                </c:pt>
                <c:pt idx="5" formatCode="#,##0">
                  <c:v>584.91920511242688</c:v>
                </c:pt>
                <c:pt idx="6" formatCode="#,##0">
                  <c:v>544.94327913434461</c:v>
                </c:pt>
                <c:pt idx="10" formatCode="#,##0">
                  <c:v>40.063893117100001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7001</c:v>
                </c:pt>
                <c:pt idx="1">
                  <c:v>7797</c:v>
                </c:pt>
                <c:pt idx="2">
                  <c:v>8398</c:v>
                </c:pt>
                <c:pt idx="3">
                  <c:v>9054</c:v>
                </c:pt>
                <c:pt idx="4">
                  <c:v>9630</c:v>
                </c:pt>
                <c:pt idx="5">
                  <c:v>10100</c:v>
                </c:pt>
                <c:pt idx="6">
                  <c:v>10589</c:v>
                </c:pt>
                <c:pt idx="7">
                  <c:v>11129</c:v>
                </c:pt>
                <c:pt idx="8">
                  <c:v>11708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1719333.7955054508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439138.72466400149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7811786.642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3356763.9760000003</c:v>
                </c:pt>
                <c:pt idx="1">
                  <c:v>4189271.7379999994</c:v>
                </c:pt>
                <c:pt idx="2">
                  <c:v>90496.369000000006</c:v>
                </c:pt>
                <c:pt idx="3">
                  <c:v>175254.55900000001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323260.74386400147</c:v>
                </c:pt>
                <c:pt idx="1">
                  <c:v>69519.360000000001</c:v>
                </c:pt>
                <c:pt idx="2">
                  <c:v>15740.668800000001</c:v>
                </c:pt>
                <c:pt idx="3">
                  <c:v>3083.52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297.47730539882144</c:v>
                </c:pt>
                <c:pt idx="2">
                  <c:v>21.909221535181516</c:v>
                </c:pt>
                <c:pt idx="3">
                  <c:v>19.378863313443116</c:v>
                </c:pt>
                <c:pt idx="4">
                  <c:v>464.78230530257343</c:v>
                </c:pt>
                <c:pt idx="5">
                  <c:v>457.46620349423171</c:v>
                </c:pt>
                <c:pt idx="7">
                  <c:v>437.18033217721933</c:v>
                </c:pt>
                <c:pt idx="8">
                  <c:v>15.938656639738022</c:v>
                </c:pt>
                <c:pt idx="9">
                  <c:v>0</c:v>
                </c:pt>
                <c:pt idx="10">
                  <c:v>28.29868921848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338.76539024744608</c:v>
                </c:pt>
                <c:pt idx="4">
                  <c:v>464.78230530257343</c:v>
                </c:pt>
                <c:pt idx="5">
                  <c:v>457.46620349423171</c:v>
                </c:pt>
                <c:pt idx="6">
                  <c:v>453.11898881695737</c:v>
                </c:pt>
                <c:pt idx="10">
                  <c:v>28.29868921848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福島市</c:v>
                </c:pt>
              </c:strCache>
            </c:strRef>
          </c:cat>
          <c:val>
            <c:numRef>
              <c:f>①CO2排出量の現状把握!$AX$43:$AX$45</c:f>
              <c:numCache>
                <c:formatCode>0%</c:formatCode>
                <c:ptCount val="3"/>
                <c:pt idx="0">
                  <c:v>0.42072759503743129</c:v>
                </c:pt>
                <c:pt idx="1">
                  <c:v>0.29254502322329301</c:v>
                </c:pt>
                <c:pt idx="2">
                  <c:v>0.19442105773542975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福島市</c:v>
                </c:pt>
              </c:strCache>
            </c:strRef>
          </c:cat>
          <c:val>
            <c:numRef>
              <c:f>①CO2排出量の現状把握!$AY$43:$AY$45</c:f>
              <c:numCache>
                <c:formatCode>0%</c:formatCode>
                <c:ptCount val="3"/>
                <c:pt idx="0">
                  <c:v>0.19118662390594171</c:v>
                </c:pt>
                <c:pt idx="1">
                  <c:v>0.19409257722943307</c:v>
                </c:pt>
                <c:pt idx="2">
                  <c:v>0.26674350454641527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福島市</c:v>
                </c:pt>
              </c:strCache>
            </c:strRef>
          </c:cat>
          <c:val>
            <c:numRef>
              <c:f>①CO2排出量の現状把握!$AZ$43:$AZ$45</c:f>
              <c:numCache>
                <c:formatCode>0%</c:formatCode>
                <c:ptCount val="3"/>
                <c:pt idx="0">
                  <c:v>0.18034974026133399</c:v>
                </c:pt>
                <c:pt idx="1">
                  <c:v>0.22176503996375968</c:v>
                </c:pt>
                <c:pt idx="2">
                  <c:v>0.26254471596580226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福島市</c:v>
                </c:pt>
              </c:strCache>
            </c:strRef>
          </c:cat>
          <c:val>
            <c:numRef>
              <c:f>①CO2排出量の現状把握!$BA$43:$BA$45</c:f>
              <c:numCache>
                <c:formatCode>0%</c:formatCode>
                <c:ptCount val="3"/>
                <c:pt idx="0">
                  <c:v>0.19226168778726088</c:v>
                </c:pt>
                <c:pt idx="1">
                  <c:v>0.27197356778581316</c:v>
                </c:pt>
                <c:pt idx="2">
                  <c:v>0.26004980326193572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福島市</c:v>
                </c:pt>
              </c:strCache>
            </c:strRef>
          </c:cat>
          <c:val>
            <c:numRef>
              <c:f>①CO2排出量の現状把握!$BB$43:$BB$45</c:f>
              <c:numCache>
                <c:formatCode>0%</c:formatCode>
                <c:ptCount val="3"/>
                <c:pt idx="0">
                  <c:v>1.5474353008032191E-2</c:v>
                </c:pt>
                <c:pt idx="1">
                  <c:v>1.9623791797701268E-2</c:v>
                </c:pt>
                <c:pt idx="2">
                  <c:v>1.6240918490417016E-2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119378</c:v>
                </c:pt>
                <c:pt idx="1">
                  <c:v>119378</c:v>
                </c:pt>
                <c:pt idx="2">
                  <c:v>119378</c:v>
                </c:pt>
                <c:pt idx="3">
                  <c:v>119378</c:v>
                </c:pt>
                <c:pt idx="4">
                  <c:v>119378</c:v>
                </c:pt>
                <c:pt idx="5">
                  <c:v>120655</c:v>
                </c:pt>
                <c:pt idx="6">
                  <c:v>120655</c:v>
                </c:pt>
                <c:pt idx="7">
                  <c:v>120655</c:v>
                </c:pt>
                <c:pt idx="8">
                  <c:v>120655</c:v>
                </c:pt>
                <c:pt idx="9">
                  <c:v>120655</c:v>
                </c:pt>
                <c:pt idx="10">
                  <c:v>120655</c:v>
                </c:pt>
                <c:pt idx="11">
                  <c:v>112630</c:v>
                </c:pt>
                <c:pt idx="12">
                  <c:v>112630</c:v>
                </c:pt>
                <c:pt idx="13">
                  <c:v>112630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30.256168463240002</c:v>
                </c:pt>
                <c:pt idx="1">
                  <c:v>20.55207360264</c:v>
                </c:pt>
                <c:pt idx="2">
                  <c:v>21.54193838874</c:v>
                </c:pt>
                <c:pt idx="3">
                  <c:v>47.76313720041</c:v>
                </c:pt>
                <c:pt idx="4">
                  <c:v>40.063893117100001</c:v>
                </c:pt>
                <c:pt idx="5">
                  <c:v>36.732489168119997</c:v>
                </c:pt>
                <c:pt idx="6">
                  <c:v>45.230848175879999</c:v>
                </c:pt>
                <c:pt idx="7">
                  <c:v>37.341019669786832</c:v>
                </c:pt>
                <c:pt idx="8">
                  <c:v>38.702230609700003</c:v>
                </c:pt>
                <c:pt idx="9">
                  <c:v>37.931920264400013</c:v>
                </c:pt>
                <c:pt idx="10">
                  <c:v>33.70147829706</c:v>
                </c:pt>
                <c:pt idx="11">
                  <c:v>35.291683629239998</c:v>
                </c:pt>
                <c:pt idx="12">
                  <c:v>29.230301667919999</c:v>
                </c:pt>
                <c:pt idx="13">
                  <c:v>28.29868921848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292301</c:v>
                </c:pt>
                <c:pt idx="1">
                  <c:v>291459</c:v>
                </c:pt>
                <c:pt idx="2">
                  <c:v>285409</c:v>
                </c:pt>
                <c:pt idx="3">
                  <c:v>284496</c:v>
                </c:pt>
                <c:pt idx="4">
                  <c:v>285146</c:v>
                </c:pt>
                <c:pt idx="5">
                  <c:v>284948</c:v>
                </c:pt>
                <c:pt idx="6">
                  <c:v>285026</c:v>
                </c:pt>
                <c:pt idx="7">
                  <c:v>283493</c:v>
                </c:pt>
                <c:pt idx="8">
                  <c:v>281458</c:v>
                </c:pt>
                <c:pt idx="9">
                  <c:v>279307</c:v>
                </c:pt>
                <c:pt idx="10">
                  <c:v>277133</c:v>
                </c:pt>
                <c:pt idx="11">
                  <c:v>275646</c:v>
                </c:pt>
                <c:pt idx="12">
                  <c:v>273348</c:v>
                </c:pt>
                <c:pt idx="13">
                  <c:v>270744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福島市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1766</v>
      </c>
      <c r="B9" s="70">
        <v>1</v>
      </c>
      <c r="C9" s="70">
        <v>1</v>
      </c>
      <c r="D9" s="70">
        <v>1</v>
      </c>
      <c r="E9" s="70">
        <v>1990</v>
      </c>
      <c r="F9" s="70" t="s">
        <v>787</v>
      </c>
      <c r="G9" s="1073" t="s">
        <v>1767</v>
      </c>
      <c r="H9" s="70" t="s">
        <v>1768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1769</v>
      </c>
      <c r="B10" s="70">
        <v>2</v>
      </c>
      <c r="C10" s="70">
        <v>2</v>
      </c>
      <c r="D10" s="70">
        <v>1</v>
      </c>
      <c r="E10" s="70">
        <v>2005</v>
      </c>
      <c r="F10" s="70" t="s">
        <v>789</v>
      </c>
      <c r="G10" s="1073" t="s">
        <v>1767</v>
      </c>
      <c r="H10" s="70" t="s">
        <v>1768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1770</v>
      </c>
      <c r="B11" s="70">
        <v>3</v>
      </c>
      <c r="C11" s="70">
        <v>3</v>
      </c>
      <c r="D11" s="70">
        <v>1</v>
      </c>
      <c r="E11" s="70">
        <v>2006</v>
      </c>
      <c r="F11" s="70" t="s">
        <v>790</v>
      </c>
      <c r="G11" s="1073" t="s">
        <v>1767</v>
      </c>
      <c r="H11" s="70" t="s">
        <v>1768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1771</v>
      </c>
      <c r="B12" s="70">
        <v>4</v>
      </c>
      <c r="C12" s="70">
        <v>4</v>
      </c>
      <c r="D12" s="70">
        <v>1</v>
      </c>
      <c r="E12" s="70">
        <v>2007</v>
      </c>
      <c r="F12" s="70" t="s">
        <v>791</v>
      </c>
      <c r="G12" s="1073" t="s">
        <v>1767</v>
      </c>
      <c r="H12" s="70" t="s">
        <v>1768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1772</v>
      </c>
      <c r="B13" s="70">
        <v>5</v>
      </c>
      <c r="C13" s="70">
        <v>5</v>
      </c>
      <c r="D13" s="70">
        <v>1</v>
      </c>
      <c r="E13" s="70">
        <v>2008</v>
      </c>
      <c r="F13" s="70" t="s">
        <v>792</v>
      </c>
      <c r="G13" s="1073" t="s">
        <v>1767</v>
      </c>
      <c r="H13" s="70" t="s">
        <v>1768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1773</v>
      </c>
      <c r="B14" s="70">
        <v>6</v>
      </c>
      <c r="C14" s="70">
        <v>6</v>
      </c>
      <c r="D14" s="70">
        <v>1</v>
      </c>
      <c r="E14" s="70">
        <v>2009</v>
      </c>
      <c r="F14" s="70" t="s">
        <v>176</v>
      </c>
      <c r="G14" s="1073" t="s">
        <v>1767</v>
      </c>
      <c r="H14" s="70" t="s">
        <v>1768</v>
      </c>
      <c r="I14" s="1066"/>
      <c r="J14" s="73">
        <v>0</v>
      </c>
      <c r="K14" s="73">
        <v>0</v>
      </c>
      <c r="L14" s="73">
        <v>0</v>
      </c>
      <c r="M14" s="73">
        <v>0</v>
      </c>
      <c r="N14" s="73">
        <v>0</v>
      </c>
      <c r="O14" s="73">
        <v>0</v>
      </c>
      <c r="P14" s="73">
        <v>0</v>
      </c>
      <c r="Q14" s="73">
        <v>0</v>
      </c>
      <c r="R14" s="73">
        <v>33.524000000000001</v>
      </c>
      <c r="S14" s="73">
        <v>0</v>
      </c>
      <c r="T14" s="73">
        <v>0</v>
      </c>
      <c r="U14" s="73">
        <v>0</v>
      </c>
      <c r="V14" s="73">
        <v>0</v>
      </c>
      <c r="W14" s="73">
        <v>0</v>
      </c>
      <c r="X14" s="73">
        <v>4.149</v>
      </c>
      <c r="Y14" s="73">
        <v>5.234</v>
      </c>
      <c r="Z14" s="73">
        <v>0</v>
      </c>
      <c r="AA14" s="73">
        <v>5.64</v>
      </c>
      <c r="AB14" s="73">
        <v>12.3</v>
      </c>
      <c r="AC14" s="73">
        <v>0</v>
      </c>
      <c r="AD14" s="73">
        <v>88.066000000000003</v>
      </c>
      <c r="AE14" s="73">
        <v>39.152999999999999</v>
      </c>
      <c r="AF14" s="73">
        <v>0</v>
      </c>
      <c r="AG14" s="73">
        <v>0</v>
      </c>
      <c r="AH14" s="73">
        <v>0</v>
      </c>
      <c r="AI14" s="73">
        <v>0</v>
      </c>
      <c r="AJ14" s="73">
        <v>5.45</v>
      </c>
      <c r="AK14" s="73">
        <v>0</v>
      </c>
      <c r="AL14" s="73">
        <v>7.7359999999999998</v>
      </c>
      <c r="AM14" s="73">
        <v>34.414000000000001</v>
      </c>
      <c r="AN14" s="73">
        <v>15.8</v>
      </c>
      <c r="AO14" s="73">
        <v>0</v>
      </c>
      <c r="AP14" s="73">
        <v>0</v>
      </c>
      <c r="AQ14" s="73">
        <v>0</v>
      </c>
      <c r="AR14" s="73">
        <v>0</v>
      </c>
      <c r="AS14" s="73">
        <v>3.1179999999999999</v>
      </c>
      <c r="AT14" s="73">
        <v>3.18</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8.73</v>
      </c>
      <c r="BN14" s="73">
        <v>0</v>
      </c>
      <c r="BO14" s="73">
        <v>0</v>
      </c>
      <c r="BP14" s="73">
        <v>0</v>
      </c>
      <c r="BQ14" s="73">
        <v>0</v>
      </c>
      <c r="BR14" s="73">
        <v>0</v>
      </c>
      <c r="BS14" s="73">
        <v>4.28</v>
      </c>
      <c r="BT14" s="73">
        <v>0</v>
      </c>
      <c r="BU14" s="73">
        <v>0</v>
      </c>
      <c r="BV14" s="73">
        <v>0</v>
      </c>
      <c r="BW14" s="73">
        <v>0</v>
      </c>
      <c r="BX14" s="73">
        <v>0</v>
      </c>
      <c r="BY14" s="73">
        <v>0</v>
      </c>
      <c r="BZ14" s="73">
        <v>0</v>
      </c>
      <c r="CA14" s="73">
        <v>0</v>
      </c>
      <c r="CB14" s="73">
        <v>0</v>
      </c>
      <c r="CC14" s="73">
        <v>0</v>
      </c>
      <c r="CD14" s="73">
        <v>0</v>
      </c>
      <c r="CE14" s="73">
        <v>0</v>
      </c>
      <c r="CF14" s="73">
        <v>8.41</v>
      </c>
      <c r="CG14" s="73">
        <v>0</v>
      </c>
      <c r="CH14" s="73">
        <v>0</v>
      </c>
      <c r="CI14" s="73">
        <v>0</v>
      </c>
      <c r="CJ14" s="73">
        <v>0</v>
      </c>
      <c r="CK14" s="73">
        <v>5.3</v>
      </c>
      <c r="CL14" s="73">
        <v>29.757000000000001</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7.33</v>
      </c>
      <c r="DC14" s="73">
        <v>3.6070000000000002</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33.524000000000001</v>
      </c>
      <c r="DT14" s="73">
        <v>0</v>
      </c>
      <c r="DU14" s="73">
        <v>0</v>
      </c>
      <c r="DV14" s="73">
        <v>0</v>
      </c>
      <c r="DW14" s="73">
        <v>0</v>
      </c>
      <c r="DX14" s="73">
        <v>0</v>
      </c>
      <c r="DY14" s="73">
        <v>4.149</v>
      </c>
      <c r="DZ14" s="73">
        <v>5.234</v>
      </c>
      <c r="EA14" s="73">
        <v>0</v>
      </c>
      <c r="EB14" s="73">
        <v>5.64</v>
      </c>
      <c r="EC14" s="73">
        <v>12.3</v>
      </c>
      <c r="ED14" s="73">
        <v>0</v>
      </c>
      <c r="EE14" s="73">
        <v>88.066000000000003</v>
      </c>
      <c r="EF14" s="73">
        <v>39.152999999999999</v>
      </c>
      <c r="EG14" s="73">
        <v>0</v>
      </c>
      <c r="EH14" s="73">
        <v>0</v>
      </c>
      <c r="EI14" s="73">
        <v>0</v>
      </c>
      <c r="EJ14" s="73">
        <v>0</v>
      </c>
      <c r="EK14" s="73">
        <v>5.45</v>
      </c>
      <c r="EL14" s="73">
        <v>0</v>
      </c>
      <c r="EM14" s="73">
        <v>7.7359999999999998</v>
      </c>
      <c r="EN14" s="73">
        <v>34.414000000000001</v>
      </c>
      <c r="EO14" s="73">
        <v>15.8</v>
      </c>
      <c r="EP14" s="73">
        <v>0</v>
      </c>
      <c r="EQ14" s="73">
        <v>0</v>
      </c>
      <c r="ER14" s="73">
        <v>0</v>
      </c>
      <c r="ES14" s="73">
        <v>0</v>
      </c>
      <c r="ET14" s="73">
        <v>3.1179999999999999</v>
      </c>
      <c r="EU14" s="73">
        <v>3.18</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8.73</v>
      </c>
      <c r="FO14" s="73">
        <v>0</v>
      </c>
      <c r="FP14" s="73">
        <v>0</v>
      </c>
      <c r="FQ14" s="73">
        <v>0</v>
      </c>
      <c r="FR14" s="73">
        <v>0</v>
      </c>
      <c r="FS14" s="73">
        <v>0</v>
      </c>
      <c r="FT14" s="73">
        <v>4.28</v>
      </c>
      <c r="FU14" s="73">
        <v>0</v>
      </c>
      <c r="FV14" s="73">
        <v>0</v>
      </c>
      <c r="FW14" s="73">
        <v>0</v>
      </c>
      <c r="FX14" s="73">
        <v>0</v>
      </c>
      <c r="FY14" s="73">
        <v>0</v>
      </c>
      <c r="FZ14" s="73">
        <v>0</v>
      </c>
      <c r="GA14" s="73">
        <v>0</v>
      </c>
      <c r="GB14" s="73">
        <v>0</v>
      </c>
      <c r="GC14" s="73">
        <v>0</v>
      </c>
      <c r="GD14" s="73">
        <v>0</v>
      </c>
      <c r="GE14" s="73">
        <v>0</v>
      </c>
      <c r="GF14" s="73">
        <v>0</v>
      </c>
      <c r="GG14" s="73">
        <v>8.41</v>
      </c>
      <c r="GH14" s="73">
        <v>0</v>
      </c>
      <c r="GI14" s="73">
        <v>0</v>
      </c>
      <c r="GJ14" s="73">
        <v>0</v>
      </c>
      <c r="GK14" s="73">
        <v>0</v>
      </c>
      <c r="GL14" s="73">
        <v>5.3</v>
      </c>
      <c r="GM14" s="73">
        <v>29.757000000000001</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7.33</v>
      </c>
      <c r="HD14" s="73">
        <v>3.6070000000000002</v>
      </c>
      <c r="HE14" s="73">
        <v>0</v>
      </c>
      <c r="HF14" s="73">
        <v>0</v>
      </c>
      <c r="HG14" s="73">
        <v>0</v>
      </c>
      <c r="HH14" s="73">
        <v>0</v>
      </c>
      <c r="HI14" s="73">
        <v>0</v>
      </c>
      <c r="HJ14" s="73">
        <v>0</v>
      </c>
      <c r="HK14" s="73">
        <v>251.46600000000001</v>
      </c>
      <c r="HL14" s="73">
        <v>3.1179999999999999</v>
      </c>
      <c r="HM14" s="73">
        <v>3.18</v>
      </c>
      <c r="HN14" s="73">
        <v>0</v>
      </c>
      <c r="HO14" s="73">
        <v>8.73</v>
      </c>
      <c r="HP14" s="73">
        <v>4.28</v>
      </c>
      <c r="HQ14" s="73">
        <v>0</v>
      </c>
      <c r="HR14" s="73">
        <v>0</v>
      </c>
      <c r="HS14" s="73">
        <v>8.41</v>
      </c>
      <c r="HT14" s="73">
        <v>5.3</v>
      </c>
      <c r="HU14" s="73">
        <v>29.757000000000001</v>
      </c>
      <c r="HV14" s="73">
        <v>0</v>
      </c>
      <c r="HW14" s="73">
        <v>0</v>
      </c>
      <c r="HX14" s="73">
        <v>0</v>
      </c>
      <c r="HY14" s="73">
        <v>10.936999999999999</v>
      </c>
      <c r="HZ14" s="73">
        <v>0</v>
      </c>
      <c r="IA14" s="73">
        <v>0</v>
      </c>
      <c r="IB14" s="73">
        <v>0</v>
      </c>
      <c r="IC14" s="73">
        <v>0</v>
      </c>
      <c r="ID14" s="73">
        <v>0</v>
      </c>
      <c r="IE14" s="73">
        <v>0</v>
      </c>
      <c r="IF14" s="73">
        <v>251.46600000000001</v>
      </c>
      <c r="IG14" s="73">
        <v>3.1179999999999999</v>
      </c>
      <c r="IH14" s="73">
        <v>3.18</v>
      </c>
      <c r="II14" s="73">
        <v>0</v>
      </c>
      <c r="IJ14" s="73">
        <v>8.73</v>
      </c>
      <c r="IK14" s="73">
        <v>4.28</v>
      </c>
      <c r="IL14" s="73">
        <v>0</v>
      </c>
      <c r="IM14" s="73">
        <v>0</v>
      </c>
      <c r="IN14" s="73">
        <v>8.41</v>
      </c>
      <c r="IO14" s="73">
        <v>5.3</v>
      </c>
      <c r="IP14" s="73">
        <v>29.757000000000001</v>
      </c>
      <c r="IQ14" s="73">
        <v>0</v>
      </c>
      <c r="IR14" s="73">
        <v>0</v>
      </c>
      <c r="IS14" s="73">
        <v>0</v>
      </c>
      <c r="IT14" s="73">
        <v>10.936999999999999</v>
      </c>
      <c r="IU14" s="73">
        <v>0</v>
      </c>
      <c r="IV14" s="74">
        <v>0</v>
      </c>
      <c r="IW14" s="71">
        <v>0</v>
      </c>
      <c r="IX14" s="71">
        <v>0</v>
      </c>
      <c r="IY14" s="71">
        <v>0</v>
      </c>
      <c r="IZ14" s="71">
        <v>0</v>
      </c>
      <c r="JA14" s="71">
        <v>0</v>
      </c>
      <c r="JB14" s="71">
        <v>0</v>
      </c>
      <c r="JC14" s="71">
        <v>0</v>
      </c>
      <c r="JD14" s="71">
        <v>0</v>
      </c>
      <c r="JE14" s="71">
        <v>4</v>
      </c>
      <c r="JF14" s="71">
        <v>0</v>
      </c>
      <c r="JG14" s="71">
        <v>0</v>
      </c>
      <c r="JH14" s="71">
        <v>0</v>
      </c>
      <c r="JI14" s="71">
        <v>0</v>
      </c>
      <c r="JJ14" s="71">
        <v>0</v>
      </c>
      <c r="JK14" s="71">
        <v>1</v>
      </c>
      <c r="JL14" s="71">
        <v>1</v>
      </c>
      <c r="JM14" s="71">
        <v>0</v>
      </c>
      <c r="JN14" s="71">
        <v>1</v>
      </c>
      <c r="JO14" s="71">
        <v>1</v>
      </c>
      <c r="JP14" s="71">
        <v>0</v>
      </c>
      <c r="JQ14" s="71">
        <v>2</v>
      </c>
      <c r="JR14" s="71">
        <v>1</v>
      </c>
      <c r="JS14" s="71">
        <v>0</v>
      </c>
      <c r="JT14" s="71">
        <v>0</v>
      </c>
      <c r="JU14" s="71">
        <v>0</v>
      </c>
      <c r="JV14" s="71">
        <v>0</v>
      </c>
      <c r="JW14" s="71">
        <v>1</v>
      </c>
      <c r="JX14" s="71">
        <v>0</v>
      </c>
      <c r="JY14" s="71">
        <v>1</v>
      </c>
      <c r="JZ14" s="71">
        <v>3</v>
      </c>
      <c r="KA14" s="71">
        <v>1</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1</v>
      </c>
      <c r="LY14" s="71">
        <v>2</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2</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0</v>
      </c>
      <c r="NI14" s="71">
        <v>0</v>
      </c>
      <c r="NJ14" s="71">
        <v>0</v>
      </c>
      <c r="NK14" s="71">
        <v>0</v>
      </c>
      <c r="NL14" s="71">
        <v>1</v>
      </c>
      <c r="NM14" s="71">
        <v>1</v>
      </c>
      <c r="NN14" s="71">
        <v>0</v>
      </c>
      <c r="NO14" s="71">
        <v>1</v>
      </c>
      <c r="NP14" s="71">
        <v>1</v>
      </c>
      <c r="NQ14" s="71">
        <v>0</v>
      </c>
      <c r="NR14" s="71">
        <v>2</v>
      </c>
      <c r="NS14" s="71">
        <v>1</v>
      </c>
      <c r="NT14" s="71">
        <v>0</v>
      </c>
      <c r="NU14" s="71">
        <v>0</v>
      </c>
      <c r="NV14" s="71">
        <v>0</v>
      </c>
      <c r="NW14" s="71">
        <v>0</v>
      </c>
      <c r="NX14" s="71">
        <v>1</v>
      </c>
      <c r="NY14" s="71">
        <v>0</v>
      </c>
      <c r="NZ14" s="71">
        <v>1</v>
      </c>
      <c r="OA14" s="71">
        <v>3</v>
      </c>
      <c r="OB14" s="71">
        <v>1</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1</v>
      </c>
      <c r="PZ14" s="71">
        <v>2</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2</v>
      </c>
      <c r="QQ14" s="71">
        <v>1</v>
      </c>
      <c r="QR14" s="71">
        <v>0</v>
      </c>
      <c r="QS14" s="71">
        <v>0</v>
      </c>
      <c r="QT14" s="71">
        <v>0</v>
      </c>
      <c r="QU14" s="71">
        <v>0</v>
      </c>
      <c r="QV14" s="71">
        <v>0</v>
      </c>
      <c r="QW14" s="71">
        <v>0</v>
      </c>
      <c r="QX14" s="71">
        <v>17</v>
      </c>
      <c r="QY14" s="71">
        <v>1</v>
      </c>
      <c r="QZ14" s="71">
        <v>1</v>
      </c>
      <c r="RA14" s="71">
        <v>0</v>
      </c>
      <c r="RB14" s="71">
        <v>2</v>
      </c>
      <c r="RC14" s="71">
        <v>1</v>
      </c>
      <c r="RD14" s="71">
        <v>0</v>
      </c>
      <c r="RE14" s="71">
        <v>0</v>
      </c>
      <c r="RF14" s="71">
        <v>2</v>
      </c>
      <c r="RG14" s="71">
        <v>1</v>
      </c>
      <c r="RH14" s="71">
        <v>2</v>
      </c>
      <c r="RI14" s="71">
        <v>0</v>
      </c>
      <c r="RJ14" s="71">
        <v>0</v>
      </c>
      <c r="RK14" s="71">
        <v>0</v>
      </c>
      <c r="RL14" s="71">
        <v>3</v>
      </c>
      <c r="RM14" s="71">
        <v>0</v>
      </c>
      <c r="RN14" s="71">
        <v>0</v>
      </c>
      <c r="RO14" s="71">
        <v>0</v>
      </c>
      <c r="RP14" s="71">
        <v>0</v>
      </c>
      <c r="RQ14" s="71">
        <v>0</v>
      </c>
      <c r="RR14" s="71">
        <v>0</v>
      </c>
      <c r="RS14" s="71">
        <v>17</v>
      </c>
      <c r="RT14" s="71">
        <v>1</v>
      </c>
      <c r="RU14" s="71">
        <v>1</v>
      </c>
      <c r="RV14" s="71">
        <v>0</v>
      </c>
      <c r="RW14" s="71">
        <v>2</v>
      </c>
      <c r="RX14" s="71">
        <v>1</v>
      </c>
      <c r="RY14" s="71">
        <v>0</v>
      </c>
      <c r="RZ14" s="71">
        <v>0</v>
      </c>
      <c r="SA14" s="71">
        <v>2</v>
      </c>
      <c r="SB14" s="71">
        <v>1</v>
      </c>
      <c r="SC14" s="71">
        <v>2</v>
      </c>
      <c r="SD14" s="71">
        <v>0</v>
      </c>
      <c r="SE14" s="71">
        <v>0</v>
      </c>
      <c r="SF14" s="71">
        <v>0</v>
      </c>
      <c r="SG14" s="71">
        <v>3</v>
      </c>
      <c r="SH14" s="71">
        <v>0</v>
      </c>
    </row>
    <row r="15" spans="1:503">
      <c r="A15" s="16" t="s">
        <v>1774</v>
      </c>
      <c r="B15" s="70">
        <v>7</v>
      </c>
      <c r="C15" s="70">
        <v>7</v>
      </c>
      <c r="D15" s="70">
        <v>1</v>
      </c>
      <c r="E15" s="70">
        <v>2010</v>
      </c>
      <c r="F15" s="70" t="s">
        <v>177</v>
      </c>
      <c r="G15" s="1073" t="s">
        <v>1767</v>
      </c>
      <c r="H15" s="70" t="s">
        <v>1768</v>
      </c>
      <c r="I15" s="1066"/>
      <c r="J15" s="73">
        <v>0</v>
      </c>
      <c r="K15" s="73">
        <v>0</v>
      </c>
      <c r="L15" s="73">
        <v>0</v>
      </c>
      <c r="M15" s="73">
        <v>0</v>
      </c>
      <c r="N15" s="73">
        <v>0</v>
      </c>
      <c r="O15" s="73">
        <v>0</v>
      </c>
      <c r="P15" s="73">
        <v>0</v>
      </c>
      <c r="Q15" s="73">
        <v>0</v>
      </c>
      <c r="R15" s="73">
        <v>35.915999999999997</v>
      </c>
      <c r="S15" s="73">
        <v>0</v>
      </c>
      <c r="T15" s="73">
        <v>0</v>
      </c>
      <c r="U15" s="73">
        <v>0</v>
      </c>
      <c r="V15" s="73">
        <v>0</v>
      </c>
      <c r="W15" s="73">
        <v>0</v>
      </c>
      <c r="X15" s="73">
        <v>4.5419999999999998</v>
      </c>
      <c r="Y15" s="73">
        <v>5.2089999999999996</v>
      </c>
      <c r="Z15" s="73">
        <v>0</v>
      </c>
      <c r="AA15" s="73">
        <v>6.9249999999999998</v>
      </c>
      <c r="AB15" s="73">
        <v>11.411</v>
      </c>
      <c r="AC15" s="73">
        <v>0</v>
      </c>
      <c r="AD15" s="73">
        <v>95.096999999999994</v>
      </c>
      <c r="AE15" s="73">
        <v>45.463999999999999</v>
      </c>
      <c r="AF15" s="73">
        <v>0</v>
      </c>
      <c r="AG15" s="73">
        <v>0</v>
      </c>
      <c r="AH15" s="73">
        <v>0</v>
      </c>
      <c r="AI15" s="73">
        <v>0</v>
      </c>
      <c r="AJ15" s="73">
        <v>5.64</v>
      </c>
      <c r="AK15" s="73">
        <v>0</v>
      </c>
      <c r="AL15" s="73">
        <v>8.0269999999999992</v>
      </c>
      <c r="AM15" s="73">
        <v>37.017000000000003</v>
      </c>
      <c r="AN15" s="73">
        <v>16</v>
      </c>
      <c r="AO15" s="73">
        <v>0</v>
      </c>
      <c r="AP15" s="73">
        <v>0</v>
      </c>
      <c r="AQ15" s="73">
        <v>0</v>
      </c>
      <c r="AR15" s="73">
        <v>0</v>
      </c>
      <c r="AS15" s="73">
        <v>0</v>
      </c>
      <c r="AT15" s="73">
        <v>6.6929999999999996</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5.0350000000000001</v>
      </c>
      <c r="BN15" s="73">
        <v>0</v>
      </c>
      <c r="BO15" s="73">
        <v>0</v>
      </c>
      <c r="BP15" s="73">
        <v>0</v>
      </c>
      <c r="BQ15" s="73">
        <v>0</v>
      </c>
      <c r="BR15" s="73">
        <v>0</v>
      </c>
      <c r="BS15" s="73">
        <v>4.556</v>
      </c>
      <c r="BT15" s="73">
        <v>0</v>
      </c>
      <c r="BU15" s="73">
        <v>0</v>
      </c>
      <c r="BV15" s="73">
        <v>0</v>
      </c>
      <c r="BW15" s="73">
        <v>0</v>
      </c>
      <c r="BX15" s="73">
        <v>0</v>
      </c>
      <c r="BY15" s="73">
        <v>0</v>
      </c>
      <c r="BZ15" s="73">
        <v>0</v>
      </c>
      <c r="CA15" s="73">
        <v>0</v>
      </c>
      <c r="CB15" s="73">
        <v>0</v>
      </c>
      <c r="CC15" s="73">
        <v>0</v>
      </c>
      <c r="CD15" s="73">
        <v>0</v>
      </c>
      <c r="CE15" s="73">
        <v>0</v>
      </c>
      <c r="CF15" s="73">
        <v>3.964</v>
      </c>
      <c r="CG15" s="73">
        <v>0</v>
      </c>
      <c r="CH15" s="73">
        <v>0</v>
      </c>
      <c r="CI15" s="73">
        <v>0</v>
      </c>
      <c r="CJ15" s="73">
        <v>0</v>
      </c>
      <c r="CK15" s="73">
        <v>4.8959999999999999</v>
      </c>
      <c r="CL15" s="73">
        <v>28.655999999999999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4.6580000000000004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35.915999999999997</v>
      </c>
      <c r="DT15" s="73">
        <v>0</v>
      </c>
      <c r="DU15" s="73">
        <v>0</v>
      </c>
      <c r="DV15" s="73">
        <v>0</v>
      </c>
      <c r="DW15" s="73">
        <v>0</v>
      </c>
      <c r="DX15" s="73">
        <v>0</v>
      </c>
      <c r="DY15" s="73">
        <v>4.5419999999999998</v>
      </c>
      <c r="DZ15" s="73">
        <v>5.2089999999999996</v>
      </c>
      <c r="EA15" s="73">
        <v>0</v>
      </c>
      <c r="EB15" s="73">
        <v>6.9249999999999998</v>
      </c>
      <c r="EC15" s="73">
        <v>11.411</v>
      </c>
      <c r="ED15" s="73">
        <v>0</v>
      </c>
      <c r="EE15" s="73">
        <v>95.096999999999994</v>
      </c>
      <c r="EF15" s="73">
        <v>45.463999999999999</v>
      </c>
      <c r="EG15" s="73">
        <v>0</v>
      </c>
      <c r="EH15" s="73">
        <v>0</v>
      </c>
      <c r="EI15" s="73">
        <v>0</v>
      </c>
      <c r="EJ15" s="73">
        <v>0</v>
      </c>
      <c r="EK15" s="73">
        <v>5.64</v>
      </c>
      <c r="EL15" s="73">
        <v>0</v>
      </c>
      <c r="EM15" s="73">
        <v>8.0269999999999992</v>
      </c>
      <c r="EN15" s="73">
        <v>37.017000000000003</v>
      </c>
      <c r="EO15" s="73">
        <v>16</v>
      </c>
      <c r="EP15" s="73">
        <v>0</v>
      </c>
      <c r="EQ15" s="73">
        <v>0</v>
      </c>
      <c r="ER15" s="73">
        <v>0</v>
      </c>
      <c r="ES15" s="73">
        <v>0</v>
      </c>
      <c r="ET15" s="73">
        <v>0</v>
      </c>
      <c r="EU15" s="73">
        <v>6.6929999999999996</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5.0350000000000001</v>
      </c>
      <c r="FO15" s="73">
        <v>0</v>
      </c>
      <c r="FP15" s="73">
        <v>0</v>
      </c>
      <c r="FQ15" s="73">
        <v>0</v>
      </c>
      <c r="FR15" s="73">
        <v>0</v>
      </c>
      <c r="FS15" s="73">
        <v>0</v>
      </c>
      <c r="FT15" s="73">
        <v>4.556</v>
      </c>
      <c r="FU15" s="73">
        <v>0</v>
      </c>
      <c r="FV15" s="73">
        <v>0</v>
      </c>
      <c r="FW15" s="73">
        <v>0</v>
      </c>
      <c r="FX15" s="73">
        <v>0</v>
      </c>
      <c r="FY15" s="73">
        <v>0</v>
      </c>
      <c r="FZ15" s="73">
        <v>0</v>
      </c>
      <c r="GA15" s="73">
        <v>0</v>
      </c>
      <c r="GB15" s="73">
        <v>0</v>
      </c>
      <c r="GC15" s="73">
        <v>0</v>
      </c>
      <c r="GD15" s="73">
        <v>0</v>
      </c>
      <c r="GE15" s="73">
        <v>0</v>
      </c>
      <c r="GF15" s="73">
        <v>0</v>
      </c>
      <c r="GG15" s="73">
        <v>3.964</v>
      </c>
      <c r="GH15" s="73">
        <v>0</v>
      </c>
      <c r="GI15" s="73">
        <v>0</v>
      </c>
      <c r="GJ15" s="73">
        <v>0</v>
      </c>
      <c r="GK15" s="73">
        <v>0</v>
      </c>
      <c r="GL15" s="73">
        <v>4.8959999999999999</v>
      </c>
      <c r="GM15" s="73">
        <v>28.655999999999999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4.6580000000000004</v>
      </c>
      <c r="HD15" s="73">
        <v>0</v>
      </c>
      <c r="HE15" s="73">
        <v>0</v>
      </c>
      <c r="HF15" s="73">
        <v>0</v>
      </c>
      <c r="HG15" s="73">
        <v>0</v>
      </c>
      <c r="HH15" s="73">
        <v>0</v>
      </c>
      <c r="HI15" s="73">
        <v>0</v>
      </c>
      <c r="HJ15" s="73">
        <v>0</v>
      </c>
      <c r="HK15" s="73">
        <v>271.24799999999999</v>
      </c>
      <c r="HL15" s="73">
        <v>0</v>
      </c>
      <c r="HM15" s="73">
        <v>6.6929999999999996</v>
      </c>
      <c r="HN15" s="73">
        <v>0</v>
      </c>
      <c r="HO15" s="73">
        <v>5.0350000000000001</v>
      </c>
      <c r="HP15" s="73">
        <v>4.556</v>
      </c>
      <c r="HQ15" s="73">
        <v>0</v>
      </c>
      <c r="HR15" s="73">
        <v>0</v>
      </c>
      <c r="HS15" s="73">
        <v>3.964</v>
      </c>
      <c r="HT15" s="73">
        <v>4.8959999999999999</v>
      </c>
      <c r="HU15" s="73">
        <v>28.655999999999999</v>
      </c>
      <c r="HV15" s="73">
        <v>0</v>
      </c>
      <c r="HW15" s="73">
        <v>0</v>
      </c>
      <c r="HX15" s="73">
        <v>0</v>
      </c>
      <c r="HY15" s="73">
        <v>4.6580000000000004</v>
      </c>
      <c r="HZ15" s="73">
        <v>0</v>
      </c>
      <c r="IA15" s="73">
        <v>0</v>
      </c>
      <c r="IB15" s="73">
        <v>0</v>
      </c>
      <c r="IC15" s="73">
        <v>0</v>
      </c>
      <c r="ID15" s="73">
        <v>0</v>
      </c>
      <c r="IE15" s="73">
        <v>0</v>
      </c>
      <c r="IF15" s="73">
        <v>271.24799999999999</v>
      </c>
      <c r="IG15" s="73">
        <v>0</v>
      </c>
      <c r="IH15" s="73">
        <v>6.6929999999999996</v>
      </c>
      <c r="II15" s="73">
        <v>0</v>
      </c>
      <c r="IJ15" s="73">
        <v>5.0350000000000001</v>
      </c>
      <c r="IK15" s="73">
        <v>4.556</v>
      </c>
      <c r="IL15" s="73">
        <v>0</v>
      </c>
      <c r="IM15" s="73">
        <v>0</v>
      </c>
      <c r="IN15" s="73">
        <v>3.964</v>
      </c>
      <c r="IO15" s="73">
        <v>4.8959999999999999</v>
      </c>
      <c r="IP15" s="73">
        <v>28.655999999999999</v>
      </c>
      <c r="IQ15" s="73">
        <v>0</v>
      </c>
      <c r="IR15" s="73">
        <v>0</v>
      </c>
      <c r="IS15" s="73">
        <v>0</v>
      </c>
      <c r="IT15" s="73">
        <v>4.6580000000000004</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1</v>
      </c>
      <c r="JL15" s="71">
        <v>1</v>
      </c>
      <c r="JM15" s="71">
        <v>0</v>
      </c>
      <c r="JN15" s="71">
        <v>1</v>
      </c>
      <c r="JO15" s="71">
        <v>1</v>
      </c>
      <c r="JP15" s="71">
        <v>0</v>
      </c>
      <c r="JQ15" s="71">
        <v>2</v>
      </c>
      <c r="JR15" s="71">
        <v>1</v>
      </c>
      <c r="JS15" s="71">
        <v>0</v>
      </c>
      <c r="JT15" s="71">
        <v>0</v>
      </c>
      <c r="JU15" s="71">
        <v>0</v>
      </c>
      <c r="JV15" s="71">
        <v>0</v>
      </c>
      <c r="JW15" s="71">
        <v>1</v>
      </c>
      <c r="JX15" s="71">
        <v>0</v>
      </c>
      <c r="JY15" s="71">
        <v>1</v>
      </c>
      <c r="JZ15" s="71">
        <v>4</v>
      </c>
      <c r="KA15" s="71">
        <v>1</v>
      </c>
      <c r="KB15" s="71">
        <v>0</v>
      </c>
      <c r="KC15" s="71">
        <v>0</v>
      </c>
      <c r="KD15" s="71">
        <v>0</v>
      </c>
      <c r="KE15" s="71">
        <v>0</v>
      </c>
      <c r="KF15" s="71">
        <v>0</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1</v>
      </c>
      <c r="LY15" s="71">
        <v>2</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1</v>
      </c>
      <c r="NM15" s="71">
        <v>1</v>
      </c>
      <c r="NN15" s="71">
        <v>0</v>
      </c>
      <c r="NO15" s="71">
        <v>1</v>
      </c>
      <c r="NP15" s="71">
        <v>1</v>
      </c>
      <c r="NQ15" s="71">
        <v>0</v>
      </c>
      <c r="NR15" s="71">
        <v>2</v>
      </c>
      <c r="NS15" s="71">
        <v>1</v>
      </c>
      <c r="NT15" s="71">
        <v>0</v>
      </c>
      <c r="NU15" s="71">
        <v>0</v>
      </c>
      <c r="NV15" s="71">
        <v>0</v>
      </c>
      <c r="NW15" s="71">
        <v>0</v>
      </c>
      <c r="NX15" s="71">
        <v>1</v>
      </c>
      <c r="NY15" s="71">
        <v>0</v>
      </c>
      <c r="NZ15" s="71">
        <v>1</v>
      </c>
      <c r="OA15" s="71">
        <v>4</v>
      </c>
      <c r="OB15" s="71">
        <v>1</v>
      </c>
      <c r="OC15" s="71">
        <v>0</v>
      </c>
      <c r="OD15" s="71">
        <v>0</v>
      </c>
      <c r="OE15" s="71">
        <v>0</v>
      </c>
      <c r="OF15" s="71">
        <v>0</v>
      </c>
      <c r="OG15" s="71">
        <v>0</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1</v>
      </c>
      <c r="PZ15" s="71">
        <v>2</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18</v>
      </c>
      <c r="QY15" s="71">
        <v>0</v>
      </c>
      <c r="QZ15" s="71">
        <v>2</v>
      </c>
      <c r="RA15" s="71">
        <v>0</v>
      </c>
      <c r="RB15" s="71">
        <v>1</v>
      </c>
      <c r="RC15" s="71">
        <v>1</v>
      </c>
      <c r="RD15" s="71">
        <v>0</v>
      </c>
      <c r="RE15" s="71">
        <v>0</v>
      </c>
      <c r="RF15" s="71">
        <v>1</v>
      </c>
      <c r="RG15" s="71">
        <v>1</v>
      </c>
      <c r="RH15" s="71">
        <v>2</v>
      </c>
      <c r="RI15" s="71">
        <v>0</v>
      </c>
      <c r="RJ15" s="71">
        <v>0</v>
      </c>
      <c r="RK15" s="71">
        <v>0</v>
      </c>
      <c r="RL15" s="71">
        <v>1</v>
      </c>
      <c r="RM15" s="71">
        <v>0</v>
      </c>
      <c r="RN15" s="71">
        <v>0</v>
      </c>
      <c r="RO15" s="71">
        <v>0</v>
      </c>
      <c r="RP15" s="71">
        <v>0</v>
      </c>
      <c r="RQ15" s="71">
        <v>0</v>
      </c>
      <c r="RR15" s="71">
        <v>0</v>
      </c>
      <c r="RS15" s="71">
        <v>18</v>
      </c>
      <c r="RT15" s="71">
        <v>0</v>
      </c>
      <c r="RU15" s="71">
        <v>2</v>
      </c>
      <c r="RV15" s="71">
        <v>0</v>
      </c>
      <c r="RW15" s="71">
        <v>1</v>
      </c>
      <c r="RX15" s="71">
        <v>1</v>
      </c>
      <c r="RY15" s="71">
        <v>0</v>
      </c>
      <c r="RZ15" s="71">
        <v>0</v>
      </c>
      <c r="SA15" s="71">
        <v>1</v>
      </c>
      <c r="SB15" s="71">
        <v>1</v>
      </c>
      <c r="SC15" s="71">
        <v>2</v>
      </c>
      <c r="SD15" s="71">
        <v>0</v>
      </c>
      <c r="SE15" s="71">
        <v>0</v>
      </c>
      <c r="SF15" s="71">
        <v>0</v>
      </c>
      <c r="SG15" s="71">
        <v>1</v>
      </c>
      <c r="SH15" s="71">
        <v>0</v>
      </c>
    </row>
    <row r="16" spans="1:503">
      <c r="A16" s="16" t="s">
        <v>1775</v>
      </c>
      <c r="B16" s="70">
        <v>8</v>
      </c>
      <c r="C16" s="70">
        <v>8</v>
      </c>
      <c r="D16" s="70">
        <v>1</v>
      </c>
      <c r="E16" s="70">
        <v>2011</v>
      </c>
      <c r="F16" s="70" t="s">
        <v>178</v>
      </c>
      <c r="G16" s="1073" t="s">
        <v>1767</v>
      </c>
      <c r="H16" s="70" t="s">
        <v>1768</v>
      </c>
      <c r="I16" s="1066"/>
      <c r="J16" s="73">
        <v>0</v>
      </c>
      <c r="K16" s="73">
        <v>0</v>
      </c>
      <c r="L16" s="73">
        <v>0</v>
      </c>
      <c r="M16" s="73">
        <v>0</v>
      </c>
      <c r="N16" s="73">
        <v>0</v>
      </c>
      <c r="O16" s="73">
        <v>0</v>
      </c>
      <c r="P16" s="73">
        <v>0</v>
      </c>
      <c r="Q16" s="73">
        <v>0</v>
      </c>
      <c r="R16" s="73">
        <v>28.826000000000001</v>
      </c>
      <c r="S16" s="73">
        <v>0</v>
      </c>
      <c r="T16" s="73">
        <v>0</v>
      </c>
      <c r="U16" s="73">
        <v>0</v>
      </c>
      <c r="V16" s="73">
        <v>0</v>
      </c>
      <c r="W16" s="73">
        <v>0</v>
      </c>
      <c r="X16" s="73">
        <v>4.22</v>
      </c>
      <c r="Y16" s="73">
        <v>5.0739999999999998</v>
      </c>
      <c r="Z16" s="73">
        <v>0</v>
      </c>
      <c r="AA16" s="73">
        <v>2.1850000000000001</v>
      </c>
      <c r="AB16" s="73">
        <v>10.948</v>
      </c>
      <c r="AC16" s="73">
        <v>0</v>
      </c>
      <c r="AD16" s="73">
        <v>89.393000000000001</v>
      </c>
      <c r="AE16" s="73">
        <v>45.877000000000002</v>
      </c>
      <c r="AF16" s="73">
        <v>0</v>
      </c>
      <c r="AG16" s="73">
        <v>0</v>
      </c>
      <c r="AH16" s="73">
        <v>3.0030000000000001</v>
      </c>
      <c r="AI16" s="73">
        <v>0</v>
      </c>
      <c r="AJ16" s="73">
        <v>5.415</v>
      </c>
      <c r="AK16" s="73">
        <v>0</v>
      </c>
      <c r="AL16" s="73">
        <v>7.452</v>
      </c>
      <c r="AM16" s="73">
        <v>32.970999999999997</v>
      </c>
      <c r="AN16" s="73">
        <v>13.378</v>
      </c>
      <c r="AO16" s="73">
        <v>0</v>
      </c>
      <c r="AP16" s="73">
        <v>0</v>
      </c>
      <c r="AQ16" s="73">
        <v>0</v>
      </c>
      <c r="AR16" s="73">
        <v>0</v>
      </c>
      <c r="AS16" s="73">
        <v>0</v>
      </c>
      <c r="AT16" s="73">
        <v>6.4379999999999997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3.6819999999999999</v>
      </c>
      <c r="BN16" s="73">
        <v>0</v>
      </c>
      <c r="BO16" s="73">
        <v>0</v>
      </c>
      <c r="BP16" s="73">
        <v>0</v>
      </c>
      <c r="BQ16" s="73">
        <v>0</v>
      </c>
      <c r="BR16" s="73">
        <v>0</v>
      </c>
      <c r="BS16" s="73">
        <v>3.7730000000000001</v>
      </c>
      <c r="BT16" s="73">
        <v>0</v>
      </c>
      <c r="BU16" s="73">
        <v>0</v>
      </c>
      <c r="BV16" s="73">
        <v>0</v>
      </c>
      <c r="BW16" s="73">
        <v>0</v>
      </c>
      <c r="BX16" s="73">
        <v>0</v>
      </c>
      <c r="BY16" s="73">
        <v>0</v>
      </c>
      <c r="BZ16" s="73">
        <v>2.9569999999999999</v>
      </c>
      <c r="CA16" s="73">
        <v>0</v>
      </c>
      <c r="CB16" s="73">
        <v>0</v>
      </c>
      <c r="CC16" s="73">
        <v>0</v>
      </c>
      <c r="CD16" s="73">
        <v>0</v>
      </c>
      <c r="CE16" s="73">
        <v>0</v>
      </c>
      <c r="CF16" s="73">
        <v>2.855</v>
      </c>
      <c r="CG16" s="73">
        <v>0</v>
      </c>
      <c r="CH16" s="73">
        <v>0</v>
      </c>
      <c r="CI16" s="73">
        <v>0</v>
      </c>
      <c r="CJ16" s="73">
        <v>0</v>
      </c>
      <c r="CK16" s="73">
        <v>2.29</v>
      </c>
      <c r="CL16" s="73">
        <v>28.036000000000001</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4.7409999999999997</v>
      </c>
      <c r="DC16" s="73">
        <v>3.2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28.826000000000001</v>
      </c>
      <c r="DT16" s="73">
        <v>0</v>
      </c>
      <c r="DU16" s="73">
        <v>0</v>
      </c>
      <c r="DV16" s="73">
        <v>0</v>
      </c>
      <c r="DW16" s="73">
        <v>0</v>
      </c>
      <c r="DX16" s="73">
        <v>0</v>
      </c>
      <c r="DY16" s="73">
        <v>4.22</v>
      </c>
      <c r="DZ16" s="73">
        <v>5.0739999999999998</v>
      </c>
      <c r="EA16" s="73">
        <v>0</v>
      </c>
      <c r="EB16" s="73">
        <v>2.1850000000000001</v>
      </c>
      <c r="EC16" s="73">
        <v>10.948</v>
      </c>
      <c r="ED16" s="73">
        <v>0</v>
      </c>
      <c r="EE16" s="73">
        <v>89.393000000000001</v>
      </c>
      <c r="EF16" s="73">
        <v>45.877000000000002</v>
      </c>
      <c r="EG16" s="73">
        <v>0</v>
      </c>
      <c r="EH16" s="73">
        <v>0</v>
      </c>
      <c r="EI16" s="73">
        <v>3.0030000000000001</v>
      </c>
      <c r="EJ16" s="73">
        <v>0</v>
      </c>
      <c r="EK16" s="73">
        <v>5.415</v>
      </c>
      <c r="EL16" s="73">
        <v>0</v>
      </c>
      <c r="EM16" s="73">
        <v>7.452</v>
      </c>
      <c r="EN16" s="73">
        <v>32.970999999999997</v>
      </c>
      <c r="EO16" s="73">
        <v>13.378</v>
      </c>
      <c r="EP16" s="73">
        <v>0</v>
      </c>
      <c r="EQ16" s="73">
        <v>0</v>
      </c>
      <c r="ER16" s="73">
        <v>0</v>
      </c>
      <c r="ES16" s="73">
        <v>0</v>
      </c>
      <c r="ET16" s="73">
        <v>0</v>
      </c>
      <c r="EU16" s="73">
        <v>6.4379999999999997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3.6819999999999999</v>
      </c>
      <c r="FO16" s="73">
        <v>0</v>
      </c>
      <c r="FP16" s="73">
        <v>0</v>
      </c>
      <c r="FQ16" s="73">
        <v>0</v>
      </c>
      <c r="FR16" s="73">
        <v>0</v>
      </c>
      <c r="FS16" s="73">
        <v>0</v>
      </c>
      <c r="FT16" s="73">
        <v>3.7730000000000001</v>
      </c>
      <c r="FU16" s="73">
        <v>0</v>
      </c>
      <c r="FV16" s="73">
        <v>0</v>
      </c>
      <c r="FW16" s="73">
        <v>0</v>
      </c>
      <c r="FX16" s="73">
        <v>0</v>
      </c>
      <c r="FY16" s="73">
        <v>0</v>
      </c>
      <c r="FZ16" s="73">
        <v>0</v>
      </c>
      <c r="GA16" s="73">
        <v>2.9569999999999999</v>
      </c>
      <c r="GB16" s="73">
        <v>0</v>
      </c>
      <c r="GC16" s="73">
        <v>0</v>
      </c>
      <c r="GD16" s="73">
        <v>0</v>
      </c>
      <c r="GE16" s="73">
        <v>0</v>
      </c>
      <c r="GF16" s="73">
        <v>0</v>
      </c>
      <c r="GG16" s="73">
        <v>2.855</v>
      </c>
      <c r="GH16" s="73">
        <v>0</v>
      </c>
      <c r="GI16" s="73">
        <v>0</v>
      </c>
      <c r="GJ16" s="73">
        <v>0</v>
      </c>
      <c r="GK16" s="73">
        <v>0</v>
      </c>
      <c r="GL16" s="73">
        <v>2.29</v>
      </c>
      <c r="GM16" s="73">
        <v>28.036000000000001</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4.7409999999999997</v>
      </c>
      <c r="HD16" s="73">
        <v>3.2</v>
      </c>
      <c r="HE16" s="73">
        <v>0</v>
      </c>
      <c r="HF16" s="73">
        <v>0</v>
      </c>
      <c r="HG16" s="73">
        <v>0</v>
      </c>
      <c r="HH16" s="73">
        <v>0</v>
      </c>
      <c r="HI16" s="73">
        <v>0</v>
      </c>
      <c r="HJ16" s="73">
        <v>0</v>
      </c>
      <c r="HK16" s="73">
        <v>248.74199999999999</v>
      </c>
      <c r="HL16" s="73">
        <v>0</v>
      </c>
      <c r="HM16" s="73">
        <v>6.4379999999999997</v>
      </c>
      <c r="HN16" s="73">
        <v>0</v>
      </c>
      <c r="HO16" s="73">
        <v>3.6819999999999999</v>
      </c>
      <c r="HP16" s="73">
        <v>3.7730000000000001</v>
      </c>
      <c r="HQ16" s="73">
        <v>2.9569999999999999</v>
      </c>
      <c r="HR16" s="73">
        <v>0</v>
      </c>
      <c r="HS16" s="73">
        <v>2.855</v>
      </c>
      <c r="HT16" s="73">
        <v>2.29</v>
      </c>
      <c r="HU16" s="73">
        <v>28.036000000000001</v>
      </c>
      <c r="HV16" s="73">
        <v>0</v>
      </c>
      <c r="HW16" s="73">
        <v>0</v>
      </c>
      <c r="HX16" s="73">
        <v>0</v>
      </c>
      <c r="HY16" s="73">
        <v>7.9409999999999998</v>
      </c>
      <c r="HZ16" s="73">
        <v>0</v>
      </c>
      <c r="IA16" s="73">
        <v>0</v>
      </c>
      <c r="IB16" s="73">
        <v>0</v>
      </c>
      <c r="IC16" s="73">
        <v>0</v>
      </c>
      <c r="ID16" s="73">
        <v>0</v>
      </c>
      <c r="IE16" s="73">
        <v>0</v>
      </c>
      <c r="IF16" s="73">
        <v>248.74199999999999</v>
      </c>
      <c r="IG16" s="73">
        <v>0</v>
      </c>
      <c r="IH16" s="73">
        <v>6.4379999999999997</v>
      </c>
      <c r="II16" s="73">
        <v>0</v>
      </c>
      <c r="IJ16" s="73">
        <v>3.6819999999999999</v>
      </c>
      <c r="IK16" s="73">
        <v>3.7730000000000001</v>
      </c>
      <c r="IL16" s="73">
        <v>2.9569999999999999</v>
      </c>
      <c r="IM16" s="73">
        <v>0</v>
      </c>
      <c r="IN16" s="73">
        <v>2.855</v>
      </c>
      <c r="IO16" s="73">
        <v>2.29</v>
      </c>
      <c r="IP16" s="73">
        <v>28.036000000000001</v>
      </c>
      <c r="IQ16" s="73">
        <v>0</v>
      </c>
      <c r="IR16" s="73">
        <v>0</v>
      </c>
      <c r="IS16" s="73">
        <v>0</v>
      </c>
      <c r="IT16" s="73">
        <v>7.9409999999999998</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1</v>
      </c>
      <c r="JL16" s="71">
        <v>1</v>
      </c>
      <c r="JM16" s="71">
        <v>0</v>
      </c>
      <c r="JN16" s="71">
        <v>1</v>
      </c>
      <c r="JO16" s="71">
        <v>1</v>
      </c>
      <c r="JP16" s="71">
        <v>0</v>
      </c>
      <c r="JQ16" s="71">
        <v>2</v>
      </c>
      <c r="JR16" s="71">
        <v>1</v>
      </c>
      <c r="JS16" s="71">
        <v>0</v>
      </c>
      <c r="JT16" s="71">
        <v>0</v>
      </c>
      <c r="JU16" s="71">
        <v>1</v>
      </c>
      <c r="JV16" s="71">
        <v>0</v>
      </c>
      <c r="JW16" s="71">
        <v>1</v>
      </c>
      <c r="JX16" s="71">
        <v>0</v>
      </c>
      <c r="JY16" s="71">
        <v>1</v>
      </c>
      <c r="JZ16" s="71">
        <v>4</v>
      </c>
      <c r="KA16" s="71">
        <v>1</v>
      </c>
      <c r="KB16" s="71">
        <v>0</v>
      </c>
      <c r="KC16" s="71">
        <v>0</v>
      </c>
      <c r="KD16" s="71">
        <v>0</v>
      </c>
      <c r="KE16" s="71">
        <v>0</v>
      </c>
      <c r="KF16" s="71">
        <v>0</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1</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1</v>
      </c>
      <c r="LY16" s="71">
        <v>2</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1</v>
      </c>
      <c r="NM16" s="71">
        <v>1</v>
      </c>
      <c r="NN16" s="71">
        <v>0</v>
      </c>
      <c r="NO16" s="71">
        <v>1</v>
      </c>
      <c r="NP16" s="71">
        <v>1</v>
      </c>
      <c r="NQ16" s="71">
        <v>0</v>
      </c>
      <c r="NR16" s="71">
        <v>2</v>
      </c>
      <c r="NS16" s="71">
        <v>1</v>
      </c>
      <c r="NT16" s="71">
        <v>0</v>
      </c>
      <c r="NU16" s="71">
        <v>0</v>
      </c>
      <c r="NV16" s="71">
        <v>1</v>
      </c>
      <c r="NW16" s="71">
        <v>0</v>
      </c>
      <c r="NX16" s="71">
        <v>1</v>
      </c>
      <c r="NY16" s="71">
        <v>0</v>
      </c>
      <c r="NZ16" s="71">
        <v>1</v>
      </c>
      <c r="OA16" s="71">
        <v>4</v>
      </c>
      <c r="OB16" s="71">
        <v>1</v>
      </c>
      <c r="OC16" s="71">
        <v>0</v>
      </c>
      <c r="OD16" s="71">
        <v>0</v>
      </c>
      <c r="OE16" s="71">
        <v>0</v>
      </c>
      <c r="OF16" s="71">
        <v>0</v>
      </c>
      <c r="OG16" s="71">
        <v>0</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1</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1</v>
      </c>
      <c r="PZ16" s="71">
        <v>2</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19</v>
      </c>
      <c r="QY16" s="71">
        <v>0</v>
      </c>
      <c r="QZ16" s="71">
        <v>2</v>
      </c>
      <c r="RA16" s="71">
        <v>0</v>
      </c>
      <c r="RB16" s="71">
        <v>1</v>
      </c>
      <c r="RC16" s="71">
        <v>1</v>
      </c>
      <c r="RD16" s="71">
        <v>1</v>
      </c>
      <c r="RE16" s="71">
        <v>0</v>
      </c>
      <c r="RF16" s="71">
        <v>1</v>
      </c>
      <c r="RG16" s="71">
        <v>1</v>
      </c>
      <c r="RH16" s="71">
        <v>2</v>
      </c>
      <c r="RI16" s="71">
        <v>0</v>
      </c>
      <c r="RJ16" s="71">
        <v>0</v>
      </c>
      <c r="RK16" s="71">
        <v>0</v>
      </c>
      <c r="RL16" s="71">
        <v>2</v>
      </c>
      <c r="RM16" s="71">
        <v>0</v>
      </c>
      <c r="RN16" s="71">
        <v>0</v>
      </c>
      <c r="RO16" s="71">
        <v>0</v>
      </c>
      <c r="RP16" s="71">
        <v>0</v>
      </c>
      <c r="RQ16" s="71">
        <v>0</v>
      </c>
      <c r="RR16" s="71">
        <v>0</v>
      </c>
      <c r="RS16" s="71">
        <v>19</v>
      </c>
      <c r="RT16" s="71">
        <v>0</v>
      </c>
      <c r="RU16" s="71">
        <v>2</v>
      </c>
      <c r="RV16" s="71">
        <v>0</v>
      </c>
      <c r="RW16" s="71">
        <v>1</v>
      </c>
      <c r="RX16" s="71">
        <v>1</v>
      </c>
      <c r="RY16" s="71">
        <v>1</v>
      </c>
      <c r="RZ16" s="71">
        <v>0</v>
      </c>
      <c r="SA16" s="71">
        <v>1</v>
      </c>
      <c r="SB16" s="71">
        <v>1</v>
      </c>
      <c r="SC16" s="71">
        <v>2</v>
      </c>
      <c r="SD16" s="71">
        <v>0</v>
      </c>
      <c r="SE16" s="71">
        <v>0</v>
      </c>
      <c r="SF16" s="71">
        <v>0</v>
      </c>
      <c r="SG16" s="71">
        <v>2</v>
      </c>
      <c r="SH16" s="71">
        <v>0</v>
      </c>
    </row>
    <row r="17" spans="1:502">
      <c r="A17" s="16" t="s">
        <v>1776</v>
      </c>
      <c r="B17" s="70">
        <v>9</v>
      </c>
      <c r="C17" s="70">
        <v>9</v>
      </c>
      <c r="D17" s="70">
        <v>1</v>
      </c>
      <c r="E17" s="70">
        <v>2012</v>
      </c>
      <c r="F17" s="70" t="s">
        <v>179</v>
      </c>
      <c r="G17" s="1073" t="s">
        <v>1767</v>
      </c>
      <c r="H17" s="70" t="s">
        <v>1768</v>
      </c>
      <c r="I17" s="1066"/>
      <c r="J17" s="73">
        <v>0</v>
      </c>
      <c r="K17" s="73">
        <v>0</v>
      </c>
      <c r="L17" s="73">
        <v>0</v>
      </c>
      <c r="M17" s="73">
        <v>0</v>
      </c>
      <c r="N17" s="73">
        <v>0</v>
      </c>
      <c r="O17" s="73">
        <v>0</v>
      </c>
      <c r="P17" s="73">
        <v>0</v>
      </c>
      <c r="Q17" s="73">
        <v>0</v>
      </c>
      <c r="R17" s="73">
        <v>33.53</v>
      </c>
      <c r="S17" s="73">
        <v>0</v>
      </c>
      <c r="T17" s="73">
        <v>0</v>
      </c>
      <c r="U17" s="73">
        <v>0</v>
      </c>
      <c r="V17" s="73">
        <v>0</v>
      </c>
      <c r="W17" s="73">
        <v>0</v>
      </c>
      <c r="X17" s="73">
        <v>4.8490000000000002</v>
      </c>
      <c r="Y17" s="73">
        <v>5.8250000000000002</v>
      </c>
      <c r="Z17" s="73">
        <v>0</v>
      </c>
      <c r="AA17" s="73">
        <v>2.706</v>
      </c>
      <c r="AB17" s="73">
        <v>12.228</v>
      </c>
      <c r="AC17" s="73">
        <v>0</v>
      </c>
      <c r="AD17" s="73">
        <v>90.084000000000003</v>
      </c>
      <c r="AE17" s="73">
        <v>55.73</v>
      </c>
      <c r="AF17" s="73">
        <v>0</v>
      </c>
      <c r="AG17" s="73">
        <v>0</v>
      </c>
      <c r="AH17" s="73">
        <v>3.0750000000000002</v>
      </c>
      <c r="AI17" s="73">
        <v>0</v>
      </c>
      <c r="AJ17" s="73">
        <v>6.085</v>
      </c>
      <c r="AK17" s="73">
        <v>0</v>
      </c>
      <c r="AL17" s="73">
        <v>8.3889999999999993</v>
      </c>
      <c r="AM17" s="73">
        <v>35.792000000000002</v>
      </c>
      <c r="AN17" s="73">
        <v>17.315999999999999</v>
      </c>
      <c r="AO17" s="73">
        <v>0</v>
      </c>
      <c r="AP17" s="73">
        <v>0</v>
      </c>
      <c r="AQ17" s="73">
        <v>0</v>
      </c>
      <c r="AR17" s="73">
        <v>0</v>
      </c>
      <c r="AS17" s="73">
        <v>0</v>
      </c>
      <c r="AT17" s="73">
        <v>6.8179999999999996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5.4470000000000001</v>
      </c>
      <c r="BN17" s="73">
        <v>0</v>
      </c>
      <c r="BO17" s="73">
        <v>0</v>
      </c>
      <c r="BP17" s="73">
        <v>0</v>
      </c>
      <c r="BQ17" s="73">
        <v>0</v>
      </c>
      <c r="BR17" s="73">
        <v>0</v>
      </c>
      <c r="BS17" s="73">
        <v>4.7530000000000001</v>
      </c>
      <c r="BT17" s="73">
        <v>0</v>
      </c>
      <c r="BU17" s="73">
        <v>0</v>
      </c>
      <c r="BV17" s="73">
        <v>0</v>
      </c>
      <c r="BW17" s="73">
        <v>0</v>
      </c>
      <c r="BX17" s="73">
        <v>0</v>
      </c>
      <c r="BY17" s="73">
        <v>0</v>
      </c>
      <c r="BZ17" s="73">
        <v>3.359</v>
      </c>
      <c r="CA17" s="73">
        <v>0</v>
      </c>
      <c r="CB17" s="73">
        <v>0</v>
      </c>
      <c r="CC17" s="73">
        <v>0</v>
      </c>
      <c r="CD17" s="73">
        <v>0</v>
      </c>
      <c r="CE17" s="73">
        <v>0</v>
      </c>
      <c r="CF17" s="73">
        <v>3.3050000000000002</v>
      </c>
      <c r="CG17" s="73">
        <v>0</v>
      </c>
      <c r="CH17" s="73">
        <v>0</v>
      </c>
      <c r="CI17" s="73">
        <v>0</v>
      </c>
      <c r="CJ17" s="73">
        <v>0</v>
      </c>
      <c r="CK17" s="73">
        <v>4.8499999999999996</v>
      </c>
      <c r="CL17" s="73">
        <v>32.404000000000003</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4.8620000000000001</v>
      </c>
      <c r="DC17" s="73">
        <v>3.7090000000000001</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33.53</v>
      </c>
      <c r="DT17" s="73">
        <v>0</v>
      </c>
      <c r="DU17" s="73">
        <v>0</v>
      </c>
      <c r="DV17" s="73">
        <v>0</v>
      </c>
      <c r="DW17" s="73">
        <v>0</v>
      </c>
      <c r="DX17" s="73">
        <v>0</v>
      </c>
      <c r="DY17" s="73">
        <v>4.8490000000000002</v>
      </c>
      <c r="DZ17" s="73">
        <v>5.8250000000000002</v>
      </c>
      <c r="EA17" s="73">
        <v>0</v>
      </c>
      <c r="EB17" s="73">
        <v>2.706</v>
      </c>
      <c r="EC17" s="73">
        <v>12.228</v>
      </c>
      <c r="ED17" s="73">
        <v>0</v>
      </c>
      <c r="EE17" s="73">
        <v>90.084000000000003</v>
      </c>
      <c r="EF17" s="73">
        <v>55.73</v>
      </c>
      <c r="EG17" s="73">
        <v>0</v>
      </c>
      <c r="EH17" s="73">
        <v>0</v>
      </c>
      <c r="EI17" s="73">
        <v>3.0750000000000002</v>
      </c>
      <c r="EJ17" s="73">
        <v>0</v>
      </c>
      <c r="EK17" s="73">
        <v>6.085</v>
      </c>
      <c r="EL17" s="73">
        <v>0</v>
      </c>
      <c r="EM17" s="73">
        <v>8.3889999999999993</v>
      </c>
      <c r="EN17" s="73">
        <v>35.792000000000002</v>
      </c>
      <c r="EO17" s="73">
        <v>17.315999999999999</v>
      </c>
      <c r="EP17" s="73">
        <v>0</v>
      </c>
      <c r="EQ17" s="73">
        <v>0</v>
      </c>
      <c r="ER17" s="73">
        <v>0</v>
      </c>
      <c r="ES17" s="73">
        <v>0</v>
      </c>
      <c r="ET17" s="73">
        <v>0</v>
      </c>
      <c r="EU17" s="73">
        <v>6.8179999999999996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5.4470000000000001</v>
      </c>
      <c r="FO17" s="73">
        <v>0</v>
      </c>
      <c r="FP17" s="73">
        <v>0</v>
      </c>
      <c r="FQ17" s="73">
        <v>0</v>
      </c>
      <c r="FR17" s="73">
        <v>0</v>
      </c>
      <c r="FS17" s="73">
        <v>0</v>
      </c>
      <c r="FT17" s="73">
        <v>4.7530000000000001</v>
      </c>
      <c r="FU17" s="73">
        <v>0</v>
      </c>
      <c r="FV17" s="73">
        <v>0</v>
      </c>
      <c r="FW17" s="73">
        <v>0</v>
      </c>
      <c r="FX17" s="73">
        <v>0</v>
      </c>
      <c r="FY17" s="73">
        <v>0</v>
      </c>
      <c r="FZ17" s="73">
        <v>0</v>
      </c>
      <c r="GA17" s="73">
        <v>3.359</v>
      </c>
      <c r="GB17" s="73">
        <v>0</v>
      </c>
      <c r="GC17" s="73">
        <v>0</v>
      </c>
      <c r="GD17" s="73">
        <v>0</v>
      </c>
      <c r="GE17" s="73">
        <v>0</v>
      </c>
      <c r="GF17" s="73">
        <v>0</v>
      </c>
      <c r="GG17" s="73">
        <v>3.3050000000000002</v>
      </c>
      <c r="GH17" s="73">
        <v>0</v>
      </c>
      <c r="GI17" s="73">
        <v>0</v>
      </c>
      <c r="GJ17" s="73">
        <v>0</v>
      </c>
      <c r="GK17" s="73">
        <v>0</v>
      </c>
      <c r="GL17" s="73">
        <v>4.8499999999999996</v>
      </c>
      <c r="GM17" s="73">
        <v>32.404000000000003</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4.8620000000000001</v>
      </c>
      <c r="HD17" s="73">
        <v>3.7090000000000001</v>
      </c>
      <c r="HE17" s="73">
        <v>0</v>
      </c>
      <c r="HF17" s="73">
        <v>0</v>
      </c>
      <c r="HG17" s="73">
        <v>0</v>
      </c>
      <c r="HH17" s="73">
        <v>0</v>
      </c>
      <c r="HI17" s="73">
        <v>0</v>
      </c>
      <c r="HJ17" s="73">
        <v>0</v>
      </c>
      <c r="HK17" s="73">
        <v>275.60899999999998</v>
      </c>
      <c r="HL17" s="73">
        <v>0</v>
      </c>
      <c r="HM17" s="73">
        <v>6.8179999999999996</v>
      </c>
      <c r="HN17" s="73">
        <v>0</v>
      </c>
      <c r="HO17" s="73">
        <v>5.4470000000000001</v>
      </c>
      <c r="HP17" s="73">
        <v>4.7530000000000001</v>
      </c>
      <c r="HQ17" s="73">
        <v>3.359</v>
      </c>
      <c r="HR17" s="73">
        <v>0</v>
      </c>
      <c r="HS17" s="73">
        <v>3.3050000000000002</v>
      </c>
      <c r="HT17" s="73">
        <v>4.8499999999999996</v>
      </c>
      <c r="HU17" s="73">
        <v>32.404000000000003</v>
      </c>
      <c r="HV17" s="73">
        <v>0</v>
      </c>
      <c r="HW17" s="73">
        <v>0</v>
      </c>
      <c r="HX17" s="73">
        <v>0</v>
      </c>
      <c r="HY17" s="73">
        <v>8.5709999999999997</v>
      </c>
      <c r="HZ17" s="73">
        <v>0</v>
      </c>
      <c r="IA17" s="73">
        <v>0</v>
      </c>
      <c r="IB17" s="73">
        <v>0</v>
      </c>
      <c r="IC17" s="73">
        <v>0</v>
      </c>
      <c r="ID17" s="73">
        <v>0</v>
      </c>
      <c r="IE17" s="73">
        <v>0</v>
      </c>
      <c r="IF17" s="73">
        <v>275.60899999999998</v>
      </c>
      <c r="IG17" s="73">
        <v>0</v>
      </c>
      <c r="IH17" s="73">
        <v>6.8179999999999996</v>
      </c>
      <c r="II17" s="73">
        <v>0</v>
      </c>
      <c r="IJ17" s="73">
        <v>5.4470000000000001</v>
      </c>
      <c r="IK17" s="73">
        <v>4.7530000000000001</v>
      </c>
      <c r="IL17" s="73">
        <v>3.359</v>
      </c>
      <c r="IM17" s="73">
        <v>0</v>
      </c>
      <c r="IN17" s="73">
        <v>3.3050000000000002</v>
      </c>
      <c r="IO17" s="73">
        <v>4.8499999999999996</v>
      </c>
      <c r="IP17" s="73">
        <v>32.404000000000003</v>
      </c>
      <c r="IQ17" s="73">
        <v>0</v>
      </c>
      <c r="IR17" s="73">
        <v>0</v>
      </c>
      <c r="IS17" s="73">
        <v>0</v>
      </c>
      <c r="IT17" s="73">
        <v>8.5709999999999997</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1</v>
      </c>
      <c r="JL17" s="71">
        <v>1</v>
      </c>
      <c r="JM17" s="71">
        <v>0</v>
      </c>
      <c r="JN17" s="71">
        <v>1</v>
      </c>
      <c r="JO17" s="71">
        <v>1</v>
      </c>
      <c r="JP17" s="71">
        <v>0</v>
      </c>
      <c r="JQ17" s="71">
        <v>2</v>
      </c>
      <c r="JR17" s="71">
        <v>1</v>
      </c>
      <c r="JS17" s="71">
        <v>0</v>
      </c>
      <c r="JT17" s="71">
        <v>0</v>
      </c>
      <c r="JU17" s="71">
        <v>1</v>
      </c>
      <c r="JV17" s="71">
        <v>0</v>
      </c>
      <c r="JW17" s="71">
        <v>1</v>
      </c>
      <c r="JX17" s="71">
        <v>0</v>
      </c>
      <c r="JY17" s="71">
        <v>1</v>
      </c>
      <c r="JZ17" s="71">
        <v>3</v>
      </c>
      <c r="KA17" s="71">
        <v>1</v>
      </c>
      <c r="KB17" s="71">
        <v>0</v>
      </c>
      <c r="KC17" s="71">
        <v>0</v>
      </c>
      <c r="KD17" s="71">
        <v>0</v>
      </c>
      <c r="KE17" s="71">
        <v>0</v>
      </c>
      <c r="KF17" s="71">
        <v>0</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1</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1</v>
      </c>
      <c r="LY17" s="71">
        <v>2</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1</v>
      </c>
      <c r="NM17" s="71">
        <v>1</v>
      </c>
      <c r="NN17" s="71">
        <v>0</v>
      </c>
      <c r="NO17" s="71">
        <v>1</v>
      </c>
      <c r="NP17" s="71">
        <v>1</v>
      </c>
      <c r="NQ17" s="71">
        <v>0</v>
      </c>
      <c r="NR17" s="71">
        <v>2</v>
      </c>
      <c r="NS17" s="71">
        <v>1</v>
      </c>
      <c r="NT17" s="71">
        <v>0</v>
      </c>
      <c r="NU17" s="71">
        <v>0</v>
      </c>
      <c r="NV17" s="71">
        <v>1</v>
      </c>
      <c r="NW17" s="71">
        <v>0</v>
      </c>
      <c r="NX17" s="71">
        <v>1</v>
      </c>
      <c r="NY17" s="71">
        <v>0</v>
      </c>
      <c r="NZ17" s="71">
        <v>1</v>
      </c>
      <c r="OA17" s="71">
        <v>3</v>
      </c>
      <c r="OB17" s="71">
        <v>1</v>
      </c>
      <c r="OC17" s="71">
        <v>0</v>
      </c>
      <c r="OD17" s="71">
        <v>0</v>
      </c>
      <c r="OE17" s="71">
        <v>0</v>
      </c>
      <c r="OF17" s="71">
        <v>0</v>
      </c>
      <c r="OG17" s="71">
        <v>0</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1</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1</v>
      </c>
      <c r="PZ17" s="71">
        <v>2</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1</v>
      </c>
      <c r="QR17" s="71">
        <v>0</v>
      </c>
      <c r="QS17" s="71">
        <v>0</v>
      </c>
      <c r="QT17" s="71">
        <v>0</v>
      </c>
      <c r="QU17" s="71">
        <v>0</v>
      </c>
      <c r="QV17" s="71">
        <v>0</v>
      </c>
      <c r="QW17" s="71">
        <v>0</v>
      </c>
      <c r="QX17" s="71">
        <v>18</v>
      </c>
      <c r="QY17" s="71">
        <v>0</v>
      </c>
      <c r="QZ17" s="71">
        <v>2</v>
      </c>
      <c r="RA17" s="71">
        <v>0</v>
      </c>
      <c r="RB17" s="71">
        <v>1</v>
      </c>
      <c r="RC17" s="71">
        <v>1</v>
      </c>
      <c r="RD17" s="71">
        <v>1</v>
      </c>
      <c r="RE17" s="71">
        <v>0</v>
      </c>
      <c r="RF17" s="71">
        <v>1</v>
      </c>
      <c r="RG17" s="71">
        <v>1</v>
      </c>
      <c r="RH17" s="71">
        <v>2</v>
      </c>
      <c r="RI17" s="71">
        <v>0</v>
      </c>
      <c r="RJ17" s="71">
        <v>0</v>
      </c>
      <c r="RK17" s="71">
        <v>0</v>
      </c>
      <c r="RL17" s="71">
        <v>2</v>
      </c>
      <c r="RM17" s="71">
        <v>0</v>
      </c>
      <c r="RN17" s="71">
        <v>0</v>
      </c>
      <c r="RO17" s="71">
        <v>0</v>
      </c>
      <c r="RP17" s="71">
        <v>0</v>
      </c>
      <c r="RQ17" s="71">
        <v>0</v>
      </c>
      <c r="RR17" s="71">
        <v>0</v>
      </c>
      <c r="RS17" s="71">
        <v>18</v>
      </c>
      <c r="RT17" s="71">
        <v>0</v>
      </c>
      <c r="RU17" s="71">
        <v>2</v>
      </c>
      <c r="RV17" s="71">
        <v>0</v>
      </c>
      <c r="RW17" s="71">
        <v>1</v>
      </c>
      <c r="RX17" s="71">
        <v>1</v>
      </c>
      <c r="RY17" s="71">
        <v>1</v>
      </c>
      <c r="RZ17" s="71">
        <v>0</v>
      </c>
      <c r="SA17" s="71">
        <v>1</v>
      </c>
      <c r="SB17" s="71">
        <v>1</v>
      </c>
      <c r="SC17" s="71">
        <v>2</v>
      </c>
      <c r="SD17" s="71">
        <v>0</v>
      </c>
      <c r="SE17" s="71">
        <v>0</v>
      </c>
      <c r="SF17" s="71">
        <v>0</v>
      </c>
      <c r="SG17" s="71">
        <v>2</v>
      </c>
      <c r="SH17" s="71">
        <v>0</v>
      </c>
    </row>
    <row r="18" spans="1:502">
      <c r="A18" s="16" t="s">
        <v>1777</v>
      </c>
      <c r="B18" s="70">
        <v>10</v>
      </c>
      <c r="C18" s="70">
        <v>10</v>
      </c>
      <c r="D18" s="70">
        <v>1</v>
      </c>
      <c r="E18" s="70">
        <v>2013</v>
      </c>
      <c r="F18" s="70" t="s">
        <v>180</v>
      </c>
      <c r="G18" s="1073" t="s">
        <v>1767</v>
      </c>
      <c r="H18" s="70" t="s">
        <v>1768</v>
      </c>
      <c r="I18" s="1066"/>
      <c r="J18" s="73">
        <v>0</v>
      </c>
      <c r="K18" s="73">
        <v>0</v>
      </c>
      <c r="L18" s="73">
        <v>0</v>
      </c>
      <c r="M18" s="73">
        <v>0</v>
      </c>
      <c r="N18" s="73">
        <v>0</v>
      </c>
      <c r="O18" s="73">
        <v>0</v>
      </c>
      <c r="P18" s="73">
        <v>0</v>
      </c>
      <c r="Q18" s="73">
        <v>0</v>
      </c>
      <c r="R18" s="73">
        <v>35.884</v>
      </c>
      <c r="S18" s="73">
        <v>0</v>
      </c>
      <c r="T18" s="73">
        <v>0</v>
      </c>
      <c r="U18" s="73">
        <v>0</v>
      </c>
      <c r="V18" s="73">
        <v>0</v>
      </c>
      <c r="W18" s="73">
        <v>0</v>
      </c>
      <c r="X18" s="73">
        <v>5.7610000000000001</v>
      </c>
      <c r="Y18" s="73">
        <v>6.41</v>
      </c>
      <c r="Z18" s="73">
        <v>0</v>
      </c>
      <c r="AA18" s="73">
        <v>2.7770000000000001</v>
      </c>
      <c r="AB18" s="73">
        <v>13.519</v>
      </c>
      <c r="AC18" s="73">
        <v>0</v>
      </c>
      <c r="AD18" s="73">
        <v>82.658000000000001</v>
      </c>
      <c r="AE18" s="73">
        <v>59.927999999999997</v>
      </c>
      <c r="AF18" s="73">
        <v>0</v>
      </c>
      <c r="AG18" s="73">
        <v>0</v>
      </c>
      <c r="AH18" s="73">
        <v>0</v>
      </c>
      <c r="AI18" s="73">
        <v>0</v>
      </c>
      <c r="AJ18" s="73">
        <v>6.2450000000000001</v>
      </c>
      <c r="AK18" s="73">
        <v>0</v>
      </c>
      <c r="AL18" s="73">
        <v>8.4629999999999992</v>
      </c>
      <c r="AM18" s="73">
        <v>39.329000000000001</v>
      </c>
      <c r="AN18" s="73">
        <v>19.236000000000001</v>
      </c>
      <c r="AO18" s="73">
        <v>0</v>
      </c>
      <c r="AP18" s="73">
        <v>0</v>
      </c>
      <c r="AQ18" s="73">
        <v>0</v>
      </c>
      <c r="AR18" s="73">
        <v>0</v>
      </c>
      <c r="AS18" s="73">
        <v>0</v>
      </c>
      <c r="AT18" s="73">
        <v>7.3940000000000001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5.4649999999999999</v>
      </c>
      <c r="BN18" s="73">
        <v>0</v>
      </c>
      <c r="BO18" s="73">
        <v>0</v>
      </c>
      <c r="BP18" s="73">
        <v>0</v>
      </c>
      <c r="BQ18" s="73">
        <v>0</v>
      </c>
      <c r="BR18" s="73">
        <v>0</v>
      </c>
      <c r="BS18" s="73">
        <v>4.7060000000000004</v>
      </c>
      <c r="BT18" s="73">
        <v>0</v>
      </c>
      <c r="BU18" s="73">
        <v>0</v>
      </c>
      <c r="BV18" s="73">
        <v>0</v>
      </c>
      <c r="BW18" s="73">
        <v>0</v>
      </c>
      <c r="BX18" s="73">
        <v>0</v>
      </c>
      <c r="BY18" s="73">
        <v>0</v>
      </c>
      <c r="BZ18" s="73">
        <v>3.7839999999999998</v>
      </c>
      <c r="CA18" s="73">
        <v>0</v>
      </c>
      <c r="CB18" s="73">
        <v>0</v>
      </c>
      <c r="CC18" s="73">
        <v>0</v>
      </c>
      <c r="CD18" s="73">
        <v>0</v>
      </c>
      <c r="CE18" s="73">
        <v>0</v>
      </c>
      <c r="CF18" s="73">
        <v>4.1609999999999996</v>
      </c>
      <c r="CG18" s="73">
        <v>0</v>
      </c>
      <c r="CH18" s="73">
        <v>0</v>
      </c>
      <c r="CI18" s="73">
        <v>0</v>
      </c>
      <c r="CJ18" s="73">
        <v>0</v>
      </c>
      <c r="CK18" s="73">
        <v>4.99</v>
      </c>
      <c r="CL18" s="73">
        <v>34.813000000000002</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4.93</v>
      </c>
      <c r="DC18" s="73">
        <v>3.8929999999999998</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35.884</v>
      </c>
      <c r="DT18" s="73">
        <v>0</v>
      </c>
      <c r="DU18" s="73">
        <v>0</v>
      </c>
      <c r="DV18" s="73">
        <v>0</v>
      </c>
      <c r="DW18" s="73">
        <v>0</v>
      </c>
      <c r="DX18" s="73">
        <v>0</v>
      </c>
      <c r="DY18" s="73">
        <v>5.7610000000000001</v>
      </c>
      <c r="DZ18" s="73">
        <v>6.41</v>
      </c>
      <c r="EA18" s="73">
        <v>0</v>
      </c>
      <c r="EB18" s="73">
        <v>2.7770000000000001</v>
      </c>
      <c r="EC18" s="73">
        <v>13.519</v>
      </c>
      <c r="ED18" s="73">
        <v>0</v>
      </c>
      <c r="EE18" s="73">
        <v>82.658000000000001</v>
      </c>
      <c r="EF18" s="73">
        <v>59.927999999999997</v>
      </c>
      <c r="EG18" s="73">
        <v>0</v>
      </c>
      <c r="EH18" s="73">
        <v>0</v>
      </c>
      <c r="EI18" s="73">
        <v>0</v>
      </c>
      <c r="EJ18" s="73">
        <v>0</v>
      </c>
      <c r="EK18" s="73">
        <v>6.2450000000000001</v>
      </c>
      <c r="EL18" s="73">
        <v>0</v>
      </c>
      <c r="EM18" s="73">
        <v>8.4629999999999992</v>
      </c>
      <c r="EN18" s="73">
        <v>39.329000000000001</v>
      </c>
      <c r="EO18" s="73">
        <v>19.236000000000001</v>
      </c>
      <c r="EP18" s="73">
        <v>0</v>
      </c>
      <c r="EQ18" s="73">
        <v>0</v>
      </c>
      <c r="ER18" s="73">
        <v>0</v>
      </c>
      <c r="ES18" s="73">
        <v>0</v>
      </c>
      <c r="ET18" s="73">
        <v>0</v>
      </c>
      <c r="EU18" s="73">
        <v>7.3940000000000001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5.4649999999999999</v>
      </c>
      <c r="FO18" s="73">
        <v>0</v>
      </c>
      <c r="FP18" s="73">
        <v>0</v>
      </c>
      <c r="FQ18" s="73">
        <v>0</v>
      </c>
      <c r="FR18" s="73">
        <v>0</v>
      </c>
      <c r="FS18" s="73">
        <v>0</v>
      </c>
      <c r="FT18" s="73">
        <v>4.7060000000000004</v>
      </c>
      <c r="FU18" s="73">
        <v>0</v>
      </c>
      <c r="FV18" s="73">
        <v>0</v>
      </c>
      <c r="FW18" s="73">
        <v>0</v>
      </c>
      <c r="FX18" s="73">
        <v>0</v>
      </c>
      <c r="FY18" s="73">
        <v>0</v>
      </c>
      <c r="FZ18" s="73">
        <v>0</v>
      </c>
      <c r="GA18" s="73">
        <v>3.7839999999999998</v>
      </c>
      <c r="GB18" s="73">
        <v>0</v>
      </c>
      <c r="GC18" s="73">
        <v>0</v>
      </c>
      <c r="GD18" s="73">
        <v>0</v>
      </c>
      <c r="GE18" s="73">
        <v>0</v>
      </c>
      <c r="GF18" s="73">
        <v>0</v>
      </c>
      <c r="GG18" s="73">
        <v>4.1609999999999996</v>
      </c>
      <c r="GH18" s="73">
        <v>0</v>
      </c>
      <c r="GI18" s="73">
        <v>0</v>
      </c>
      <c r="GJ18" s="73">
        <v>0</v>
      </c>
      <c r="GK18" s="73">
        <v>0</v>
      </c>
      <c r="GL18" s="73">
        <v>4.99</v>
      </c>
      <c r="GM18" s="73">
        <v>34.813000000000002</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4.93</v>
      </c>
      <c r="HD18" s="73">
        <v>3.8929999999999998</v>
      </c>
      <c r="HE18" s="73">
        <v>0</v>
      </c>
      <c r="HF18" s="73">
        <v>0</v>
      </c>
      <c r="HG18" s="73">
        <v>0</v>
      </c>
      <c r="HH18" s="73">
        <v>0</v>
      </c>
      <c r="HI18" s="73">
        <v>0</v>
      </c>
      <c r="HJ18" s="73">
        <v>0</v>
      </c>
      <c r="HK18" s="73">
        <v>280.20999999999998</v>
      </c>
      <c r="HL18" s="73">
        <v>0</v>
      </c>
      <c r="HM18" s="73">
        <v>7.3940000000000001</v>
      </c>
      <c r="HN18" s="73">
        <v>0</v>
      </c>
      <c r="HO18" s="73">
        <v>5.4649999999999999</v>
      </c>
      <c r="HP18" s="73">
        <v>4.7060000000000004</v>
      </c>
      <c r="HQ18" s="73">
        <v>3.7839999999999998</v>
      </c>
      <c r="HR18" s="73">
        <v>0</v>
      </c>
      <c r="HS18" s="73">
        <v>4.1609999999999996</v>
      </c>
      <c r="HT18" s="73">
        <v>4.99</v>
      </c>
      <c r="HU18" s="73">
        <v>34.813000000000002</v>
      </c>
      <c r="HV18" s="73">
        <v>0</v>
      </c>
      <c r="HW18" s="73">
        <v>0</v>
      </c>
      <c r="HX18" s="73">
        <v>0</v>
      </c>
      <c r="HY18" s="73">
        <v>8.8230000000000004</v>
      </c>
      <c r="HZ18" s="73">
        <v>0</v>
      </c>
      <c r="IA18" s="73">
        <v>0</v>
      </c>
      <c r="IB18" s="73">
        <v>0</v>
      </c>
      <c r="IC18" s="73">
        <v>0</v>
      </c>
      <c r="ID18" s="73">
        <v>0</v>
      </c>
      <c r="IE18" s="73">
        <v>0</v>
      </c>
      <c r="IF18" s="73">
        <v>280.20999999999998</v>
      </c>
      <c r="IG18" s="73">
        <v>0</v>
      </c>
      <c r="IH18" s="73">
        <v>7.3940000000000001</v>
      </c>
      <c r="II18" s="73">
        <v>0</v>
      </c>
      <c r="IJ18" s="73">
        <v>5.4649999999999999</v>
      </c>
      <c r="IK18" s="73">
        <v>4.7060000000000004</v>
      </c>
      <c r="IL18" s="73">
        <v>3.7839999999999998</v>
      </c>
      <c r="IM18" s="73">
        <v>0</v>
      </c>
      <c r="IN18" s="73">
        <v>4.1609999999999996</v>
      </c>
      <c r="IO18" s="73">
        <v>4.99</v>
      </c>
      <c r="IP18" s="73">
        <v>34.813000000000002</v>
      </c>
      <c r="IQ18" s="73">
        <v>0</v>
      </c>
      <c r="IR18" s="73">
        <v>0</v>
      </c>
      <c r="IS18" s="73">
        <v>0</v>
      </c>
      <c r="IT18" s="73">
        <v>8.8230000000000004</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1</v>
      </c>
      <c r="JL18" s="71">
        <v>1</v>
      </c>
      <c r="JM18" s="71">
        <v>0</v>
      </c>
      <c r="JN18" s="71">
        <v>1</v>
      </c>
      <c r="JO18" s="71">
        <v>1</v>
      </c>
      <c r="JP18" s="71">
        <v>0</v>
      </c>
      <c r="JQ18" s="71">
        <v>2</v>
      </c>
      <c r="JR18" s="71">
        <v>1</v>
      </c>
      <c r="JS18" s="71">
        <v>0</v>
      </c>
      <c r="JT18" s="71">
        <v>0</v>
      </c>
      <c r="JU18" s="71">
        <v>0</v>
      </c>
      <c r="JV18" s="71">
        <v>0</v>
      </c>
      <c r="JW18" s="71">
        <v>1</v>
      </c>
      <c r="JX18" s="71">
        <v>0</v>
      </c>
      <c r="JY18" s="71">
        <v>1</v>
      </c>
      <c r="JZ18" s="71">
        <v>3</v>
      </c>
      <c r="KA18" s="71">
        <v>1</v>
      </c>
      <c r="KB18" s="71">
        <v>0</v>
      </c>
      <c r="KC18" s="71">
        <v>0</v>
      </c>
      <c r="KD18" s="71">
        <v>0</v>
      </c>
      <c r="KE18" s="71">
        <v>0</v>
      </c>
      <c r="KF18" s="71">
        <v>0</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1</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1</v>
      </c>
      <c r="LY18" s="71">
        <v>2</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1</v>
      </c>
      <c r="NM18" s="71">
        <v>1</v>
      </c>
      <c r="NN18" s="71">
        <v>0</v>
      </c>
      <c r="NO18" s="71">
        <v>1</v>
      </c>
      <c r="NP18" s="71">
        <v>1</v>
      </c>
      <c r="NQ18" s="71">
        <v>0</v>
      </c>
      <c r="NR18" s="71">
        <v>2</v>
      </c>
      <c r="NS18" s="71">
        <v>1</v>
      </c>
      <c r="NT18" s="71">
        <v>0</v>
      </c>
      <c r="NU18" s="71">
        <v>0</v>
      </c>
      <c r="NV18" s="71">
        <v>0</v>
      </c>
      <c r="NW18" s="71">
        <v>0</v>
      </c>
      <c r="NX18" s="71">
        <v>1</v>
      </c>
      <c r="NY18" s="71">
        <v>0</v>
      </c>
      <c r="NZ18" s="71">
        <v>1</v>
      </c>
      <c r="OA18" s="71">
        <v>3</v>
      </c>
      <c r="OB18" s="71">
        <v>1</v>
      </c>
      <c r="OC18" s="71">
        <v>0</v>
      </c>
      <c r="OD18" s="71">
        <v>0</v>
      </c>
      <c r="OE18" s="71">
        <v>0</v>
      </c>
      <c r="OF18" s="71">
        <v>0</v>
      </c>
      <c r="OG18" s="71">
        <v>0</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1</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1</v>
      </c>
      <c r="PZ18" s="71">
        <v>2</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1</v>
      </c>
      <c r="QR18" s="71">
        <v>0</v>
      </c>
      <c r="QS18" s="71">
        <v>0</v>
      </c>
      <c r="QT18" s="71">
        <v>0</v>
      </c>
      <c r="QU18" s="71">
        <v>0</v>
      </c>
      <c r="QV18" s="71">
        <v>0</v>
      </c>
      <c r="QW18" s="71">
        <v>0</v>
      </c>
      <c r="QX18" s="71">
        <v>17</v>
      </c>
      <c r="QY18" s="71">
        <v>0</v>
      </c>
      <c r="QZ18" s="71">
        <v>2</v>
      </c>
      <c r="RA18" s="71">
        <v>0</v>
      </c>
      <c r="RB18" s="71">
        <v>1</v>
      </c>
      <c r="RC18" s="71">
        <v>1</v>
      </c>
      <c r="RD18" s="71">
        <v>1</v>
      </c>
      <c r="RE18" s="71">
        <v>0</v>
      </c>
      <c r="RF18" s="71">
        <v>1</v>
      </c>
      <c r="RG18" s="71">
        <v>1</v>
      </c>
      <c r="RH18" s="71">
        <v>2</v>
      </c>
      <c r="RI18" s="71">
        <v>0</v>
      </c>
      <c r="RJ18" s="71">
        <v>0</v>
      </c>
      <c r="RK18" s="71">
        <v>0</v>
      </c>
      <c r="RL18" s="71">
        <v>2</v>
      </c>
      <c r="RM18" s="71">
        <v>0</v>
      </c>
      <c r="RN18" s="71">
        <v>0</v>
      </c>
      <c r="RO18" s="71">
        <v>0</v>
      </c>
      <c r="RP18" s="71">
        <v>0</v>
      </c>
      <c r="RQ18" s="71">
        <v>0</v>
      </c>
      <c r="RR18" s="71">
        <v>0</v>
      </c>
      <c r="RS18" s="71">
        <v>17</v>
      </c>
      <c r="RT18" s="71">
        <v>0</v>
      </c>
      <c r="RU18" s="71">
        <v>2</v>
      </c>
      <c r="RV18" s="71">
        <v>0</v>
      </c>
      <c r="RW18" s="71">
        <v>1</v>
      </c>
      <c r="RX18" s="71">
        <v>1</v>
      </c>
      <c r="RY18" s="71">
        <v>1</v>
      </c>
      <c r="RZ18" s="71">
        <v>0</v>
      </c>
      <c r="SA18" s="71">
        <v>1</v>
      </c>
      <c r="SB18" s="71">
        <v>1</v>
      </c>
      <c r="SC18" s="71">
        <v>2</v>
      </c>
      <c r="SD18" s="71">
        <v>0</v>
      </c>
      <c r="SE18" s="71">
        <v>0</v>
      </c>
      <c r="SF18" s="71">
        <v>0</v>
      </c>
      <c r="SG18" s="71">
        <v>2</v>
      </c>
      <c r="SH18" s="71">
        <v>0</v>
      </c>
    </row>
    <row r="19" spans="1:502">
      <c r="A19" s="16" t="s">
        <v>1778</v>
      </c>
      <c r="B19" s="70">
        <v>11</v>
      </c>
      <c r="C19" s="70">
        <v>11</v>
      </c>
      <c r="D19" s="70">
        <v>1</v>
      </c>
      <c r="E19" s="70">
        <v>2014</v>
      </c>
      <c r="F19" s="70" t="s">
        <v>181</v>
      </c>
      <c r="G19" s="1073" t="s">
        <v>1767</v>
      </c>
      <c r="H19" s="70" t="s">
        <v>1768</v>
      </c>
      <c r="I19" s="1066"/>
      <c r="J19" s="73">
        <v>0</v>
      </c>
      <c r="K19" s="73">
        <v>0</v>
      </c>
      <c r="L19" s="73">
        <v>0</v>
      </c>
      <c r="M19" s="73">
        <v>0</v>
      </c>
      <c r="N19" s="73">
        <v>0</v>
      </c>
      <c r="O19" s="73">
        <v>0</v>
      </c>
      <c r="P19" s="73">
        <v>0</v>
      </c>
      <c r="Q19" s="73">
        <v>0</v>
      </c>
      <c r="R19" s="73">
        <v>36.037999999999997</v>
      </c>
      <c r="S19" s="73">
        <v>0</v>
      </c>
      <c r="T19" s="73">
        <v>0</v>
      </c>
      <c r="U19" s="73">
        <v>0</v>
      </c>
      <c r="V19" s="73">
        <v>0</v>
      </c>
      <c r="W19" s="73">
        <v>0</v>
      </c>
      <c r="X19" s="73">
        <v>5.4029999999999996</v>
      </c>
      <c r="Y19" s="73">
        <v>6.5019999999999998</v>
      </c>
      <c r="Z19" s="73">
        <v>0</v>
      </c>
      <c r="AA19" s="73">
        <v>2.996</v>
      </c>
      <c r="AB19" s="73">
        <v>16.407</v>
      </c>
      <c r="AC19" s="73">
        <v>0</v>
      </c>
      <c r="AD19" s="73">
        <v>84.135000000000005</v>
      </c>
      <c r="AE19" s="73">
        <v>60.465000000000003</v>
      </c>
      <c r="AF19" s="73">
        <v>0</v>
      </c>
      <c r="AG19" s="73">
        <v>0</v>
      </c>
      <c r="AH19" s="73">
        <v>0</v>
      </c>
      <c r="AI19" s="73">
        <v>0</v>
      </c>
      <c r="AJ19" s="73">
        <v>5.9219999999999997</v>
      </c>
      <c r="AK19" s="73">
        <v>0</v>
      </c>
      <c r="AL19" s="73">
        <v>8.2469999999999999</v>
      </c>
      <c r="AM19" s="73">
        <v>39.183</v>
      </c>
      <c r="AN19" s="73">
        <v>19.25</v>
      </c>
      <c r="AO19" s="73">
        <v>0</v>
      </c>
      <c r="AP19" s="73">
        <v>0</v>
      </c>
      <c r="AQ19" s="73">
        <v>0</v>
      </c>
      <c r="AR19" s="73">
        <v>0</v>
      </c>
      <c r="AS19" s="73">
        <v>4.8129999999999997</v>
      </c>
      <c r="AT19" s="73">
        <v>7.4320000000000004</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4.7220000000000004</v>
      </c>
      <c r="BN19" s="73">
        <v>0</v>
      </c>
      <c r="BO19" s="73">
        <v>0</v>
      </c>
      <c r="BP19" s="73">
        <v>0</v>
      </c>
      <c r="BQ19" s="73">
        <v>0</v>
      </c>
      <c r="BR19" s="73">
        <v>0</v>
      </c>
      <c r="BS19" s="73">
        <v>4.3150000000000004</v>
      </c>
      <c r="BT19" s="73">
        <v>0</v>
      </c>
      <c r="BU19" s="73">
        <v>0</v>
      </c>
      <c r="BV19" s="73">
        <v>0</v>
      </c>
      <c r="BW19" s="73">
        <v>0</v>
      </c>
      <c r="BX19" s="73">
        <v>0</v>
      </c>
      <c r="BY19" s="73">
        <v>0</v>
      </c>
      <c r="BZ19" s="73">
        <v>3.53</v>
      </c>
      <c r="CA19" s="73">
        <v>0</v>
      </c>
      <c r="CB19" s="73">
        <v>0</v>
      </c>
      <c r="CC19" s="73">
        <v>0</v>
      </c>
      <c r="CD19" s="73">
        <v>0</v>
      </c>
      <c r="CE19" s="73">
        <v>0</v>
      </c>
      <c r="CF19" s="73">
        <v>4.1980000000000004</v>
      </c>
      <c r="CG19" s="73">
        <v>0</v>
      </c>
      <c r="CH19" s="73">
        <v>0</v>
      </c>
      <c r="CI19" s="73">
        <v>0</v>
      </c>
      <c r="CJ19" s="73">
        <v>0</v>
      </c>
      <c r="CK19" s="73">
        <v>5.4850000000000003</v>
      </c>
      <c r="CL19" s="73">
        <v>34.85</v>
      </c>
      <c r="CM19" s="73">
        <v>0</v>
      </c>
      <c r="CN19" s="73">
        <v>0</v>
      </c>
      <c r="CO19" s="73">
        <v>0</v>
      </c>
      <c r="CP19" s="73">
        <v>0</v>
      </c>
      <c r="CQ19" s="73">
        <v>0</v>
      </c>
      <c r="CR19" s="73">
        <v>0</v>
      </c>
      <c r="CS19" s="73">
        <v>57.424999999999997</v>
      </c>
      <c r="CT19" s="73">
        <v>0</v>
      </c>
      <c r="CU19" s="73">
        <v>0</v>
      </c>
      <c r="CV19" s="73">
        <v>0</v>
      </c>
      <c r="CW19" s="73">
        <v>0</v>
      </c>
      <c r="CX19" s="73">
        <v>0</v>
      </c>
      <c r="CY19" s="73">
        <v>0</v>
      </c>
      <c r="CZ19" s="73">
        <v>0</v>
      </c>
      <c r="DA19" s="73">
        <v>0</v>
      </c>
      <c r="DB19" s="73">
        <v>4.7960000000000003</v>
      </c>
      <c r="DC19" s="73">
        <v>3.7829999999999999</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36.037999999999997</v>
      </c>
      <c r="DT19" s="73">
        <v>0</v>
      </c>
      <c r="DU19" s="73">
        <v>0</v>
      </c>
      <c r="DV19" s="73">
        <v>0</v>
      </c>
      <c r="DW19" s="73">
        <v>0</v>
      </c>
      <c r="DX19" s="73">
        <v>0</v>
      </c>
      <c r="DY19" s="73">
        <v>5.4029999999999996</v>
      </c>
      <c r="DZ19" s="73">
        <v>6.5019999999999998</v>
      </c>
      <c r="EA19" s="73">
        <v>0</v>
      </c>
      <c r="EB19" s="73">
        <v>2.996</v>
      </c>
      <c r="EC19" s="73">
        <v>16.407</v>
      </c>
      <c r="ED19" s="73">
        <v>0</v>
      </c>
      <c r="EE19" s="73">
        <v>84.135000000000005</v>
      </c>
      <c r="EF19" s="73">
        <v>60.465000000000003</v>
      </c>
      <c r="EG19" s="73">
        <v>0</v>
      </c>
      <c r="EH19" s="73">
        <v>0</v>
      </c>
      <c r="EI19" s="73">
        <v>0</v>
      </c>
      <c r="EJ19" s="73">
        <v>0</v>
      </c>
      <c r="EK19" s="73">
        <v>5.9219999999999997</v>
      </c>
      <c r="EL19" s="73">
        <v>0</v>
      </c>
      <c r="EM19" s="73">
        <v>8.2469999999999999</v>
      </c>
      <c r="EN19" s="73">
        <v>39.183</v>
      </c>
      <c r="EO19" s="73">
        <v>19.25</v>
      </c>
      <c r="EP19" s="73">
        <v>0</v>
      </c>
      <c r="EQ19" s="73">
        <v>0</v>
      </c>
      <c r="ER19" s="73">
        <v>0</v>
      </c>
      <c r="ES19" s="73">
        <v>0</v>
      </c>
      <c r="ET19" s="73">
        <v>4.8129999999999997</v>
      </c>
      <c r="EU19" s="73">
        <v>7.4320000000000004</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4.7220000000000004</v>
      </c>
      <c r="FO19" s="73">
        <v>0</v>
      </c>
      <c r="FP19" s="73">
        <v>0</v>
      </c>
      <c r="FQ19" s="73">
        <v>0</v>
      </c>
      <c r="FR19" s="73">
        <v>0</v>
      </c>
      <c r="FS19" s="73">
        <v>0</v>
      </c>
      <c r="FT19" s="73">
        <v>4.3150000000000004</v>
      </c>
      <c r="FU19" s="73">
        <v>0</v>
      </c>
      <c r="FV19" s="73">
        <v>0</v>
      </c>
      <c r="FW19" s="73">
        <v>0</v>
      </c>
      <c r="FX19" s="73">
        <v>0</v>
      </c>
      <c r="FY19" s="73">
        <v>0</v>
      </c>
      <c r="FZ19" s="73">
        <v>0</v>
      </c>
      <c r="GA19" s="73">
        <v>3.53</v>
      </c>
      <c r="GB19" s="73">
        <v>0</v>
      </c>
      <c r="GC19" s="73">
        <v>0</v>
      </c>
      <c r="GD19" s="73">
        <v>0</v>
      </c>
      <c r="GE19" s="73">
        <v>0</v>
      </c>
      <c r="GF19" s="73">
        <v>0</v>
      </c>
      <c r="GG19" s="73">
        <v>4.1980000000000004</v>
      </c>
      <c r="GH19" s="73">
        <v>0</v>
      </c>
      <c r="GI19" s="73">
        <v>0</v>
      </c>
      <c r="GJ19" s="73">
        <v>0</v>
      </c>
      <c r="GK19" s="73">
        <v>0</v>
      </c>
      <c r="GL19" s="73">
        <v>5.4850000000000003</v>
      </c>
      <c r="GM19" s="73">
        <v>34.85</v>
      </c>
      <c r="GN19" s="73">
        <v>0</v>
      </c>
      <c r="GO19" s="73">
        <v>0</v>
      </c>
      <c r="GP19" s="73">
        <v>0</v>
      </c>
      <c r="GQ19" s="73">
        <v>0</v>
      </c>
      <c r="GR19" s="73">
        <v>0</v>
      </c>
      <c r="GS19" s="73">
        <v>0</v>
      </c>
      <c r="GT19" s="73">
        <v>57.424999999999997</v>
      </c>
      <c r="GU19" s="73">
        <v>0</v>
      </c>
      <c r="GV19" s="73">
        <v>0</v>
      </c>
      <c r="GW19" s="73">
        <v>0</v>
      </c>
      <c r="GX19" s="73">
        <v>0</v>
      </c>
      <c r="GY19" s="73">
        <v>0</v>
      </c>
      <c r="GZ19" s="73">
        <v>0</v>
      </c>
      <c r="HA19" s="73">
        <v>0</v>
      </c>
      <c r="HB19" s="73">
        <v>0</v>
      </c>
      <c r="HC19" s="73">
        <v>4.7960000000000003</v>
      </c>
      <c r="HD19" s="73">
        <v>3.7829999999999999</v>
      </c>
      <c r="HE19" s="73">
        <v>0</v>
      </c>
      <c r="HF19" s="73">
        <v>0</v>
      </c>
      <c r="HG19" s="73">
        <v>0</v>
      </c>
      <c r="HH19" s="73">
        <v>0</v>
      </c>
      <c r="HI19" s="73">
        <v>0</v>
      </c>
      <c r="HJ19" s="73">
        <v>0</v>
      </c>
      <c r="HK19" s="73">
        <v>284.548</v>
      </c>
      <c r="HL19" s="73">
        <v>4.8129999999999997</v>
      </c>
      <c r="HM19" s="73">
        <v>7.4320000000000004</v>
      </c>
      <c r="HN19" s="73">
        <v>0</v>
      </c>
      <c r="HO19" s="73">
        <v>4.7220000000000004</v>
      </c>
      <c r="HP19" s="73">
        <v>4.3150000000000004</v>
      </c>
      <c r="HQ19" s="73">
        <v>3.53</v>
      </c>
      <c r="HR19" s="73">
        <v>0</v>
      </c>
      <c r="HS19" s="73">
        <v>4.1980000000000004</v>
      </c>
      <c r="HT19" s="73">
        <v>5.4850000000000003</v>
      </c>
      <c r="HU19" s="73">
        <v>34.85</v>
      </c>
      <c r="HV19" s="73">
        <v>0</v>
      </c>
      <c r="HW19" s="73">
        <v>0</v>
      </c>
      <c r="HX19" s="73">
        <v>57.424999999999997</v>
      </c>
      <c r="HY19" s="73">
        <v>8.5790000000000006</v>
      </c>
      <c r="HZ19" s="73">
        <v>0</v>
      </c>
      <c r="IA19" s="73">
        <v>0</v>
      </c>
      <c r="IB19" s="73">
        <v>0</v>
      </c>
      <c r="IC19" s="73">
        <v>0</v>
      </c>
      <c r="ID19" s="73">
        <v>0</v>
      </c>
      <c r="IE19" s="73">
        <v>0</v>
      </c>
      <c r="IF19" s="73">
        <v>284.548</v>
      </c>
      <c r="IG19" s="73">
        <v>4.8129999999999997</v>
      </c>
      <c r="IH19" s="73">
        <v>7.4320000000000004</v>
      </c>
      <c r="II19" s="73">
        <v>0</v>
      </c>
      <c r="IJ19" s="73">
        <v>4.7220000000000004</v>
      </c>
      <c r="IK19" s="73">
        <v>4.3150000000000004</v>
      </c>
      <c r="IL19" s="73">
        <v>3.53</v>
      </c>
      <c r="IM19" s="73">
        <v>0</v>
      </c>
      <c r="IN19" s="73">
        <v>4.1980000000000004</v>
      </c>
      <c r="IO19" s="73">
        <v>5.4850000000000003</v>
      </c>
      <c r="IP19" s="73">
        <v>34.85</v>
      </c>
      <c r="IQ19" s="73">
        <v>0</v>
      </c>
      <c r="IR19" s="73">
        <v>0</v>
      </c>
      <c r="IS19" s="73">
        <v>57.424999999999997</v>
      </c>
      <c r="IT19" s="73">
        <v>8.5790000000000006</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1</v>
      </c>
      <c r="JL19" s="71">
        <v>1</v>
      </c>
      <c r="JM19" s="71">
        <v>0</v>
      </c>
      <c r="JN19" s="71">
        <v>1</v>
      </c>
      <c r="JO19" s="71">
        <v>2</v>
      </c>
      <c r="JP19" s="71">
        <v>0</v>
      </c>
      <c r="JQ19" s="71">
        <v>2</v>
      </c>
      <c r="JR19" s="71">
        <v>1</v>
      </c>
      <c r="JS19" s="71">
        <v>0</v>
      </c>
      <c r="JT19" s="71">
        <v>0</v>
      </c>
      <c r="JU19" s="71">
        <v>0</v>
      </c>
      <c r="JV19" s="71">
        <v>0</v>
      </c>
      <c r="JW19" s="71">
        <v>1</v>
      </c>
      <c r="JX19" s="71">
        <v>0</v>
      </c>
      <c r="JY19" s="71">
        <v>1</v>
      </c>
      <c r="JZ19" s="71">
        <v>3</v>
      </c>
      <c r="KA19" s="71">
        <v>1</v>
      </c>
      <c r="KB19" s="71">
        <v>0</v>
      </c>
      <c r="KC19" s="71">
        <v>0</v>
      </c>
      <c r="KD19" s="71">
        <v>0</v>
      </c>
      <c r="KE19" s="71">
        <v>0</v>
      </c>
      <c r="KF19" s="71">
        <v>1</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1</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0</v>
      </c>
      <c r="LW19" s="71">
        <v>0</v>
      </c>
      <c r="LX19" s="71">
        <v>1</v>
      </c>
      <c r="LY19" s="71">
        <v>2</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1</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1</v>
      </c>
      <c r="NM19" s="71">
        <v>1</v>
      </c>
      <c r="NN19" s="71">
        <v>0</v>
      </c>
      <c r="NO19" s="71">
        <v>1</v>
      </c>
      <c r="NP19" s="71">
        <v>2</v>
      </c>
      <c r="NQ19" s="71">
        <v>0</v>
      </c>
      <c r="NR19" s="71">
        <v>2</v>
      </c>
      <c r="NS19" s="71">
        <v>1</v>
      </c>
      <c r="NT19" s="71">
        <v>0</v>
      </c>
      <c r="NU19" s="71">
        <v>0</v>
      </c>
      <c r="NV19" s="71">
        <v>0</v>
      </c>
      <c r="NW19" s="71">
        <v>0</v>
      </c>
      <c r="NX19" s="71">
        <v>1</v>
      </c>
      <c r="NY19" s="71">
        <v>0</v>
      </c>
      <c r="NZ19" s="71">
        <v>1</v>
      </c>
      <c r="OA19" s="71">
        <v>3</v>
      </c>
      <c r="OB19" s="71">
        <v>1</v>
      </c>
      <c r="OC19" s="71">
        <v>0</v>
      </c>
      <c r="OD19" s="71">
        <v>0</v>
      </c>
      <c r="OE19" s="71">
        <v>0</v>
      </c>
      <c r="OF19" s="71">
        <v>0</v>
      </c>
      <c r="OG19" s="71">
        <v>1</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1</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0</v>
      </c>
      <c r="PX19" s="71">
        <v>0</v>
      </c>
      <c r="PY19" s="71">
        <v>1</v>
      </c>
      <c r="PZ19" s="71">
        <v>2</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1</v>
      </c>
      <c r="QQ19" s="71">
        <v>1</v>
      </c>
      <c r="QR19" s="71">
        <v>0</v>
      </c>
      <c r="QS19" s="71">
        <v>0</v>
      </c>
      <c r="QT19" s="71">
        <v>0</v>
      </c>
      <c r="QU19" s="71">
        <v>0</v>
      </c>
      <c r="QV19" s="71">
        <v>0</v>
      </c>
      <c r="QW19" s="71">
        <v>0</v>
      </c>
      <c r="QX19" s="71">
        <v>18</v>
      </c>
      <c r="QY19" s="71">
        <v>1</v>
      </c>
      <c r="QZ19" s="71">
        <v>2</v>
      </c>
      <c r="RA19" s="71">
        <v>0</v>
      </c>
      <c r="RB19" s="71">
        <v>1</v>
      </c>
      <c r="RC19" s="71">
        <v>1</v>
      </c>
      <c r="RD19" s="71">
        <v>1</v>
      </c>
      <c r="RE19" s="71">
        <v>0</v>
      </c>
      <c r="RF19" s="71">
        <v>1</v>
      </c>
      <c r="RG19" s="71">
        <v>1</v>
      </c>
      <c r="RH19" s="71">
        <v>2</v>
      </c>
      <c r="RI19" s="71">
        <v>0</v>
      </c>
      <c r="RJ19" s="71">
        <v>0</v>
      </c>
      <c r="RK19" s="71">
        <v>2</v>
      </c>
      <c r="RL19" s="71">
        <v>2</v>
      </c>
      <c r="RM19" s="71">
        <v>0</v>
      </c>
      <c r="RN19" s="71">
        <v>0</v>
      </c>
      <c r="RO19" s="71">
        <v>0</v>
      </c>
      <c r="RP19" s="71">
        <v>0</v>
      </c>
      <c r="RQ19" s="71">
        <v>0</v>
      </c>
      <c r="RR19" s="71">
        <v>0</v>
      </c>
      <c r="RS19" s="71">
        <v>18</v>
      </c>
      <c r="RT19" s="71">
        <v>1</v>
      </c>
      <c r="RU19" s="71">
        <v>2</v>
      </c>
      <c r="RV19" s="71">
        <v>0</v>
      </c>
      <c r="RW19" s="71">
        <v>1</v>
      </c>
      <c r="RX19" s="71">
        <v>1</v>
      </c>
      <c r="RY19" s="71">
        <v>1</v>
      </c>
      <c r="RZ19" s="71">
        <v>0</v>
      </c>
      <c r="SA19" s="71">
        <v>1</v>
      </c>
      <c r="SB19" s="71">
        <v>1</v>
      </c>
      <c r="SC19" s="71">
        <v>2</v>
      </c>
      <c r="SD19" s="71">
        <v>0</v>
      </c>
      <c r="SE19" s="71">
        <v>0</v>
      </c>
      <c r="SF19" s="71">
        <v>2</v>
      </c>
      <c r="SG19" s="71">
        <v>2</v>
      </c>
      <c r="SH19" s="71">
        <v>0</v>
      </c>
    </row>
    <row r="20" spans="1:502">
      <c r="A20" s="16" t="s">
        <v>1779</v>
      </c>
      <c r="B20" s="70">
        <v>12</v>
      </c>
      <c r="C20" s="70">
        <v>12</v>
      </c>
      <c r="D20" s="70">
        <v>1</v>
      </c>
      <c r="E20" s="70">
        <v>2015</v>
      </c>
      <c r="F20" s="70" t="s">
        <v>182</v>
      </c>
      <c r="G20" s="1073" t="s">
        <v>1767</v>
      </c>
      <c r="H20" s="70" t="s">
        <v>1768</v>
      </c>
      <c r="I20" s="1066"/>
      <c r="J20" s="73">
        <v>0</v>
      </c>
      <c r="K20" s="73">
        <v>0</v>
      </c>
      <c r="L20" s="73">
        <v>0</v>
      </c>
      <c r="M20" s="73">
        <v>0</v>
      </c>
      <c r="N20" s="73">
        <v>0</v>
      </c>
      <c r="O20" s="73">
        <v>0</v>
      </c>
      <c r="P20" s="73">
        <v>0</v>
      </c>
      <c r="Q20" s="73">
        <v>0</v>
      </c>
      <c r="R20" s="73">
        <v>34.267000000000003</v>
      </c>
      <c r="S20" s="73">
        <v>0</v>
      </c>
      <c r="T20" s="73">
        <v>0</v>
      </c>
      <c r="U20" s="73">
        <v>0</v>
      </c>
      <c r="V20" s="73">
        <v>0</v>
      </c>
      <c r="W20" s="73">
        <v>0</v>
      </c>
      <c r="X20" s="73">
        <v>5.1950000000000003</v>
      </c>
      <c r="Y20" s="73">
        <v>5.9390000000000001</v>
      </c>
      <c r="Z20" s="73">
        <v>0</v>
      </c>
      <c r="AA20" s="73">
        <v>3.48</v>
      </c>
      <c r="AB20" s="73">
        <v>15.208</v>
      </c>
      <c r="AC20" s="73">
        <v>0</v>
      </c>
      <c r="AD20" s="73">
        <v>84.15</v>
      </c>
      <c r="AE20" s="73">
        <v>55.116</v>
      </c>
      <c r="AF20" s="73">
        <v>0</v>
      </c>
      <c r="AG20" s="73">
        <v>0</v>
      </c>
      <c r="AH20" s="73">
        <v>0</v>
      </c>
      <c r="AI20" s="73">
        <v>0</v>
      </c>
      <c r="AJ20" s="73">
        <v>5.7750000000000004</v>
      </c>
      <c r="AK20" s="73">
        <v>0</v>
      </c>
      <c r="AL20" s="73">
        <v>7.6820000000000004</v>
      </c>
      <c r="AM20" s="73">
        <v>39.073999999999998</v>
      </c>
      <c r="AN20" s="73">
        <v>18.553999999999998</v>
      </c>
      <c r="AO20" s="73">
        <v>0</v>
      </c>
      <c r="AP20" s="73">
        <v>0</v>
      </c>
      <c r="AQ20" s="73">
        <v>0</v>
      </c>
      <c r="AR20" s="73">
        <v>0</v>
      </c>
      <c r="AS20" s="73">
        <v>3.3540000000000001</v>
      </c>
      <c r="AT20" s="73">
        <v>7.5129999999999999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4.6189999999999998</v>
      </c>
      <c r="BN20" s="73">
        <v>0</v>
      </c>
      <c r="BO20" s="73">
        <v>0</v>
      </c>
      <c r="BP20" s="73">
        <v>0</v>
      </c>
      <c r="BQ20" s="73">
        <v>0</v>
      </c>
      <c r="BR20" s="73">
        <v>0</v>
      </c>
      <c r="BS20" s="73">
        <v>3.9169999999999998</v>
      </c>
      <c r="BT20" s="73">
        <v>0</v>
      </c>
      <c r="BU20" s="73">
        <v>0</v>
      </c>
      <c r="BV20" s="73">
        <v>0</v>
      </c>
      <c r="BW20" s="73">
        <v>0</v>
      </c>
      <c r="BX20" s="73">
        <v>0</v>
      </c>
      <c r="BY20" s="73">
        <v>0</v>
      </c>
      <c r="BZ20" s="73">
        <v>3.5150000000000001</v>
      </c>
      <c r="CA20" s="73">
        <v>0</v>
      </c>
      <c r="CB20" s="73">
        <v>0</v>
      </c>
      <c r="CC20" s="73">
        <v>0</v>
      </c>
      <c r="CD20" s="73">
        <v>0</v>
      </c>
      <c r="CE20" s="73">
        <v>0</v>
      </c>
      <c r="CF20" s="73">
        <v>4.2240000000000002</v>
      </c>
      <c r="CG20" s="73">
        <v>0</v>
      </c>
      <c r="CH20" s="73">
        <v>0</v>
      </c>
      <c r="CI20" s="73">
        <v>0</v>
      </c>
      <c r="CJ20" s="73">
        <v>0</v>
      </c>
      <c r="CK20" s="73">
        <v>5.0609999999999999</v>
      </c>
      <c r="CL20" s="73">
        <v>34.372999999999998</v>
      </c>
      <c r="CM20" s="73">
        <v>0</v>
      </c>
      <c r="CN20" s="73">
        <v>0</v>
      </c>
      <c r="CO20" s="73">
        <v>0</v>
      </c>
      <c r="CP20" s="73">
        <v>0</v>
      </c>
      <c r="CQ20" s="73">
        <v>0</v>
      </c>
      <c r="CR20" s="73">
        <v>0</v>
      </c>
      <c r="CS20" s="73">
        <v>54.845999999999997</v>
      </c>
      <c r="CT20" s="73">
        <v>0</v>
      </c>
      <c r="CU20" s="73">
        <v>0</v>
      </c>
      <c r="CV20" s="73">
        <v>0</v>
      </c>
      <c r="CW20" s="73">
        <v>0</v>
      </c>
      <c r="CX20" s="73">
        <v>0</v>
      </c>
      <c r="CY20" s="73">
        <v>0</v>
      </c>
      <c r="CZ20" s="73">
        <v>0</v>
      </c>
      <c r="DA20" s="73">
        <v>0</v>
      </c>
      <c r="DB20" s="73">
        <v>4.8070000000000004</v>
      </c>
      <c r="DC20" s="73">
        <v>3.5510000000000002</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34.267000000000003</v>
      </c>
      <c r="DT20" s="73">
        <v>0</v>
      </c>
      <c r="DU20" s="73">
        <v>0</v>
      </c>
      <c r="DV20" s="73">
        <v>0</v>
      </c>
      <c r="DW20" s="73">
        <v>0</v>
      </c>
      <c r="DX20" s="73">
        <v>0</v>
      </c>
      <c r="DY20" s="73">
        <v>5.1950000000000003</v>
      </c>
      <c r="DZ20" s="73">
        <v>5.9390000000000001</v>
      </c>
      <c r="EA20" s="73">
        <v>0</v>
      </c>
      <c r="EB20" s="73">
        <v>3.48</v>
      </c>
      <c r="EC20" s="73">
        <v>15.208</v>
      </c>
      <c r="ED20" s="73">
        <v>0</v>
      </c>
      <c r="EE20" s="73">
        <v>84.15</v>
      </c>
      <c r="EF20" s="73">
        <v>55.116</v>
      </c>
      <c r="EG20" s="73">
        <v>0</v>
      </c>
      <c r="EH20" s="73">
        <v>0</v>
      </c>
      <c r="EI20" s="73">
        <v>0</v>
      </c>
      <c r="EJ20" s="73">
        <v>0</v>
      </c>
      <c r="EK20" s="73">
        <v>5.7750000000000004</v>
      </c>
      <c r="EL20" s="73">
        <v>0</v>
      </c>
      <c r="EM20" s="73">
        <v>7.6820000000000004</v>
      </c>
      <c r="EN20" s="73">
        <v>39.073999999999998</v>
      </c>
      <c r="EO20" s="73">
        <v>18.553999999999998</v>
      </c>
      <c r="EP20" s="73">
        <v>0</v>
      </c>
      <c r="EQ20" s="73">
        <v>0</v>
      </c>
      <c r="ER20" s="73">
        <v>0</v>
      </c>
      <c r="ES20" s="73">
        <v>0</v>
      </c>
      <c r="ET20" s="73">
        <v>3.3540000000000001</v>
      </c>
      <c r="EU20" s="73">
        <v>7.5129999999999999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4.6189999999999998</v>
      </c>
      <c r="FO20" s="73">
        <v>0</v>
      </c>
      <c r="FP20" s="73">
        <v>0</v>
      </c>
      <c r="FQ20" s="73">
        <v>0</v>
      </c>
      <c r="FR20" s="73">
        <v>0</v>
      </c>
      <c r="FS20" s="73">
        <v>0</v>
      </c>
      <c r="FT20" s="73">
        <v>3.9169999999999998</v>
      </c>
      <c r="FU20" s="73">
        <v>0</v>
      </c>
      <c r="FV20" s="73">
        <v>0</v>
      </c>
      <c r="FW20" s="73">
        <v>0</v>
      </c>
      <c r="FX20" s="73">
        <v>0</v>
      </c>
      <c r="FY20" s="73">
        <v>0</v>
      </c>
      <c r="FZ20" s="73">
        <v>0</v>
      </c>
      <c r="GA20" s="73">
        <v>3.5150000000000001</v>
      </c>
      <c r="GB20" s="73">
        <v>0</v>
      </c>
      <c r="GC20" s="73">
        <v>0</v>
      </c>
      <c r="GD20" s="73">
        <v>0</v>
      </c>
      <c r="GE20" s="73">
        <v>0</v>
      </c>
      <c r="GF20" s="73">
        <v>0</v>
      </c>
      <c r="GG20" s="73">
        <v>4.2240000000000002</v>
      </c>
      <c r="GH20" s="73">
        <v>0</v>
      </c>
      <c r="GI20" s="73">
        <v>0</v>
      </c>
      <c r="GJ20" s="73">
        <v>0</v>
      </c>
      <c r="GK20" s="73">
        <v>0</v>
      </c>
      <c r="GL20" s="73">
        <v>5.0609999999999999</v>
      </c>
      <c r="GM20" s="73">
        <v>34.372999999999998</v>
      </c>
      <c r="GN20" s="73">
        <v>0</v>
      </c>
      <c r="GO20" s="73">
        <v>0</v>
      </c>
      <c r="GP20" s="73">
        <v>0</v>
      </c>
      <c r="GQ20" s="73">
        <v>0</v>
      </c>
      <c r="GR20" s="73">
        <v>0</v>
      </c>
      <c r="GS20" s="73">
        <v>0</v>
      </c>
      <c r="GT20" s="73">
        <v>54.845999999999997</v>
      </c>
      <c r="GU20" s="73">
        <v>0</v>
      </c>
      <c r="GV20" s="73">
        <v>0</v>
      </c>
      <c r="GW20" s="73">
        <v>0</v>
      </c>
      <c r="GX20" s="73">
        <v>0</v>
      </c>
      <c r="GY20" s="73">
        <v>0</v>
      </c>
      <c r="GZ20" s="73">
        <v>0</v>
      </c>
      <c r="HA20" s="73">
        <v>0</v>
      </c>
      <c r="HB20" s="73">
        <v>0</v>
      </c>
      <c r="HC20" s="73">
        <v>4.8070000000000004</v>
      </c>
      <c r="HD20" s="73">
        <v>3.5510000000000002</v>
      </c>
      <c r="HE20" s="73">
        <v>0</v>
      </c>
      <c r="HF20" s="73">
        <v>0</v>
      </c>
      <c r="HG20" s="73">
        <v>0</v>
      </c>
      <c r="HH20" s="73">
        <v>0</v>
      </c>
      <c r="HI20" s="73">
        <v>0</v>
      </c>
      <c r="HJ20" s="73">
        <v>0</v>
      </c>
      <c r="HK20" s="73">
        <v>274.44</v>
      </c>
      <c r="HL20" s="73">
        <v>3.3540000000000001</v>
      </c>
      <c r="HM20" s="73">
        <v>7.5129999999999999</v>
      </c>
      <c r="HN20" s="73">
        <v>0</v>
      </c>
      <c r="HO20" s="73">
        <v>4.6189999999999998</v>
      </c>
      <c r="HP20" s="73">
        <v>3.9169999999999998</v>
      </c>
      <c r="HQ20" s="73">
        <v>3.5150000000000001</v>
      </c>
      <c r="HR20" s="73">
        <v>0</v>
      </c>
      <c r="HS20" s="73">
        <v>4.2240000000000002</v>
      </c>
      <c r="HT20" s="73">
        <v>5.0609999999999999</v>
      </c>
      <c r="HU20" s="73">
        <v>34.372999999999998</v>
      </c>
      <c r="HV20" s="73">
        <v>0</v>
      </c>
      <c r="HW20" s="73">
        <v>0</v>
      </c>
      <c r="HX20" s="73">
        <v>54.845999999999997</v>
      </c>
      <c r="HY20" s="73">
        <v>8.3580000000000005</v>
      </c>
      <c r="HZ20" s="73">
        <v>0</v>
      </c>
      <c r="IA20" s="73">
        <v>0</v>
      </c>
      <c r="IB20" s="73">
        <v>0</v>
      </c>
      <c r="IC20" s="73">
        <v>0</v>
      </c>
      <c r="ID20" s="73">
        <v>0</v>
      </c>
      <c r="IE20" s="73">
        <v>0</v>
      </c>
      <c r="IF20" s="73">
        <v>274.44</v>
      </c>
      <c r="IG20" s="73">
        <v>3.3540000000000001</v>
      </c>
      <c r="IH20" s="73">
        <v>7.5129999999999999</v>
      </c>
      <c r="II20" s="73">
        <v>0</v>
      </c>
      <c r="IJ20" s="73">
        <v>4.6189999999999998</v>
      </c>
      <c r="IK20" s="73">
        <v>3.9169999999999998</v>
      </c>
      <c r="IL20" s="73">
        <v>3.5150000000000001</v>
      </c>
      <c r="IM20" s="73">
        <v>0</v>
      </c>
      <c r="IN20" s="73">
        <v>4.2240000000000002</v>
      </c>
      <c r="IO20" s="73">
        <v>5.0609999999999999</v>
      </c>
      <c r="IP20" s="73">
        <v>34.372999999999998</v>
      </c>
      <c r="IQ20" s="73">
        <v>0</v>
      </c>
      <c r="IR20" s="73">
        <v>0</v>
      </c>
      <c r="IS20" s="73">
        <v>54.845999999999997</v>
      </c>
      <c r="IT20" s="73">
        <v>8.3580000000000005</v>
      </c>
      <c r="IU20" s="73">
        <v>0</v>
      </c>
      <c r="IV20" s="74">
        <v>0</v>
      </c>
      <c r="IW20" s="71">
        <v>0</v>
      </c>
      <c r="IX20" s="71">
        <v>0</v>
      </c>
      <c r="IY20" s="71">
        <v>0</v>
      </c>
      <c r="IZ20" s="71">
        <v>0</v>
      </c>
      <c r="JA20" s="71">
        <v>0</v>
      </c>
      <c r="JB20" s="71">
        <v>0</v>
      </c>
      <c r="JC20" s="71">
        <v>0</v>
      </c>
      <c r="JD20" s="71">
        <v>0</v>
      </c>
      <c r="JE20" s="71">
        <v>4</v>
      </c>
      <c r="JF20" s="71">
        <v>0</v>
      </c>
      <c r="JG20" s="71">
        <v>0</v>
      </c>
      <c r="JH20" s="71">
        <v>0</v>
      </c>
      <c r="JI20" s="71">
        <v>0</v>
      </c>
      <c r="JJ20" s="71">
        <v>0</v>
      </c>
      <c r="JK20" s="71">
        <v>1</v>
      </c>
      <c r="JL20" s="71">
        <v>1</v>
      </c>
      <c r="JM20" s="71">
        <v>0</v>
      </c>
      <c r="JN20" s="71">
        <v>1</v>
      </c>
      <c r="JO20" s="71">
        <v>2</v>
      </c>
      <c r="JP20" s="71">
        <v>0</v>
      </c>
      <c r="JQ20" s="71">
        <v>2</v>
      </c>
      <c r="JR20" s="71">
        <v>1</v>
      </c>
      <c r="JS20" s="71">
        <v>0</v>
      </c>
      <c r="JT20" s="71">
        <v>0</v>
      </c>
      <c r="JU20" s="71">
        <v>0</v>
      </c>
      <c r="JV20" s="71">
        <v>0</v>
      </c>
      <c r="JW20" s="71">
        <v>1</v>
      </c>
      <c r="JX20" s="71">
        <v>0</v>
      </c>
      <c r="JY20" s="71">
        <v>1</v>
      </c>
      <c r="JZ20" s="71">
        <v>3</v>
      </c>
      <c r="KA20" s="71">
        <v>1</v>
      </c>
      <c r="KB20" s="71">
        <v>0</v>
      </c>
      <c r="KC20" s="71">
        <v>0</v>
      </c>
      <c r="KD20" s="71">
        <v>0</v>
      </c>
      <c r="KE20" s="71">
        <v>0</v>
      </c>
      <c r="KF20" s="71">
        <v>1</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1</v>
      </c>
      <c r="LG20" s="71">
        <v>0</v>
      </c>
      <c r="LH20" s="71">
        <v>0</v>
      </c>
      <c r="LI20" s="71">
        <v>0</v>
      </c>
      <c r="LJ20" s="71">
        <v>0</v>
      </c>
      <c r="LK20" s="71">
        <v>0</v>
      </c>
      <c r="LL20" s="71">
        <v>0</v>
      </c>
      <c r="LM20" s="71">
        <v>1</v>
      </c>
      <c r="LN20" s="71">
        <v>0</v>
      </c>
      <c r="LO20" s="71">
        <v>0</v>
      </c>
      <c r="LP20" s="71">
        <v>0</v>
      </c>
      <c r="LQ20" s="71">
        <v>0</v>
      </c>
      <c r="LR20" s="71">
        <v>0</v>
      </c>
      <c r="LS20" s="71">
        <v>1</v>
      </c>
      <c r="LT20" s="71">
        <v>0</v>
      </c>
      <c r="LU20" s="71">
        <v>0</v>
      </c>
      <c r="LV20" s="71">
        <v>0</v>
      </c>
      <c r="LW20" s="71">
        <v>0</v>
      </c>
      <c r="LX20" s="71">
        <v>1</v>
      </c>
      <c r="LY20" s="71">
        <v>2</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1</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0</v>
      </c>
      <c r="NJ20" s="71">
        <v>0</v>
      </c>
      <c r="NK20" s="71">
        <v>0</v>
      </c>
      <c r="NL20" s="71">
        <v>1</v>
      </c>
      <c r="NM20" s="71">
        <v>1</v>
      </c>
      <c r="NN20" s="71">
        <v>0</v>
      </c>
      <c r="NO20" s="71">
        <v>1</v>
      </c>
      <c r="NP20" s="71">
        <v>2</v>
      </c>
      <c r="NQ20" s="71">
        <v>0</v>
      </c>
      <c r="NR20" s="71">
        <v>2</v>
      </c>
      <c r="NS20" s="71">
        <v>1</v>
      </c>
      <c r="NT20" s="71">
        <v>0</v>
      </c>
      <c r="NU20" s="71">
        <v>0</v>
      </c>
      <c r="NV20" s="71">
        <v>0</v>
      </c>
      <c r="NW20" s="71">
        <v>0</v>
      </c>
      <c r="NX20" s="71">
        <v>1</v>
      </c>
      <c r="NY20" s="71">
        <v>0</v>
      </c>
      <c r="NZ20" s="71">
        <v>1</v>
      </c>
      <c r="OA20" s="71">
        <v>3</v>
      </c>
      <c r="OB20" s="71">
        <v>1</v>
      </c>
      <c r="OC20" s="71">
        <v>0</v>
      </c>
      <c r="OD20" s="71">
        <v>0</v>
      </c>
      <c r="OE20" s="71">
        <v>0</v>
      </c>
      <c r="OF20" s="71">
        <v>0</v>
      </c>
      <c r="OG20" s="71">
        <v>1</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1</v>
      </c>
      <c r="PH20" s="71">
        <v>0</v>
      </c>
      <c r="PI20" s="71">
        <v>0</v>
      </c>
      <c r="PJ20" s="71">
        <v>0</v>
      </c>
      <c r="PK20" s="71">
        <v>0</v>
      </c>
      <c r="PL20" s="71">
        <v>0</v>
      </c>
      <c r="PM20" s="71">
        <v>0</v>
      </c>
      <c r="PN20" s="71">
        <v>1</v>
      </c>
      <c r="PO20" s="71">
        <v>0</v>
      </c>
      <c r="PP20" s="71">
        <v>0</v>
      </c>
      <c r="PQ20" s="71">
        <v>0</v>
      </c>
      <c r="PR20" s="71">
        <v>0</v>
      </c>
      <c r="PS20" s="71">
        <v>0</v>
      </c>
      <c r="PT20" s="71">
        <v>1</v>
      </c>
      <c r="PU20" s="71">
        <v>0</v>
      </c>
      <c r="PV20" s="71">
        <v>0</v>
      </c>
      <c r="PW20" s="71">
        <v>0</v>
      </c>
      <c r="PX20" s="71">
        <v>0</v>
      </c>
      <c r="PY20" s="71">
        <v>1</v>
      </c>
      <c r="PZ20" s="71">
        <v>2</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1</v>
      </c>
      <c r="QQ20" s="71">
        <v>1</v>
      </c>
      <c r="QR20" s="71">
        <v>0</v>
      </c>
      <c r="QS20" s="71">
        <v>0</v>
      </c>
      <c r="QT20" s="71">
        <v>0</v>
      </c>
      <c r="QU20" s="71">
        <v>0</v>
      </c>
      <c r="QV20" s="71">
        <v>0</v>
      </c>
      <c r="QW20" s="71">
        <v>0</v>
      </c>
      <c r="QX20" s="71">
        <v>18</v>
      </c>
      <c r="QY20" s="71">
        <v>1</v>
      </c>
      <c r="QZ20" s="71">
        <v>2</v>
      </c>
      <c r="RA20" s="71">
        <v>0</v>
      </c>
      <c r="RB20" s="71">
        <v>1</v>
      </c>
      <c r="RC20" s="71">
        <v>1</v>
      </c>
      <c r="RD20" s="71">
        <v>1</v>
      </c>
      <c r="RE20" s="71">
        <v>0</v>
      </c>
      <c r="RF20" s="71">
        <v>1</v>
      </c>
      <c r="RG20" s="71">
        <v>1</v>
      </c>
      <c r="RH20" s="71">
        <v>2</v>
      </c>
      <c r="RI20" s="71">
        <v>0</v>
      </c>
      <c r="RJ20" s="71">
        <v>0</v>
      </c>
      <c r="RK20" s="71">
        <v>2</v>
      </c>
      <c r="RL20" s="71">
        <v>2</v>
      </c>
      <c r="RM20" s="71">
        <v>0</v>
      </c>
      <c r="RN20" s="71">
        <v>0</v>
      </c>
      <c r="RO20" s="71">
        <v>0</v>
      </c>
      <c r="RP20" s="71">
        <v>0</v>
      </c>
      <c r="RQ20" s="71">
        <v>0</v>
      </c>
      <c r="RR20" s="71">
        <v>0</v>
      </c>
      <c r="RS20" s="71">
        <v>18</v>
      </c>
      <c r="RT20" s="71">
        <v>1</v>
      </c>
      <c r="RU20" s="71">
        <v>2</v>
      </c>
      <c r="RV20" s="71">
        <v>0</v>
      </c>
      <c r="RW20" s="71">
        <v>1</v>
      </c>
      <c r="RX20" s="71">
        <v>1</v>
      </c>
      <c r="RY20" s="71">
        <v>1</v>
      </c>
      <c r="RZ20" s="71">
        <v>0</v>
      </c>
      <c r="SA20" s="71">
        <v>1</v>
      </c>
      <c r="SB20" s="71">
        <v>1</v>
      </c>
      <c r="SC20" s="71">
        <v>2</v>
      </c>
      <c r="SD20" s="71">
        <v>0</v>
      </c>
      <c r="SE20" s="71">
        <v>0</v>
      </c>
      <c r="SF20" s="71">
        <v>2</v>
      </c>
      <c r="SG20" s="71">
        <v>2</v>
      </c>
      <c r="SH20" s="71">
        <v>0</v>
      </c>
    </row>
    <row r="21" spans="1:502">
      <c r="A21" s="16" t="s">
        <v>1780</v>
      </c>
      <c r="B21" s="70">
        <v>13</v>
      </c>
      <c r="C21" s="70">
        <v>13</v>
      </c>
      <c r="D21" s="70">
        <v>1</v>
      </c>
      <c r="E21" s="70">
        <v>2016</v>
      </c>
      <c r="F21" s="70" t="s">
        <v>155</v>
      </c>
      <c r="G21" s="1073" t="s">
        <v>1767</v>
      </c>
      <c r="H21" s="70" t="s">
        <v>1768</v>
      </c>
      <c r="I21" s="1066"/>
      <c r="J21" s="73">
        <v>0</v>
      </c>
      <c r="K21" s="73">
        <v>0</v>
      </c>
      <c r="L21" s="73">
        <v>0</v>
      </c>
      <c r="M21" s="73">
        <v>0</v>
      </c>
      <c r="N21" s="73">
        <v>0</v>
      </c>
      <c r="O21" s="73">
        <v>0</v>
      </c>
      <c r="P21" s="73">
        <v>0</v>
      </c>
      <c r="Q21" s="73">
        <v>0</v>
      </c>
      <c r="R21" s="73">
        <v>32.807000000000002</v>
      </c>
      <c r="S21" s="73">
        <v>0</v>
      </c>
      <c r="T21" s="73">
        <v>0</v>
      </c>
      <c r="U21" s="73">
        <v>0</v>
      </c>
      <c r="V21" s="73">
        <v>0</v>
      </c>
      <c r="W21" s="73">
        <v>0</v>
      </c>
      <c r="X21" s="73">
        <v>4.931</v>
      </c>
      <c r="Y21" s="73">
        <v>5.5309999999999997</v>
      </c>
      <c r="Z21" s="73">
        <v>0</v>
      </c>
      <c r="AA21" s="73">
        <v>4.0449999999999999</v>
      </c>
      <c r="AB21" s="73">
        <v>14.677</v>
      </c>
      <c r="AC21" s="73">
        <v>0</v>
      </c>
      <c r="AD21" s="73">
        <v>83.344999999999999</v>
      </c>
      <c r="AE21" s="73">
        <v>42.704999999999998</v>
      </c>
      <c r="AF21" s="73">
        <v>0</v>
      </c>
      <c r="AG21" s="73">
        <v>0</v>
      </c>
      <c r="AH21" s="73">
        <v>0</v>
      </c>
      <c r="AI21" s="73">
        <v>0</v>
      </c>
      <c r="AJ21" s="73">
        <v>5.7590000000000003</v>
      </c>
      <c r="AK21" s="73">
        <v>0</v>
      </c>
      <c r="AL21" s="73">
        <v>7.0229999999999997</v>
      </c>
      <c r="AM21" s="73">
        <v>30.765999999999998</v>
      </c>
      <c r="AN21" s="73">
        <v>18.545999999999999</v>
      </c>
      <c r="AO21" s="73">
        <v>0</v>
      </c>
      <c r="AP21" s="73">
        <v>0</v>
      </c>
      <c r="AQ21" s="73">
        <v>0</v>
      </c>
      <c r="AR21" s="73">
        <v>0</v>
      </c>
      <c r="AS21" s="73">
        <v>3.11</v>
      </c>
      <c r="AT21" s="73">
        <v>6.5780000000000003</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4.524</v>
      </c>
      <c r="BN21" s="73">
        <v>0</v>
      </c>
      <c r="BO21" s="73">
        <v>0</v>
      </c>
      <c r="BP21" s="73">
        <v>0</v>
      </c>
      <c r="BQ21" s="73">
        <v>0</v>
      </c>
      <c r="BR21" s="73">
        <v>0</v>
      </c>
      <c r="BS21" s="73">
        <v>3.8439999999999999</v>
      </c>
      <c r="BT21" s="73">
        <v>0</v>
      </c>
      <c r="BU21" s="73">
        <v>0</v>
      </c>
      <c r="BV21" s="73">
        <v>0</v>
      </c>
      <c r="BW21" s="73">
        <v>0</v>
      </c>
      <c r="BX21" s="73">
        <v>0</v>
      </c>
      <c r="BY21" s="73">
        <v>0</v>
      </c>
      <c r="BZ21" s="73">
        <v>2.9849999999999999</v>
      </c>
      <c r="CA21" s="73">
        <v>0</v>
      </c>
      <c r="CB21" s="73">
        <v>0</v>
      </c>
      <c r="CC21" s="73">
        <v>0</v>
      </c>
      <c r="CD21" s="73">
        <v>0</v>
      </c>
      <c r="CE21" s="73">
        <v>0</v>
      </c>
      <c r="CF21" s="73">
        <v>4.4249999999999998</v>
      </c>
      <c r="CG21" s="73">
        <v>0</v>
      </c>
      <c r="CH21" s="73">
        <v>0</v>
      </c>
      <c r="CI21" s="73">
        <v>0</v>
      </c>
      <c r="CJ21" s="73">
        <v>0</v>
      </c>
      <c r="CK21" s="73">
        <v>4.2539999999999996</v>
      </c>
      <c r="CL21" s="73">
        <v>39.6</v>
      </c>
      <c r="CM21" s="73">
        <v>0</v>
      </c>
      <c r="CN21" s="73">
        <v>0</v>
      </c>
      <c r="CO21" s="73">
        <v>0</v>
      </c>
      <c r="CP21" s="73">
        <v>0</v>
      </c>
      <c r="CQ21" s="73">
        <v>0</v>
      </c>
      <c r="CR21" s="73">
        <v>0</v>
      </c>
      <c r="CS21" s="73">
        <v>54.722999999999999</v>
      </c>
      <c r="CT21" s="73">
        <v>0</v>
      </c>
      <c r="CU21" s="73">
        <v>0</v>
      </c>
      <c r="CV21" s="73">
        <v>0</v>
      </c>
      <c r="CW21" s="73">
        <v>0</v>
      </c>
      <c r="CX21" s="73">
        <v>0</v>
      </c>
      <c r="CY21" s="73">
        <v>0</v>
      </c>
      <c r="CZ21" s="73">
        <v>0</v>
      </c>
      <c r="DA21" s="73">
        <v>0</v>
      </c>
      <c r="DB21" s="73">
        <v>4.5759999999999996</v>
      </c>
      <c r="DC21" s="73">
        <v>3.3559999999999999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32.807000000000002</v>
      </c>
      <c r="DT21" s="73">
        <v>0</v>
      </c>
      <c r="DU21" s="73">
        <v>0</v>
      </c>
      <c r="DV21" s="73">
        <v>0</v>
      </c>
      <c r="DW21" s="73">
        <v>0</v>
      </c>
      <c r="DX21" s="73">
        <v>0</v>
      </c>
      <c r="DY21" s="73">
        <v>4.931</v>
      </c>
      <c r="DZ21" s="73">
        <v>5.5309999999999997</v>
      </c>
      <c r="EA21" s="73">
        <v>0</v>
      </c>
      <c r="EB21" s="73">
        <v>4.0449999999999999</v>
      </c>
      <c r="EC21" s="73">
        <v>14.677</v>
      </c>
      <c r="ED21" s="73">
        <v>0</v>
      </c>
      <c r="EE21" s="73">
        <v>83.344999999999999</v>
      </c>
      <c r="EF21" s="73">
        <v>42.704999999999998</v>
      </c>
      <c r="EG21" s="73">
        <v>0</v>
      </c>
      <c r="EH21" s="73">
        <v>0</v>
      </c>
      <c r="EI21" s="73">
        <v>0</v>
      </c>
      <c r="EJ21" s="73">
        <v>0</v>
      </c>
      <c r="EK21" s="73">
        <v>5.7590000000000003</v>
      </c>
      <c r="EL21" s="73">
        <v>0</v>
      </c>
      <c r="EM21" s="73">
        <v>7.0229999999999997</v>
      </c>
      <c r="EN21" s="73">
        <v>30.765999999999998</v>
      </c>
      <c r="EO21" s="73">
        <v>18.545999999999999</v>
      </c>
      <c r="EP21" s="73">
        <v>0</v>
      </c>
      <c r="EQ21" s="73">
        <v>0</v>
      </c>
      <c r="ER21" s="73">
        <v>0</v>
      </c>
      <c r="ES21" s="73">
        <v>0</v>
      </c>
      <c r="ET21" s="73">
        <v>3.11</v>
      </c>
      <c r="EU21" s="73">
        <v>6.5780000000000003</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4.524</v>
      </c>
      <c r="FO21" s="73">
        <v>0</v>
      </c>
      <c r="FP21" s="73">
        <v>0</v>
      </c>
      <c r="FQ21" s="73">
        <v>0</v>
      </c>
      <c r="FR21" s="73">
        <v>0</v>
      </c>
      <c r="FS21" s="73">
        <v>0</v>
      </c>
      <c r="FT21" s="73">
        <v>3.8439999999999999</v>
      </c>
      <c r="FU21" s="73">
        <v>0</v>
      </c>
      <c r="FV21" s="73">
        <v>0</v>
      </c>
      <c r="FW21" s="73">
        <v>0</v>
      </c>
      <c r="FX21" s="73">
        <v>0</v>
      </c>
      <c r="FY21" s="73">
        <v>0</v>
      </c>
      <c r="FZ21" s="73">
        <v>0</v>
      </c>
      <c r="GA21" s="73">
        <v>2.9849999999999999</v>
      </c>
      <c r="GB21" s="73">
        <v>0</v>
      </c>
      <c r="GC21" s="73">
        <v>0</v>
      </c>
      <c r="GD21" s="73">
        <v>0</v>
      </c>
      <c r="GE21" s="73">
        <v>0</v>
      </c>
      <c r="GF21" s="73">
        <v>0</v>
      </c>
      <c r="GG21" s="73">
        <v>4.4249999999999998</v>
      </c>
      <c r="GH21" s="73">
        <v>0</v>
      </c>
      <c r="GI21" s="73">
        <v>0</v>
      </c>
      <c r="GJ21" s="73">
        <v>0</v>
      </c>
      <c r="GK21" s="73">
        <v>0</v>
      </c>
      <c r="GL21" s="73">
        <v>4.2539999999999996</v>
      </c>
      <c r="GM21" s="73">
        <v>39.6</v>
      </c>
      <c r="GN21" s="73">
        <v>0</v>
      </c>
      <c r="GO21" s="73">
        <v>0</v>
      </c>
      <c r="GP21" s="73">
        <v>0</v>
      </c>
      <c r="GQ21" s="73">
        <v>0</v>
      </c>
      <c r="GR21" s="73">
        <v>0</v>
      </c>
      <c r="GS21" s="73">
        <v>0</v>
      </c>
      <c r="GT21" s="73">
        <v>54.722999999999999</v>
      </c>
      <c r="GU21" s="73">
        <v>0</v>
      </c>
      <c r="GV21" s="73">
        <v>0</v>
      </c>
      <c r="GW21" s="73">
        <v>0</v>
      </c>
      <c r="GX21" s="73">
        <v>0</v>
      </c>
      <c r="GY21" s="73">
        <v>0</v>
      </c>
      <c r="GZ21" s="73">
        <v>0</v>
      </c>
      <c r="HA21" s="73">
        <v>0</v>
      </c>
      <c r="HB21" s="73">
        <v>0</v>
      </c>
      <c r="HC21" s="73">
        <v>4.5759999999999996</v>
      </c>
      <c r="HD21" s="73">
        <v>3.3559999999999999</v>
      </c>
      <c r="HE21" s="73">
        <v>0</v>
      </c>
      <c r="HF21" s="73">
        <v>0</v>
      </c>
      <c r="HG21" s="73">
        <v>0</v>
      </c>
      <c r="HH21" s="73">
        <v>0</v>
      </c>
      <c r="HI21" s="73">
        <v>0</v>
      </c>
      <c r="HJ21" s="73">
        <v>0</v>
      </c>
      <c r="HK21" s="73">
        <v>250.13499999999999</v>
      </c>
      <c r="HL21" s="73">
        <v>3.11</v>
      </c>
      <c r="HM21" s="73">
        <v>6.5780000000000003</v>
      </c>
      <c r="HN21" s="73">
        <v>0</v>
      </c>
      <c r="HO21" s="73">
        <v>4.524</v>
      </c>
      <c r="HP21" s="73">
        <v>3.8439999999999999</v>
      </c>
      <c r="HQ21" s="73">
        <v>2.9849999999999999</v>
      </c>
      <c r="HR21" s="73">
        <v>0</v>
      </c>
      <c r="HS21" s="73">
        <v>4.4249999999999998</v>
      </c>
      <c r="HT21" s="73">
        <v>4.2539999999999996</v>
      </c>
      <c r="HU21" s="73">
        <v>39.6</v>
      </c>
      <c r="HV21" s="73">
        <v>0</v>
      </c>
      <c r="HW21" s="73">
        <v>0</v>
      </c>
      <c r="HX21" s="73">
        <v>54.722999999999999</v>
      </c>
      <c r="HY21" s="73">
        <v>7.9320000000000004</v>
      </c>
      <c r="HZ21" s="73">
        <v>0</v>
      </c>
      <c r="IA21" s="73">
        <v>0</v>
      </c>
      <c r="IB21" s="73">
        <v>0</v>
      </c>
      <c r="IC21" s="73">
        <v>0</v>
      </c>
      <c r="ID21" s="73">
        <v>0</v>
      </c>
      <c r="IE21" s="73">
        <v>0</v>
      </c>
      <c r="IF21" s="73">
        <v>250.13499999999999</v>
      </c>
      <c r="IG21" s="73">
        <v>3.11</v>
      </c>
      <c r="IH21" s="73">
        <v>6.5780000000000003</v>
      </c>
      <c r="II21" s="73">
        <v>0</v>
      </c>
      <c r="IJ21" s="73">
        <v>4.524</v>
      </c>
      <c r="IK21" s="73">
        <v>3.8439999999999999</v>
      </c>
      <c r="IL21" s="73">
        <v>2.9849999999999999</v>
      </c>
      <c r="IM21" s="73">
        <v>0</v>
      </c>
      <c r="IN21" s="73">
        <v>4.4249999999999998</v>
      </c>
      <c r="IO21" s="73">
        <v>4.2539999999999996</v>
      </c>
      <c r="IP21" s="73">
        <v>39.6</v>
      </c>
      <c r="IQ21" s="73">
        <v>0</v>
      </c>
      <c r="IR21" s="73">
        <v>0</v>
      </c>
      <c r="IS21" s="73">
        <v>54.722999999999999</v>
      </c>
      <c r="IT21" s="73">
        <v>7.9320000000000004</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1</v>
      </c>
      <c r="JL21" s="71">
        <v>1</v>
      </c>
      <c r="JM21" s="71">
        <v>0</v>
      </c>
      <c r="JN21" s="71">
        <v>1</v>
      </c>
      <c r="JO21" s="71">
        <v>2</v>
      </c>
      <c r="JP21" s="71">
        <v>0</v>
      </c>
      <c r="JQ21" s="71">
        <v>2</v>
      </c>
      <c r="JR21" s="71">
        <v>1</v>
      </c>
      <c r="JS21" s="71">
        <v>0</v>
      </c>
      <c r="JT21" s="71">
        <v>0</v>
      </c>
      <c r="JU21" s="71">
        <v>0</v>
      </c>
      <c r="JV21" s="71">
        <v>0</v>
      </c>
      <c r="JW21" s="71">
        <v>1</v>
      </c>
      <c r="JX21" s="71">
        <v>0</v>
      </c>
      <c r="JY21" s="71">
        <v>1</v>
      </c>
      <c r="JZ21" s="71">
        <v>2</v>
      </c>
      <c r="KA21" s="71">
        <v>1</v>
      </c>
      <c r="KB21" s="71">
        <v>0</v>
      </c>
      <c r="KC21" s="71">
        <v>0</v>
      </c>
      <c r="KD21" s="71">
        <v>0</v>
      </c>
      <c r="KE21" s="71">
        <v>0</v>
      </c>
      <c r="KF21" s="71">
        <v>1</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1</v>
      </c>
      <c r="LG21" s="71">
        <v>0</v>
      </c>
      <c r="LH21" s="71">
        <v>0</v>
      </c>
      <c r="LI21" s="71">
        <v>0</v>
      </c>
      <c r="LJ21" s="71">
        <v>0</v>
      </c>
      <c r="LK21" s="71">
        <v>0</v>
      </c>
      <c r="LL21" s="71">
        <v>0</v>
      </c>
      <c r="LM21" s="71">
        <v>1</v>
      </c>
      <c r="LN21" s="71">
        <v>0</v>
      </c>
      <c r="LO21" s="71">
        <v>0</v>
      </c>
      <c r="LP21" s="71">
        <v>0</v>
      </c>
      <c r="LQ21" s="71">
        <v>0</v>
      </c>
      <c r="LR21" s="71">
        <v>0</v>
      </c>
      <c r="LS21" s="71">
        <v>1</v>
      </c>
      <c r="LT21" s="71">
        <v>0</v>
      </c>
      <c r="LU21" s="71">
        <v>0</v>
      </c>
      <c r="LV21" s="71">
        <v>0</v>
      </c>
      <c r="LW21" s="71">
        <v>0</v>
      </c>
      <c r="LX21" s="71">
        <v>1</v>
      </c>
      <c r="LY21" s="71">
        <v>2</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1</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1</v>
      </c>
      <c r="NM21" s="71">
        <v>1</v>
      </c>
      <c r="NN21" s="71">
        <v>0</v>
      </c>
      <c r="NO21" s="71">
        <v>1</v>
      </c>
      <c r="NP21" s="71">
        <v>2</v>
      </c>
      <c r="NQ21" s="71">
        <v>0</v>
      </c>
      <c r="NR21" s="71">
        <v>2</v>
      </c>
      <c r="NS21" s="71">
        <v>1</v>
      </c>
      <c r="NT21" s="71">
        <v>0</v>
      </c>
      <c r="NU21" s="71">
        <v>0</v>
      </c>
      <c r="NV21" s="71">
        <v>0</v>
      </c>
      <c r="NW21" s="71">
        <v>0</v>
      </c>
      <c r="NX21" s="71">
        <v>1</v>
      </c>
      <c r="NY21" s="71">
        <v>0</v>
      </c>
      <c r="NZ21" s="71">
        <v>1</v>
      </c>
      <c r="OA21" s="71">
        <v>2</v>
      </c>
      <c r="OB21" s="71">
        <v>1</v>
      </c>
      <c r="OC21" s="71">
        <v>0</v>
      </c>
      <c r="OD21" s="71">
        <v>0</v>
      </c>
      <c r="OE21" s="71">
        <v>0</v>
      </c>
      <c r="OF21" s="71">
        <v>0</v>
      </c>
      <c r="OG21" s="71">
        <v>1</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1</v>
      </c>
      <c r="PH21" s="71">
        <v>0</v>
      </c>
      <c r="PI21" s="71">
        <v>0</v>
      </c>
      <c r="PJ21" s="71">
        <v>0</v>
      </c>
      <c r="PK21" s="71">
        <v>0</v>
      </c>
      <c r="PL21" s="71">
        <v>0</v>
      </c>
      <c r="PM21" s="71">
        <v>0</v>
      </c>
      <c r="PN21" s="71">
        <v>1</v>
      </c>
      <c r="PO21" s="71">
        <v>0</v>
      </c>
      <c r="PP21" s="71">
        <v>0</v>
      </c>
      <c r="PQ21" s="71">
        <v>0</v>
      </c>
      <c r="PR21" s="71">
        <v>0</v>
      </c>
      <c r="PS21" s="71">
        <v>0</v>
      </c>
      <c r="PT21" s="71">
        <v>1</v>
      </c>
      <c r="PU21" s="71">
        <v>0</v>
      </c>
      <c r="PV21" s="71">
        <v>0</v>
      </c>
      <c r="PW21" s="71">
        <v>0</v>
      </c>
      <c r="PX21" s="71">
        <v>0</v>
      </c>
      <c r="PY21" s="71">
        <v>1</v>
      </c>
      <c r="PZ21" s="71">
        <v>2</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1</v>
      </c>
      <c r="QQ21" s="71">
        <v>1</v>
      </c>
      <c r="QR21" s="71">
        <v>0</v>
      </c>
      <c r="QS21" s="71">
        <v>0</v>
      </c>
      <c r="QT21" s="71">
        <v>0</v>
      </c>
      <c r="QU21" s="71">
        <v>0</v>
      </c>
      <c r="QV21" s="71">
        <v>0</v>
      </c>
      <c r="QW21" s="71">
        <v>0</v>
      </c>
      <c r="QX21" s="71">
        <v>17</v>
      </c>
      <c r="QY21" s="71">
        <v>1</v>
      </c>
      <c r="QZ21" s="71">
        <v>2</v>
      </c>
      <c r="RA21" s="71">
        <v>0</v>
      </c>
      <c r="RB21" s="71">
        <v>1</v>
      </c>
      <c r="RC21" s="71">
        <v>1</v>
      </c>
      <c r="RD21" s="71">
        <v>1</v>
      </c>
      <c r="RE21" s="71">
        <v>0</v>
      </c>
      <c r="RF21" s="71">
        <v>1</v>
      </c>
      <c r="RG21" s="71">
        <v>1</v>
      </c>
      <c r="RH21" s="71">
        <v>2</v>
      </c>
      <c r="RI21" s="71">
        <v>0</v>
      </c>
      <c r="RJ21" s="71">
        <v>0</v>
      </c>
      <c r="RK21" s="71">
        <v>2</v>
      </c>
      <c r="RL21" s="71">
        <v>2</v>
      </c>
      <c r="RM21" s="71">
        <v>0</v>
      </c>
      <c r="RN21" s="71">
        <v>0</v>
      </c>
      <c r="RO21" s="71">
        <v>0</v>
      </c>
      <c r="RP21" s="71">
        <v>0</v>
      </c>
      <c r="RQ21" s="71">
        <v>0</v>
      </c>
      <c r="RR21" s="71">
        <v>0</v>
      </c>
      <c r="RS21" s="71">
        <v>17</v>
      </c>
      <c r="RT21" s="71">
        <v>1</v>
      </c>
      <c r="RU21" s="71">
        <v>2</v>
      </c>
      <c r="RV21" s="71">
        <v>0</v>
      </c>
      <c r="RW21" s="71">
        <v>1</v>
      </c>
      <c r="RX21" s="71">
        <v>1</v>
      </c>
      <c r="RY21" s="71">
        <v>1</v>
      </c>
      <c r="RZ21" s="71">
        <v>0</v>
      </c>
      <c r="SA21" s="71">
        <v>1</v>
      </c>
      <c r="SB21" s="71">
        <v>1</v>
      </c>
      <c r="SC21" s="71">
        <v>2</v>
      </c>
      <c r="SD21" s="71">
        <v>0</v>
      </c>
      <c r="SE21" s="71">
        <v>0</v>
      </c>
      <c r="SF21" s="71">
        <v>2</v>
      </c>
      <c r="SG21" s="71">
        <v>2</v>
      </c>
      <c r="SH21" s="71">
        <v>0</v>
      </c>
    </row>
    <row r="22" spans="1:502">
      <c r="A22" s="16" t="s">
        <v>1781</v>
      </c>
      <c r="B22" s="70">
        <v>14</v>
      </c>
      <c r="C22" s="70">
        <v>14</v>
      </c>
      <c r="D22" s="70">
        <v>1</v>
      </c>
      <c r="E22" s="70">
        <v>2017</v>
      </c>
      <c r="F22" s="70" t="s">
        <v>156</v>
      </c>
      <c r="G22" s="1073" t="s">
        <v>1767</v>
      </c>
      <c r="H22" s="70" t="s">
        <v>1768</v>
      </c>
      <c r="I22" s="1066"/>
      <c r="J22" s="73">
        <v>0</v>
      </c>
      <c r="K22" s="73">
        <v>0</v>
      </c>
      <c r="L22" s="73">
        <v>0</v>
      </c>
      <c r="M22" s="73">
        <v>0</v>
      </c>
      <c r="N22" s="73">
        <v>0</v>
      </c>
      <c r="O22" s="73">
        <v>0</v>
      </c>
      <c r="P22" s="73">
        <v>0</v>
      </c>
      <c r="Q22" s="73">
        <v>0</v>
      </c>
      <c r="R22" s="73">
        <v>26.474</v>
      </c>
      <c r="S22" s="73">
        <v>0</v>
      </c>
      <c r="T22" s="73">
        <v>0</v>
      </c>
      <c r="U22" s="73">
        <v>0</v>
      </c>
      <c r="V22" s="73">
        <v>0</v>
      </c>
      <c r="W22" s="73">
        <v>0</v>
      </c>
      <c r="X22" s="73">
        <v>4.6150000000000002</v>
      </c>
      <c r="Y22" s="73">
        <v>5.28</v>
      </c>
      <c r="Z22" s="73">
        <v>0</v>
      </c>
      <c r="AA22" s="73">
        <v>4.5060000000000002</v>
      </c>
      <c r="AB22" s="73">
        <v>15.086</v>
      </c>
      <c r="AC22" s="73">
        <v>0</v>
      </c>
      <c r="AD22" s="73">
        <v>86.203000000000003</v>
      </c>
      <c r="AE22" s="73">
        <v>42.094999999999999</v>
      </c>
      <c r="AF22" s="73">
        <v>0</v>
      </c>
      <c r="AG22" s="73">
        <v>0</v>
      </c>
      <c r="AH22" s="73">
        <v>0</v>
      </c>
      <c r="AI22" s="73">
        <v>0</v>
      </c>
      <c r="AJ22" s="73">
        <v>5.7460000000000004</v>
      </c>
      <c r="AK22" s="73">
        <v>0</v>
      </c>
      <c r="AL22" s="73">
        <v>6.3609999999999998</v>
      </c>
      <c r="AM22" s="73">
        <v>44.454000000000001</v>
      </c>
      <c r="AN22" s="73">
        <v>18.725000000000001</v>
      </c>
      <c r="AO22" s="73">
        <v>0</v>
      </c>
      <c r="AP22" s="73">
        <v>0</v>
      </c>
      <c r="AQ22" s="73">
        <v>0</v>
      </c>
      <c r="AR22" s="73">
        <v>0</v>
      </c>
      <c r="AS22" s="73">
        <v>2.9489999999999998</v>
      </c>
      <c r="AT22" s="73">
        <v>6.1669999999999998</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3.7229999999999999</v>
      </c>
      <c r="BN22" s="73">
        <v>0</v>
      </c>
      <c r="BO22" s="73">
        <v>0</v>
      </c>
      <c r="BP22" s="73">
        <v>0</v>
      </c>
      <c r="BQ22" s="73">
        <v>0</v>
      </c>
      <c r="BR22" s="73">
        <v>0</v>
      </c>
      <c r="BS22" s="73">
        <v>3.6509999999999998</v>
      </c>
      <c r="BT22" s="73">
        <v>0</v>
      </c>
      <c r="BU22" s="73">
        <v>0</v>
      </c>
      <c r="BV22" s="73">
        <v>0</v>
      </c>
      <c r="BW22" s="73">
        <v>0</v>
      </c>
      <c r="BX22" s="73">
        <v>0</v>
      </c>
      <c r="BY22" s="73">
        <v>0</v>
      </c>
      <c r="BZ22" s="73">
        <v>2.798</v>
      </c>
      <c r="CA22" s="73">
        <v>0</v>
      </c>
      <c r="CB22" s="73">
        <v>0</v>
      </c>
      <c r="CC22" s="73">
        <v>0</v>
      </c>
      <c r="CD22" s="73">
        <v>0</v>
      </c>
      <c r="CE22" s="73">
        <v>0</v>
      </c>
      <c r="CF22" s="73">
        <v>0</v>
      </c>
      <c r="CG22" s="73">
        <v>0</v>
      </c>
      <c r="CH22" s="73">
        <v>0</v>
      </c>
      <c r="CI22" s="73">
        <v>0</v>
      </c>
      <c r="CJ22" s="73">
        <v>0</v>
      </c>
      <c r="CK22" s="73">
        <v>0</v>
      </c>
      <c r="CL22" s="73">
        <v>42.22</v>
      </c>
      <c r="CM22" s="73">
        <v>0</v>
      </c>
      <c r="CN22" s="73">
        <v>0</v>
      </c>
      <c r="CO22" s="73">
        <v>0</v>
      </c>
      <c r="CP22" s="73">
        <v>0</v>
      </c>
      <c r="CQ22" s="73">
        <v>0</v>
      </c>
      <c r="CR22" s="73">
        <v>0</v>
      </c>
      <c r="CS22" s="73">
        <v>49.734000000000002</v>
      </c>
      <c r="CT22" s="73">
        <v>0</v>
      </c>
      <c r="CU22" s="73">
        <v>0</v>
      </c>
      <c r="CV22" s="73">
        <v>0</v>
      </c>
      <c r="CW22" s="73">
        <v>0</v>
      </c>
      <c r="CX22" s="73">
        <v>0</v>
      </c>
      <c r="CY22" s="73">
        <v>0</v>
      </c>
      <c r="CZ22" s="73">
        <v>0</v>
      </c>
      <c r="DA22" s="73">
        <v>0</v>
      </c>
      <c r="DB22" s="73">
        <v>4.0220000000000002</v>
      </c>
      <c r="DC22" s="73">
        <v>3.62</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26.474</v>
      </c>
      <c r="DT22" s="73">
        <v>0</v>
      </c>
      <c r="DU22" s="73">
        <v>0</v>
      </c>
      <c r="DV22" s="73">
        <v>0</v>
      </c>
      <c r="DW22" s="73">
        <v>0</v>
      </c>
      <c r="DX22" s="73">
        <v>0</v>
      </c>
      <c r="DY22" s="73">
        <v>4.6150000000000002</v>
      </c>
      <c r="DZ22" s="73">
        <v>5.28</v>
      </c>
      <c r="EA22" s="73">
        <v>0</v>
      </c>
      <c r="EB22" s="73">
        <v>4.5060000000000002</v>
      </c>
      <c r="EC22" s="73">
        <v>15.086</v>
      </c>
      <c r="ED22" s="73">
        <v>0</v>
      </c>
      <c r="EE22" s="73">
        <v>86.203000000000003</v>
      </c>
      <c r="EF22" s="73">
        <v>42.094999999999999</v>
      </c>
      <c r="EG22" s="73">
        <v>0</v>
      </c>
      <c r="EH22" s="73">
        <v>0</v>
      </c>
      <c r="EI22" s="73">
        <v>0</v>
      </c>
      <c r="EJ22" s="73">
        <v>0</v>
      </c>
      <c r="EK22" s="73">
        <v>5.7460000000000004</v>
      </c>
      <c r="EL22" s="73">
        <v>0</v>
      </c>
      <c r="EM22" s="73">
        <v>6.3609999999999998</v>
      </c>
      <c r="EN22" s="73">
        <v>44.454000000000001</v>
      </c>
      <c r="EO22" s="73">
        <v>18.725000000000001</v>
      </c>
      <c r="EP22" s="73">
        <v>0</v>
      </c>
      <c r="EQ22" s="73">
        <v>0</v>
      </c>
      <c r="ER22" s="73">
        <v>0</v>
      </c>
      <c r="ES22" s="73">
        <v>0</v>
      </c>
      <c r="ET22" s="73">
        <v>2.9489999999999998</v>
      </c>
      <c r="EU22" s="73">
        <v>6.1669999999999998</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3.7229999999999999</v>
      </c>
      <c r="FO22" s="73">
        <v>0</v>
      </c>
      <c r="FP22" s="73">
        <v>0</v>
      </c>
      <c r="FQ22" s="73">
        <v>0</v>
      </c>
      <c r="FR22" s="73">
        <v>0</v>
      </c>
      <c r="FS22" s="73">
        <v>0</v>
      </c>
      <c r="FT22" s="73">
        <v>3.6509999999999998</v>
      </c>
      <c r="FU22" s="73">
        <v>0</v>
      </c>
      <c r="FV22" s="73">
        <v>0</v>
      </c>
      <c r="FW22" s="73">
        <v>0</v>
      </c>
      <c r="FX22" s="73">
        <v>0</v>
      </c>
      <c r="FY22" s="73">
        <v>0</v>
      </c>
      <c r="FZ22" s="73">
        <v>0</v>
      </c>
      <c r="GA22" s="73">
        <v>2.798</v>
      </c>
      <c r="GB22" s="73">
        <v>0</v>
      </c>
      <c r="GC22" s="73">
        <v>0</v>
      </c>
      <c r="GD22" s="73">
        <v>0</v>
      </c>
      <c r="GE22" s="73">
        <v>0</v>
      </c>
      <c r="GF22" s="73">
        <v>0</v>
      </c>
      <c r="GG22" s="73">
        <v>0</v>
      </c>
      <c r="GH22" s="73">
        <v>0</v>
      </c>
      <c r="GI22" s="73">
        <v>0</v>
      </c>
      <c r="GJ22" s="73">
        <v>0</v>
      </c>
      <c r="GK22" s="73">
        <v>0</v>
      </c>
      <c r="GL22" s="73">
        <v>0</v>
      </c>
      <c r="GM22" s="73">
        <v>42.22</v>
      </c>
      <c r="GN22" s="73">
        <v>0</v>
      </c>
      <c r="GO22" s="73">
        <v>0</v>
      </c>
      <c r="GP22" s="73">
        <v>0</v>
      </c>
      <c r="GQ22" s="73">
        <v>0</v>
      </c>
      <c r="GR22" s="73">
        <v>0</v>
      </c>
      <c r="GS22" s="73">
        <v>0</v>
      </c>
      <c r="GT22" s="73">
        <v>49.734000000000002</v>
      </c>
      <c r="GU22" s="73">
        <v>0</v>
      </c>
      <c r="GV22" s="73">
        <v>0</v>
      </c>
      <c r="GW22" s="73">
        <v>0</v>
      </c>
      <c r="GX22" s="73">
        <v>0</v>
      </c>
      <c r="GY22" s="73">
        <v>0</v>
      </c>
      <c r="GZ22" s="73">
        <v>0</v>
      </c>
      <c r="HA22" s="73">
        <v>0</v>
      </c>
      <c r="HB22" s="73">
        <v>0</v>
      </c>
      <c r="HC22" s="73">
        <v>4.0220000000000002</v>
      </c>
      <c r="HD22" s="73">
        <v>3.62</v>
      </c>
      <c r="HE22" s="73">
        <v>0</v>
      </c>
      <c r="HF22" s="73">
        <v>0</v>
      </c>
      <c r="HG22" s="73">
        <v>0</v>
      </c>
      <c r="HH22" s="73">
        <v>0</v>
      </c>
      <c r="HI22" s="73">
        <v>0</v>
      </c>
      <c r="HJ22" s="73">
        <v>0</v>
      </c>
      <c r="HK22" s="73">
        <v>259.54500000000002</v>
      </c>
      <c r="HL22" s="73">
        <v>2.9489999999999998</v>
      </c>
      <c r="HM22" s="73">
        <v>6.1669999999999998</v>
      </c>
      <c r="HN22" s="73">
        <v>0</v>
      </c>
      <c r="HO22" s="73">
        <v>3.7229999999999999</v>
      </c>
      <c r="HP22" s="73">
        <v>3.6509999999999998</v>
      </c>
      <c r="HQ22" s="73">
        <v>2.798</v>
      </c>
      <c r="HR22" s="73">
        <v>0</v>
      </c>
      <c r="HS22" s="73">
        <v>0</v>
      </c>
      <c r="HT22" s="73">
        <v>0</v>
      </c>
      <c r="HU22" s="73">
        <v>42.22</v>
      </c>
      <c r="HV22" s="73">
        <v>0</v>
      </c>
      <c r="HW22" s="73">
        <v>0</v>
      </c>
      <c r="HX22" s="73">
        <v>49.734000000000002</v>
      </c>
      <c r="HY22" s="73">
        <v>7.6420000000000003</v>
      </c>
      <c r="HZ22" s="73">
        <v>0</v>
      </c>
      <c r="IA22" s="73">
        <v>0</v>
      </c>
      <c r="IB22" s="73">
        <v>0</v>
      </c>
      <c r="IC22" s="73">
        <v>0</v>
      </c>
      <c r="ID22" s="73">
        <v>0</v>
      </c>
      <c r="IE22" s="73">
        <v>0</v>
      </c>
      <c r="IF22" s="73">
        <v>259.54500000000002</v>
      </c>
      <c r="IG22" s="73">
        <v>2.9489999999999998</v>
      </c>
      <c r="IH22" s="73">
        <v>6.1669999999999998</v>
      </c>
      <c r="II22" s="73">
        <v>0</v>
      </c>
      <c r="IJ22" s="73">
        <v>3.7229999999999999</v>
      </c>
      <c r="IK22" s="73">
        <v>3.6509999999999998</v>
      </c>
      <c r="IL22" s="73">
        <v>2.798</v>
      </c>
      <c r="IM22" s="73">
        <v>0</v>
      </c>
      <c r="IN22" s="73">
        <v>0</v>
      </c>
      <c r="IO22" s="73">
        <v>0</v>
      </c>
      <c r="IP22" s="73">
        <v>42.22</v>
      </c>
      <c r="IQ22" s="73">
        <v>0</v>
      </c>
      <c r="IR22" s="73">
        <v>0</v>
      </c>
      <c r="IS22" s="73">
        <v>49.734000000000002</v>
      </c>
      <c r="IT22" s="73">
        <v>7.6420000000000003</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1</v>
      </c>
      <c r="JL22" s="71">
        <v>1</v>
      </c>
      <c r="JM22" s="71">
        <v>0</v>
      </c>
      <c r="JN22" s="71">
        <v>1</v>
      </c>
      <c r="JO22" s="71">
        <v>2</v>
      </c>
      <c r="JP22" s="71">
        <v>0</v>
      </c>
      <c r="JQ22" s="71">
        <v>2</v>
      </c>
      <c r="JR22" s="71">
        <v>1</v>
      </c>
      <c r="JS22" s="71">
        <v>0</v>
      </c>
      <c r="JT22" s="71">
        <v>0</v>
      </c>
      <c r="JU22" s="71">
        <v>0</v>
      </c>
      <c r="JV22" s="71">
        <v>0</v>
      </c>
      <c r="JW22" s="71">
        <v>1</v>
      </c>
      <c r="JX22" s="71">
        <v>0</v>
      </c>
      <c r="JY22" s="71">
        <v>1</v>
      </c>
      <c r="JZ22" s="71">
        <v>4</v>
      </c>
      <c r="KA22" s="71">
        <v>1</v>
      </c>
      <c r="KB22" s="71">
        <v>0</v>
      </c>
      <c r="KC22" s="71">
        <v>0</v>
      </c>
      <c r="KD22" s="71">
        <v>0</v>
      </c>
      <c r="KE22" s="71">
        <v>0</v>
      </c>
      <c r="KF22" s="71">
        <v>1</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1</v>
      </c>
      <c r="LG22" s="71">
        <v>0</v>
      </c>
      <c r="LH22" s="71">
        <v>0</v>
      </c>
      <c r="LI22" s="71">
        <v>0</v>
      </c>
      <c r="LJ22" s="71">
        <v>0</v>
      </c>
      <c r="LK22" s="71">
        <v>0</v>
      </c>
      <c r="LL22" s="71">
        <v>0</v>
      </c>
      <c r="LM22" s="71">
        <v>1</v>
      </c>
      <c r="LN22" s="71">
        <v>0</v>
      </c>
      <c r="LO22" s="71">
        <v>0</v>
      </c>
      <c r="LP22" s="71">
        <v>0</v>
      </c>
      <c r="LQ22" s="71">
        <v>0</v>
      </c>
      <c r="LR22" s="71">
        <v>0</v>
      </c>
      <c r="LS22" s="71">
        <v>1</v>
      </c>
      <c r="LT22" s="71">
        <v>0</v>
      </c>
      <c r="LU22" s="71">
        <v>0</v>
      </c>
      <c r="LV22" s="71">
        <v>0</v>
      </c>
      <c r="LW22" s="71">
        <v>0</v>
      </c>
      <c r="LX22" s="71">
        <v>0</v>
      </c>
      <c r="LY22" s="71">
        <v>2</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1</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1</v>
      </c>
      <c r="NM22" s="71">
        <v>1</v>
      </c>
      <c r="NN22" s="71">
        <v>0</v>
      </c>
      <c r="NO22" s="71">
        <v>1</v>
      </c>
      <c r="NP22" s="71">
        <v>2</v>
      </c>
      <c r="NQ22" s="71">
        <v>0</v>
      </c>
      <c r="NR22" s="71">
        <v>2</v>
      </c>
      <c r="NS22" s="71">
        <v>1</v>
      </c>
      <c r="NT22" s="71">
        <v>0</v>
      </c>
      <c r="NU22" s="71">
        <v>0</v>
      </c>
      <c r="NV22" s="71">
        <v>0</v>
      </c>
      <c r="NW22" s="71">
        <v>0</v>
      </c>
      <c r="NX22" s="71">
        <v>1</v>
      </c>
      <c r="NY22" s="71">
        <v>0</v>
      </c>
      <c r="NZ22" s="71">
        <v>1</v>
      </c>
      <c r="OA22" s="71">
        <v>4</v>
      </c>
      <c r="OB22" s="71">
        <v>1</v>
      </c>
      <c r="OC22" s="71">
        <v>0</v>
      </c>
      <c r="OD22" s="71">
        <v>0</v>
      </c>
      <c r="OE22" s="71">
        <v>0</v>
      </c>
      <c r="OF22" s="71">
        <v>0</v>
      </c>
      <c r="OG22" s="71">
        <v>1</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1</v>
      </c>
      <c r="PH22" s="71">
        <v>0</v>
      </c>
      <c r="PI22" s="71">
        <v>0</v>
      </c>
      <c r="PJ22" s="71">
        <v>0</v>
      </c>
      <c r="PK22" s="71">
        <v>0</v>
      </c>
      <c r="PL22" s="71">
        <v>0</v>
      </c>
      <c r="PM22" s="71">
        <v>0</v>
      </c>
      <c r="PN22" s="71">
        <v>1</v>
      </c>
      <c r="PO22" s="71">
        <v>0</v>
      </c>
      <c r="PP22" s="71">
        <v>0</v>
      </c>
      <c r="PQ22" s="71">
        <v>0</v>
      </c>
      <c r="PR22" s="71">
        <v>0</v>
      </c>
      <c r="PS22" s="71">
        <v>0</v>
      </c>
      <c r="PT22" s="71">
        <v>1</v>
      </c>
      <c r="PU22" s="71">
        <v>0</v>
      </c>
      <c r="PV22" s="71">
        <v>0</v>
      </c>
      <c r="PW22" s="71">
        <v>0</v>
      </c>
      <c r="PX22" s="71">
        <v>0</v>
      </c>
      <c r="PY22" s="71">
        <v>0</v>
      </c>
      <c r="PZ22" s="71">
        <v>2</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1</v>
      </c>
      <c r="QQ22" s="71">
        <v>1</v>
      </c>
      <c r="QR22" s="71">
        <v>0</v>
      </c>
      <c r="QS22" s="71">
        <v>0</v>
      </c>
      <c r="QT22" s="71">
        <v>0</v>
      </c>
      <c r="QU22" s="71">
        <v>0</v>
      </c>
      <c r="QV22" s="71">
        <v>0</v>
      </c>
      <c r="QW22" s="71">
        <v>0</v>
      </c>
      <c r="QX22" s="71">
        <v>18</v>
      </c>
      <c r="QY22" s="71">
        <v>1</v>
      </c>
      <c r="QZ22" s="71">
        <v>2</v>
      </c>
      <c r="RA22" s="71">
        <v>0</v>
      </c>
      <c r="RB22" s="71">
        <v>1</v>
      </c>
      <c r="RC22" s="71">
        <v>1</v>
      </c>
      <c r="RD22" s="71">
        <v>1</v>
      </c>
      <c r="RE22" s="71">
        <v>0</v>
      </c>
      <c r="RF22" s="71">
        <v>1</v>
      </c>
      <c r="RG22" s="71">
        <v>0</v>
      </c>
      <c r="RH22" s="71">
        <v>2</v>
      </c>
      <c r="RI22" s="71">
        <v>0</v>
      </c>
      <c r="RJ22" s="71">
        <v>0</v>
      </c>
      <c r="RK22" s="71">
        <v>2</v>
      </c>
      <c r="RL22" s="71">
        <v>2</v>
      </c>
      <c r="RM22" s="71">
        <v>0</v>
      </c>
      <c r="RN22" s="71">
        <v>0</v>
      </c>
      <c r="RO22" s="71">
        <v>0</v>
      </c>
      <c r="RP22" s="71">
        <v>0</v>
      </c>
      <c r="RQ22" s="71">
        <v>0</v>
      </c>
      <c r="RR22" s="71">
        <v>0</v>
      </c>
      <c r="RS22" s="71">
        <v>18</v>
      </c>
      <c r="RT22" s="71">
        <v>1</v>
      </c>
      <c r="RU22" s="71">
        <v>2</v>
      </c>
      <c r="RV22" s="71">
        <v>0</v>
      </c>
      <c r="RW22" s="71">
        <v>1</v>
      </c>
      <c r="RX22" s="71">
        <v>1</v>
      </c>
      <c r="RY22" s="71">
        <v>1</v>
      </c>
      <c r="RZ22" s="71">
        <v>0</v>
      </c>
      <c r="SA22" s="71">
        <v>1</v>
      </c>
      <c r="SB22" s="71">
        <v>0</v>
      </c>
      <c r="SC22" s="71">
        <v>2</v>
      </c>
      <c r="SD22" s="71">
        <v>0</v>
      </c>
      <c r="SE22" s="71">
        <v>0</v>
      </c>
      <c r="SF22" s="71">
        <v>2</v>
      </c>
      <c r="SG22" s="71">
        <v>2</v>
      </c>
      <c r="SH22" s="71">
        <v>0</v>
      </c>
    </row>
    <row r="23" spans="1:502">
      <c r="A23" s="16" t="s">
        <v>1782</v>
      </c>
      <c r="B23" s="70">
        <v>15</v>
      </c>
      <c r="C23" s="70">
        <v>15</v>
      </c>
      <c r="D23" s="70">
        <v>1</v>
      </c>
      <c r="E23" s="70">
        <v>2018</v>
      </c>
      <c r="F23" s="70" t="s">
        <v>183</v>
      </c>
      <c r="G23" s="1073" t="s">
        <v>1767</v>
      </c>
      <c r="H23" s="70" t="s">
        <v>1768</v>
      </c>
      <c r="I23" s="1066"/>
      <c r="J23" s="73">
        <v>0</v>
      </c>
      <c r="K23" s="73">
        <v>0</v>
      </c>
      <c r="L23" s="73">
        <v>0</v>
      </c>
      <c r="M23" s="73">
        <v>0</v>
      </c>
      <c r="N23" s="73">
        <v>0</v>
      </c>
      <c r="O23" s="73">
        <v>0</v>
      </c>
      <c r="P23" s="73">
        <v>0</v>
      </c>
      <c r="Q23" s="73">
        <v>0</v>
      </c>
      <c r="R23" s="73">
        <v>29.718</v>
      </c>
      <c r="S23" s="73">
        <v>0</v>
      </c>
      <c r="T23" s="73">
        <v>0</v>
      </c>
      <c r="U23" s="73">
        <v>0</v>
      </c>
      <c r="V23" s="73">
        <v>0</v>
      </c>
      <c r="W23" s="73">
        <v>0</v>
      </c>
      <c r="X23" s="73">
        <v>3.923</v>
      </c>
      <c r="Y23" s="73">
        <v>5.0270000000000001</v>
      </c>
      <c r="Z23" s="73">
        <v>0</v>
      </c>
      <c r="AA23" s="73">
        <v>5.19</v>
      </c>
      <c r="AB23" s="73">
        <v>14.512</v>
      </c>
      <c r="AC23" s="73">
        <v>0</v>
      </c>
      <c r="AD23" s="73">
        <v>74.521000000000001</v>
      </c>
      <c r="AE23" s="73">
        <v>41.494</v>
      </c>
      <c r="AF23" s="73">
        <v>0</v>
      </c>
      <c r="AG23" s="73">
        <v>0</v>
      </c>
      <c r="AH23" s="73">
        <v>0</v>
      </c>
      <c r="AI23" s="73">
        <v>0</v>
      </c>
      <c r="AJ23" s="73">
        <v>5.798</v>
      </c>
      <c r="AK23" s="73">
        <v>0</v>
      </c>
      <c r="AL23" s="73">
        <v>6.1680000000000001</v>
      </c>
      <c r="AM23" s="73">
        <v>41.322000000000003</v>
      </c>
      <c r="AN23" s="73">
        <v>17.626000000000001</v>
      </c>
      <c r="AO23" s="73">
        <v>0</v>
      </c>
      <c r="AP23" s="73">
        <v>0</v>
      </c>
      <c r="AQ23" s="73">
        <v>0</v>
      </c>
      <c r="AR23" s="73">
        <v>0</v>
      </c>
      <c r="AS23" s="73">
        <v>0</v>
      </c>
      <c r="AT23" s="73">
        <v>5.4740000000000002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2.5779999999999998</v>
      </c>
      <c r="BN23" s="73">
        <v>0</v>
      </c>
      <c r="BO23" s="73">
        <v>0</v>
      </c>
      <c r="BP23" s="73">
        <v>0</v>
      </c>
      <c r="BQ23" s="73">
        <v>0</v>
      </c>
      <c r="BR23" s="73">
        <v>0</v>
      </c>
      <c r="BS23" s="73">
        <v>2.9279999999999999</v>
      </c>
      <c r="BT23" s="73">
        <v>0</v>
      </c>
      <c r="BU23" s="73">
        <v>0</v>
      </c>
      <c r="BV23" s="73">
        <v>0</v>
      </c>
      <c r="BW23" s="73">
        <v>0</v>
      </c>
      <c r="BX23" s="73">
        <v>0</v>
      </c>
      <c r="BY23" s="73">
        <v>0</v>
      </c>
      <c r="BZ23" s="73">
        <v>3.3210000000000002</v>
      </c>
      <c r="CA23" s="73">
        <v>0</v>
      </c>
      <c r="CB23" s="73">
        <v>0</v>
      </c>
      <c r="CC23" s="73">
        <v>0</v>
      </c>
      <c r="CD23" s="73">
        <v>0</v>
      </c>
      <c r="CE23" s="73">
        <v>0</v>
      </c>
      <c r="CF23" s="73">
        <v>3.016</v>
      </c>
      <c r="CG23" s="73">
        <v>0</v>
      </c>
      <c r="CH23" s="73">
        <v>0</v>
      </c>
      <c r="CI23" s="73">
        <v>0</v>
      </c>
      <c r="CJ23" s="73">
        <v>0</v>
      </c>
      <c r="CK23" s="73">
        <v>0</v>
      </c>
      <c r="CL23" s="73">
        <v>40.075000000000003</v>
      </c>
      <c r="CM23" s="73">
        <v>0</v>
      </c>
      <c r="CN23" s="73">
        <v>0</v>
      </c>
      <c r="CO23" s="73">
        <v>0</v>
      </c>
      <c r="CP23" s="73">
        <v>0</v>
      </c>
      <c r="CQ23" s="73">
        <v>0</v>
      </c>
      <c r="CR23" s="73">
        <v>0</v>
      </c>
      <c r="CS23" s="73">
        <v>47.948</v>
      </c>
      <c r="CT23" s="73">
        <v>0</v>
      </c>
      <c r="CU23" s="73">
        <v>0</v>
      </c>
      <c r="CV23" s="73">
        <v>0</v>
      </c>
      <c r="CW23" s="73">
        <v>0</v>
      </c>
      <c r="CX23" s="73">
        <v>0</v>
      </c>
      <c r="CY23" s="73">
        <v>0</v>
      </c>
      <c r="CZ23" s="73">
        <v>0</v>
      </c>
      <c r="DA23" s="73">
        <v>0</v>
      </c>
      <c r="DB23" s="73">
        <v>4.383</v>
      </c>
      <c r="DC23" s="73">
        <v>2.9580000000000002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29.718</v>
      </c>
      <c r="DT23" s="73">
        <v>0</v>
      </c>
      <c r="DU23" s="73">
        <v>0</v>
      </c>
      <c r="DV23" s="73">
        <v>0</v>
      </c>
      <c r="DW23" s="73">
        <v>0</v>
      </c>
      <c r="DX23" s="73">
        <v>0</v>
      </c>
      <c r="DY23" s="73">
        <v>3.923</v>
      </c>
      <c r="DZ23" s="73">
        <v>5.0270000000000001</v>
      </c>
      <c r="EA23" s="73">
        <v>0</v>
      </c>
      <c r="EB23" s="73">
        <v>5.19</v>
      </c>
      <c r="EC23" s="73">
        <v>14.512</v>
      </c>
      <c r="ED23" s="73">
        <v>0</v>
      </c>
      <c r="EE23" s="73">
        <v>74.521000000000001</v>
      </c>
      <c r="EF23" s="73">
        <v>41.494</v>
      </c>
      <c r="EG23" s="73">
        <v>0</v>
      </c>
      <c r="EH23" s="73">
        <v>0</v>
      </c>
      <c r="EI23" s="73">
        <v>0</v>
      </c>
      <c r="EJ23" s="73">
        <v>0</v>
      </c>
      <c r="EK23" s="73">
        <v>5.798</v>
      </c>
      <c r="EL23" s="73">
        <v>0</v>
      </c>
      <c r="EM23" s="73">
        <v>6.1680000000000001</v>
      </c>
      <c r="EN23" s="73">
        <v>41.322000000000003</v>
      </c>
      <c r="EO23" s="73">
        <v>17.626000000000001</v>
      </c>
      <c r="EP23" s="73">
        <v>0</v>
      </c>
      <c r="EQ23" s="73">
        <v>0</v>
      </c>
      <c r="ER23" s="73">
        <v>0</v>
      </c>
      <c r="ES23" s="73">
        <v>0</v>
      </c>
      <c r="ET23" s="73">
        <v>0</v>
      </c>
      <c r="EU23" s="73">
        <v>5.4740000000000002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2.5779999999999998</v>
      </c>
      <c r="FO23" s="73">
        <v>0</v>
      </c>
      <c r="FP23" s="73">
        <v>0</v>
      </c>
      <c r="FQ23" s="73">
        <v>0</v>
      </c>
      <c r="FR23" s="73">
        <v>0</v>
      </c>
      <c r="FS23" s="73">
        <v>0</v>
      </c>
      <c r="FT23" s="73">
        <v>2.9279999999999999</v>
      </c>
      <c r="FU23" s="73">
        <v>0</v>
      </c>
      <c r="FV23" s="73">
        <v>0</v>
      </c>
      <c r="FW23" s="73">
        <v>0</v>
      </c>
      <c r="FX23" s="73">
        <v>0</v>
      </c>
      <c r="FY23" s="73">
        <v>0</v>
      </c>
      <c r="FZ23" s="73">
        <v>0</v>
      </c>
      <c r="GA23" s="73">
        <v>3.3210000000000002</v>
      </c>
      <c r="GB23" s="73">
        <v>0</v>
      </c>
      <c r="GC23" s="73">
        <v>0</v>
      </c>
      <c r="GD23" s="73">
        <v>0</v>
      </c>
      <c r="GE23" s="73">
        <v>0</v>
      </c>
      <c r="GF23" s="73">
        <v>0</v>
      </c>
      <c r="GG23" s="73">
        <v>3.016</v>
      </c>
      <c r="GH23" s="73">
        <v>0</v>
      </c>
      <c r="GI23" s="73">
        <v>0</v>
      </c>
      <c r="GJ23" s="73">
        <v>0</v>
      </c>
      <c r="GK23" s="73">
        <v>0</v>
      </c>
      <c r="GL23" s="73">
        <v>0</v>
      </c>
      <c r="GM23" s="73">
        <v>40.075000000000003</v>
      </c>
      <c r="GN23" s="73">
        <v>0</v>
      </c>
      <c r="GO23" s="73">
        <v>0</v>
      </c>
      <c r="GP23" s="73">
        <v>0</v>
      </c>
      <c r="GQ23" s="73">
        <v>0</v>
      </c>
      <c r="GR23" s="73">
        <v>0</v>
      </c>
      <c r="GS23" s="73">
        <v>0</v>
      </c>
      <c r="GT23" s="73">
        <v>47.948</v>
      </c>
      <c r="GU23" s="73">
        <v>0</v>
      </c>
      <c r="GV23" s="73">
        <v>0</v>
      </c>
      <c r="GW23" s="73">
        <v>0</v>
      </c>
      <c r="GX23" s="73">
        <v>0</v>
      </c>
      <c r="GY23" s="73">
        <v>0</v>
      </c>
      <c r="GZ23" s="73">
        <v>0</v>
      </c>
      <c r="HA23" s="73">
        <v>0</v>
      </c>
      <c r="HB23" s="73">
        <v>0</v>
      </c>
      <c r="HC23" s="73">
        <v>4.383</v>
      </c>
      <c r="HD23" s="73">
        <v>2.9580000000000002</v>
      </c>
      <c r="HE23" s="73">
        <v>0</v>
      </c>
      <c r="HF23" s="73">
        <v>0</v>
      </c>
      <c r="HG23" s="73">
        <v>0</v>
      </c>
      <c r="HH23" s="73">
        <v>0</v>
      </c>
      <c r="HI23" s="73">
        <v>0</v>
      </c>
      <c r="HJ23" s="73">
        <v>0</v>
      </c>
      <c r="HK23" s="73">
        <v>245.29900000000001</v>
      </c>
      <c r="HL23" s="73">
        <v>0</v>
      </c>
      <c r="HM23" s="73">
        <v>5.4740000000000002</v>
      </c>
      <c r="HN23" s="73">
        <v>0</v>
      </c>
      <c r="HO23" s="73">
        <v>2.5779999999999998</v>
      </c>
      <c r="HP23" s="73">
        <v>2.9279999999999999</v>
      </c>
      <c r="HQ23" s="73">
        <v>3.3210000000000002</v>
      </c>
      <c r="HR23" s="73">
        <v>0</v>
      </c>
      <c r="HS23" s="73">
        <v>3.016</v>
      </c>
      <c r="HT23" s="73">
        <v>0</v>
      </c>
      <c r="HU23" s="73">
        <v>40.075000000000003</v>
      </c>
      <c r="HV23" s="73">
        <v>0</v>
      </c>
      <c r="HW23" s="73">
        <v>0</v>
      </c>
      <c r="HX23" s="73">
        <v>47.948</v>
      </c>
      <c r="HY23" s="73">
        <v>7.3410000000000002</v>
      </c>
      <c r="HZ23" s="73">
        <v>0</v>
      </c>
      <c r="IA23" s="73">
        <v>0</v>
      </c>
      <c r="IB23" s="73">
        <v>0</v>
      </c>
      <c r="IC23" s="73">
        <v>0</v>
      </c>
      <c r="ID23" s="73">
        <v>0</v>
      </c>
      <c r="IE23" s="73">
        <v>0</v>
      </c>
      <c r="IF23" s="73">
        <v>245.29900000000001</v>
      </c>
      <c r="IG23" s="73">
        <v>0</v>
      </c>
      <c r="IH23" s="73">
        <v>5.4740000000000002</v>
      </c>
      <c r="II23" s="73">
        <v>0</v>
      </c>
      <c r="IJ23" s="73">
        <v>2.5779999999999998</v>
      </c>
      <c r="IK23" s="73">
        <v>2.9279999999999999</v>
      </c>
      <c r="IL23" s="73">
        <v>3.3210000000000002</v>
      </c>
      <c r="IM23" s="73">
        <v>0</v>
      </c>
      <c r="IN23" s="73">
        <v>3.016</v>
      </c>
      <c r="IO23" s="73">
        <v>0</v>
      </c>
      <c r="IP23" s="73">
        <v>40.075000000000003</v>
      </c>
      <c r="IQ23" s="73">
        <v>0</v>
      </c>
      <c r="IR23" s="73">
        <v>0</v>
      </c>
      <c r="IS23" s="73">
        <v>47.948</v>
      </c>
      <c r="IT23" s="73">
        <v>7.3410000000000002</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1</v>
      </c>
      <c r="JL23" s="71">
        <v>1</v>
      </c>
      <c r="JM23" s="71">
        <v>0</v>
      </c>
      <c r="JN23" s="71">
        <v>1</v>
      </c>
      <c r="JO23" s="71">
        <v>3</v>
      </c>
      <c r="JP23" s="71">
        <v>0</v>
      </c>
      <c r="JQ23" s="71">
        <v>2</v>
      </c>
      <c r="JR23" s="71">
        <v>1</v>
      </c>
      <c r="JS23" s="71">
        <v>0</v>
      </c>
      <c r="JT23" s="71">
        <v>0</v>
      </c>
      <c r="JU23" s="71">
        <v>0</v>
      </c>
      <c r="JV23" s="71">
        <v>0</v>
      </c>
      <c r="JW23" s="71">
        <v>1</v>
      </c>
      <c r="JX23" s="71">
        <v>0</v>
      </c>
      <c r="JY23" s="71">
        <v>1</v>
      </c>
      <c r="JZ23" s="71">
        <v>4</v>
      </c>
      <c r="KA23" s="71">
        <v>1</v>
      </c>
      <c r="KB23" s="71">
        <v>0</v>
      </c>
      <c r="KC23" s="71">
        <v>0</v>
      </c>
      <c r="KD23" s="71">
        <v>0</v>
      </c>
      <c r="KE23" s="71">
        <v>0</v>
      </c>
      <c r="KF23" s="71">
        <v>0</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1</v>
      </c>
      <c r="LG23" s="71">
        <v>0</v>
      </c>
      <c r="LH23" s="71">
        <v>0</v>
      </c>
      <c r="LI23" s="71">
        <v>0</v>
      </c>
      <c r="LJ23" s="71">
        <v>0</v>
      </c>
      <c r="LK23" s="71">
        <v>0</v>
      </c>
      <c r="LL23" s="71">
        <v>0</v>
      </c>
      <c r="LM23" s="71">
        <v>1</v>
      </c>
      <c r="LN23" s="71">
        <v>0</v>
      </c>
      <c r="LO23" s="71">
        <v>0</v>
      </c>
      <c r="LP23" s="71">
        <v>0</v>
      </c>
      <c r="LQ23" s="71">
        <v>0</v>
      </c>
      <c r="LR23" s="71">
        <v>0</v>
      </c>
      <c r="LS23" s="71">
        <v>1</v>
      </c>
      <c r="LT23" s="71">
        <v>0</v>
      </c>
      <c r="LU23" s="71">
        <v>0</v>
      </c>
      <c r="LV23" s="71">
        <v>0</v>
      </c>
      <c r="LW23" s="71">
        <v>0</v>
      </c>
      <c r="LX23" s="71">
        <v>0</v>
      </c>
      <c r="LY23" s="71">
        <v>2</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1</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1</v>
      </c>
      <c r="NM23" s="71">
        <v>1</v>
      </c>
      <c r="NN23" s="71">
        <v>0</v>
      </c>
      <c r="NO23" s="71">
        <v>1</v>
      </c>
      <c r="NP23" s="71">
        <v>3</v>
      </c>
      <c r="NQ23" s="71">
        <v>0</v>
      </c>
      <c r="NR23" s="71">
        <v>2</v>
      </c>
      <c r="NS23" s="71">
        <v>1</v>
      </c>
      <c r="NT23" s="71">
        <v>0</v>
      </c>
      <c r="NU23" s="71">
        <v>0</v>
      </c>
      <c r="NV23" s="71">
        <v>0</v>
      </c>
      <c r="NW23" s="71">
        <v>0</v>
      </c>
      <c r="NX23" s="71">
        <v>1</v>
      </c>
      <c r="NY23" s="71">
        <v>0</v>
      </c>
      <c r="NZ23" s="71">
        <v>1</v>
      </c>
      <c r="OA23" s="71">
        <v>4</v>
      </c>
      <c r="OB23" s="71">
        <v>1</v>
      </c>
      <c r="OC23" s="71">
        <v>0</v>
      </c>
      <c r="OD23" s="71">
        <v>0</v>
      </c>
      <c r="OE23" s="71">
        <v>0</v>
      </c>
      <c r="OF23" s="71">
        <v>0</v>
      </c>
      <c r="OG23" s="71">
        <v>0</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1</v>
      </c>
      <c r="PH23" s="71">
        <v>0</v>
      </c>
      <c r="PI23" s="71">
        <v>0</v>
      </c>
      <c r="PJ23" s="71">
        <v>0</v>
      </c>
      <c r="PK23" s="71">
        <v>0</v>
      </c>
      <c r="PL23" s="71">
        <v>0</v>
      </c>
      <c r="PM23" s="71">
        <v>0</v>
      </c>
      <c r="PN23" s="71">
        <v>1</v>
      </c>
      <c r="PO23" s="71">
        <v>0</v>
      </c>
      <c r="PP23" s="71">
        <v>0</v>
      </c>
      <c r="PQ23" s="71">
        <v>0</v>
      </c>
      <c r="PR23" s="71">
        <v>0</v>
      </c>
      <c r="PS23" s="71">
        <v>0</v>
      </c>
      <c r="PT23" s="71">
        <v>1</v>
      </c>
      <c r="PU23" s="71">
        <v>0</v>
      </c>
      <c r="PV23" s="71">
        <v>0</v>
      </c>
      <c r="PW23" s="71">
        <v>0</v>
      </c>
      <c r="PX23" s="71">
        <v>0</v>
      </c>
      <c r="PY23" s="71">
        <v>0</v>
      </c>
      <c r="PZ23" s="71">
        <v>2</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1</v>
      </c>
      <c r="QQ23" s="71">
        <v>1</v>
      </c>
      <c r="QR23" s="71">
        <v>0</v>
      </c>
      <c r="QS23" s="71">
        <v>0</v>
      </c>
      <c r="QT23" s="71">
        <v>0</v>
      </c>
      <c r="QU23" s="71">
        <v>0</v>
      </c>
      <c r="QV23" s="71">
        <v>0</v>
      </c>
      <c r="QW23" s="71">
        <v>0</v>
      </c>
      <c r="QX23" s="71">
        <v>20</v>
      </c>
      <c r="QY23" s="71">
        <v>0</v>
      </c>
      <c r="QZ23" s="71">
        <v>2</v>
      </c>
      <c r="RA23" s="71">
        <v>0</v>
      </c>
      <c r="RB23" s="71">
        <v>1</v>
      </c>
      <c r="RC23" s="71">
        <v>1</v>
      </c>
      <c r="RD23" s="71">
        <v>1</v>
      </c>
      <c r="RE23" s="71">
        <v>0</v>
      </c>
      <c r="RF23" s="71">
        <v>1</v>
      </c>
      <c r="RG23" s="71">
        <v>0</v>
      </c>
      <c r="RH23" s="71">
        <v>2</v>
      </c>
      <c r="RI23" s="71">
        <v>0</v>
      </c>
      <c r="RJ23" s="71">
        <v>0</v>
      </c>
      <c r="RK23" s="71">
        <v>2</v>
      </c>
      <c r="RL23" s="71">
        <v>2</v>
      </c>
      <c r="RM23" s="71">
        <v>0</v>
      </c>
      <c r="RN23" s="71">
        <v>0</v>
      </c>
      <c r="RO23" s="71">
        <v>0</v>
      </c>
      <c r="RP23" s="71">
        <v>0</v>
      </c>
      <c r="RQ23" s="71">
        <v>0</v>
      </c>
      <c r="RR23" s="71">
        <v>0</v>
      </c>
      <c r="RS23" s="71">
        <v>20</v>
      </c>
      <c r="RT23" s="71">
        <v>0</v>
      </c>
      <c r="RU23" s="71">
        <v>2</v>
      </c>
      <c r="RV23" s="71">
        <v>0</v>
      </c>
      <c r="RW23" s="71">
        <v>1</v>
      </c>
      <c r="RX23" s="71">
        <v>1</v>
      </c>
      <c r="RY23" s="71">
        <v>1</v>
      </c>
      <c r="RZ23" s="71">
        <v>0</v>
      </c>
      <c r="SA23" s="71">
        <v>1</v>
      </c>
      <c r="SB23" s="71">
        <v>0</v>
      </c>
      <c r="SC23" s="71">
        <v>2</v>
      </c>
      <c r="SD23" s="71">
        <v>0</v>
      </c>
      <c r="SE23" s="71">
        <v>0</v>
      </c>
      <c r="SF23" s="71">
        <v>2</v>
      </c>
      <c r="SG23" s="71">
        <v>2</v>
      </c>
      <c r="SH23" s="71">
        <v>0</v>
      </c>
    </row>
    <row r="24" spans="1:502">
      <c r="A24" s="16" t="s">
        <v>1783</v>
      </c>
      <c r="B24" s="70">
        <v>16</v>
      </c>
      <c r="C24" s="70">
        <v>16</v>
      </c>
      <c r="D24" s="70">
        <v>1</v>
      </c>
      <c r="E24" s="70">
        <v>2019</v>
      </c>
      <c r="F24" s="70" t="s">
        <v>158</v>
      </c>
      <c r="G24" s="1073" t="s">
        <v>1767</v>
      </c>
      <c r="H24" s="70" t="s">
        <v>1768</v>
      </c>
      <c r="I24" s="1066"/>
      <c r="J24" s="73">
        <v>0</v>
      </c>
      <c r="K24" s="73">
        <v>0</v>
      </c>
      <c r="L24" s="73">
        <v>0</v>
      </c>
      <c r="M24" s="73">
        <v>0</v>
      </c>
      <c r="N24" s="73">
        <v>0</v>
      </c>
      <c r="O24" s="73">
        <v>0</v>
      </c>
      <c r="P24" s="73">
        <v>0</v>
      </c>
      <c r="Q24" s="73">
        <v>0</v>
      </c>
      <c r="R24" s="73">
        <v>29.14</v>
      </c>
      <c r="S24" s="73">
        <v>0</v>
      </c>
      <c r="T24" s="73">
        <v>0</v>
      </c>
      <c r="U24" s="73">
        <v>0</v>
      </c>
      <c r="V24" s="73">
        <v>0</v>
      </c>
      <c r="W24" s="73">
        <v>0</v>
      </c>
      <c r="X24" s="73">
        <v>3.7280000000000002</v>
      </c>
      <c r="Y24" s="73">
        <v>4.9059999999999997</v>
      </c>
      <c r="Z24" s="73">
        <v>0</v>
      </c>
      <c r="AA24" s="73">
        <v>5.4649999999999999</v>
      </c>
      <c r="AB24" s="73">
        <v>14.194000000000001</v>
      </c>
      <c r="AC24" s="73">
        <v>0</v>
      </c>
      <c r="AD24" s="73">
        <v>71.19</v>
      </c>
      <c r="AE24" s="73">
        <v>43.448</v>
      </c>
      <c r="AF24" s="73">
        <v>0</v>
      </c>
      <c r="AG24" s="73">
        <v>0</v>
      </c>
      <c r="AH24" s="73">
        <v>0</v>
      </c>
      <c r="AI24" s="73">
        <v>0</v>
      </c>
      <c r="AJ24" s="73">
        <v>5.774</v>
      </c>
      <c r="AK24" s="73">
        <v>0</v>
      </c>
      <c r="AL24" s="73">
        <v>5.91</v>
      </c>
      <c r="AM24" s="73">
        <v>36.323</v>
      </c>
      <c r="AN24" s="73">
        <v>17.527999999999999</v>
      </c>
      <c r="AO24" s="73">
        <v>0</v>
      </c>
      <c r="AP24" s="73">
        <v>0</v>
      </c>
      <c r="AQ24" s="73">
        <v>0</v>
      </c>
      <c r="AR24" s="73">
        <v>0</v>
      </c>
      <c r="AS24" s="73">
        <v>2.827</v>
      </c>
      <c r="AT24" s="73">
        <v>5.3879999999999999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2.8730000000000002</v>
      </c>
      <c r="BT24" s="73">
        <v>0</v>
      </c>
      <c r="BU24" s="73">
        <v>0</v>
      </c>
      <c r="BV24" s="73">
        <v>0</v>
      </c>
      <c r="BW24" s="73">
        <v>0</v>
      </c>
      <c r="BX24" s="73">
        <v>0</v>
      </c>
      <c r="BY24" s="73">
        <v>0</v>
      </c>
      <c r="BZ24" s="73">
        <v>2.7850000000000001</v>
      </c>
      <c r="CA24" s="73">
        <v>0</v>
      </c>
      <c r="CB24" s="73">
        <v>0</v>
      </c>
      <c r="CC24" s="73">
        <v>0</v>
      </c>
      <c r="CD24" s="73">
        <v>0</v>
      </c>
      <c r="CE24" s="73">
        <v>0</v>
      </c>
      <c r="CF24" s="73">
        <v>1.8859999999999999</v>
      </c>
      <c r="CG24" s="73">
        <v>0</v>
      </c>
      <c r="CH24" s="73">
        <v>0</v>
      </c>
      <c r="CI24" s="73">
        <v>0</v>
      </c>
      <c r="CJ24" s="73">
        <v>0</v>
      </c>
      <c r="CK24" s="73">
        <v>0</v>
      </c>
      <c r="CL24" s="73">
        <v>38.787999999999997</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4.9119999999999999</v>
      </c>
      <c r="DC24" s="73">
        <v>50.453000000000003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29.14</v>
      </c>
      <c r="DT24" s="73">
        <v>0</v>
      </c>
      <c r="DU24" s="73">
        <v>0</v>
      </c>
      <c r="DV24" s="73">
        <v>0</v>
      </c>
      <c r="DW24" s="73">
        <v>0</v>
      </c>
      <c r="DX24" s="73">
        <v>0</v>
      </c>
      <c r="DY24" s="73">
        <v>3.7280000000000002</v>
      </c>
      <c r="DZ24" s="73">
        <v>4.9059999999999997</v>
      </c>
      <c r="EA24" s="73">
        <v>0</v>
      </c>
      <c r="EB24" s="73">
        <v>5.4649999999999999</v>
      </c>
      <c r="EC24" s="73">
        <v>14.194000000000001</v>
      </c>
      <c r="ED24" s="73">
        <v>0</v>
      </c>
      <c r="EE24" s="73">
        <v>71.19</v>
      </c>
      <c r="EF24" s="73">
        <v>43.448</v>
      </c>
      <c r="EG24" s="73">
        <v>0</v>
      </c>
      <c r="EH24" s="73">
        <v>0</v>
      </c>
      <c r="EI24" s="73">
        <v>0</v>
      </c>
      <c r="EJ24" s="73">
        <v>0</v>
      </c>
      <c r="EK24" s="73">
        <v>5.774</v>
      </c>
      <c r="EL24" s="73">
        <v>0</v>
      </c>
      <c r="EM24" s="73">
        <v>5.91</v>
      </c>
      <c r="EN24" s="73">
        <v>36.323</v>
      </c>
      <c r="EO24" s="73">
        <v>17.527999999999999</v>
      </c>
      <c r="EP24" s="73">
        <v>0</v>
      </c>
      <c r="EQ24" s="73">
        <v>0</v>
      </c>
      <c r="ER24" s="73">
        <v>0</v>
      </c>
      <c r="ES24" s="73">
        <v>0</v>
      </c>
      <c r="ET24" s="73">
        <v>2.827</v>
      </c>
      <c r="EU24" s="73">
        <v>5.3879999999999999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2.8730000000000002</v>
      </c>
      <c r="FU24" s="73">
        <v>0</v>
      </c>
      <c r="FV24" s="73">
        <v>0</v>
      </c>
      <c r="FW24" s="73">
        <v>0</v>
      </c>
      <c r="FX24" s="73">
        <v>0</v>
      </c>
      <c r="FY24" s="73">
        <v>0</v>
      </c>
      <c r="FZ24" s="73">
        <v>0</v>
      </c>
      <c r="GA24" s="73">
        <v>2.7850000000000001</v>
      </c>
      <c r="GB24" s="73">
        <v>0</v>
      </c>
      <c r="GC24" s="73">
        <v>0</v>
      </c>
      <c r="GD24" s="73">
        <v>0</v>
      </c>
      <c r="GE24" s="73">
        <v>0</v>
      </c>
      <c r="GF24" s="73">
        <v>0</v>
      </c>
      <c r="GG24" s="73">
        <v>1.8859999999999999</v>
      </c>
      <c r="GH24" s="73">
        <v>0</v>
      </c>
      <c r="GI24" s="73">
        <v>0</v>
      </c>
      <c r="GJ24" s="73">
        <v>0</v>
      </c>
      <c r="GK24" s="73">
        <v>0</v>
      </c>
      <c r="GL24" s="73">
        <v>0</v>
      </c>
      <c r="GM24" s="73">
        <v>38.787999999999997</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4.9119999999999999</v>
      </c>
      <c r="HD24" s="73">
        <v>50.453000000000003</v>
      </c>
      <c r="HE24" s="73">
        <v>0</v>
      </c>
      <c r="HF24" s="73">
        <v>0</v>
      </c>
      <c r="HG24" s="73">
        <v>0</v>
      </c>
      <c r="HH24" s="73">
        <v>0</v>
      </c>
      <c r="HI24" s="73">
        <v>0</v>
      </c>
      <c r="HJ24" s="73">
        <v>0</v>
      </c>
      <c r="HK24" s="73">
        <v>237.60599999999999</v>
      </c>
      <c r="HL24" s="73">
        <v>2.827</v>
      </c>
      <c r="HM24" s="73">
        <v>5.3879999999999999</v>
      </c>
      <c r="HN24" s="73">
        <v>0</v>
      </c>
      <c r="HO24" s="73">
        <v>0</v>
      </c>
      <c r="HP24" s="73">
        <v>2.8730000000000002</v>
      </c>
      <c r="HQ24" s="73">
        <v>2.7850000000000001</v>
      </c>
      <c r="HR24" s="73">
        <v>0</v>
      </c>
      <c r="HS24" s="73">
        <v>1.8859999999999999</v>
      </c>
      <c r="HT24" s="73">
        <v>0</v>
      </c>
      <c r="HU24" s="73">
        <v>38.787999999999997</v>
      </c>
      <c r="HV24" s="73">
        <v>0</v>
      </c>
      <c r="HW24" s="73">
        <v>0</v>
      </c>
      <c r="HX24" s="73">
        <v>0</v>
      </c>
      <c r="HY24" s="73">
        <v>55.365000000000002</v>
      </c>
      <c r="HZ24" s="73">
        <v>0</v>
      </c>
      <c r="IA24" s="73">
        <v>0</v>
      </c>
      <c r="IB24" s="73">
        <v>0</v>
      </c>
      <c r="IC24" s="73">
        <v>0</v>
      </c>
      <c r="ID24" s="73">
        <v>0</v>
      </c>
      <c r="IE24" s="73">
        <v>0</v>
      </c>
      <c r="IF24" s="73">
        <v>237.60599999999999</v>
      </c>
      <c r="IG24" s="73">
        <v>2.827</v>
      </c>
      <c r="IH24" s="73">
        <v>5.3879999999999999</v>
      </c>
      <c r="II24" s="73">
        <v>0</v>
      </c>
      <c r="IJ24" s="73">
        <v>0</v>
      </c>
      <c r="IK24" s="73">
        <v>2.8730000000000002</v>
      </c>
      <c r="IL24" s="73">
        <v>2.7850000000000001</v>
      </c>
      <c r="IM24" s="73">
        <v>0</v>
      </c>
      <c r="IN24" s="73">
        <v>1.8859999999999999</v>
      </c>
      <c r="IO24" s="73">
        <v>0</v>
      </c>
      <c r="IP24" s="73">
        <v>38.787999999999997</v>
      </c>
      <c r="IQ24" s="73">
        <v>0</v>
      </c>
      <c r="IR24" s="73">
        <v>0</v>
      </c>
      <c r="IS24" s="73">
        <v>0</v>
      </c>
      <c r="IT24" s="73">
        <v>55.365000000000002</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1</v>
      </c>
      <c r="JL24" s="71">
        <v>1</v>
      </c>
      <c r="JM24" s="71">
        <v>0</v>
      </c>
      <c r="JN24" s="71">
        <v>1</v>
      </c>
      <c r="JO24" s="71">
        <v>3</v>
      </c>
      <c r="JP24" s="71">
        <v>0</v>
      </c>
      <c r="JQ24" s="71">
        <v>2</v>
      </c>
      <c r="JR24" s="71">
        <v>1</v>
      </c>
      <c r="JS24" s="71">
        <v>0</v>
      </c>
      <c r="JT24" s="71">
        <v>0</v>
      </c>
      <c r="JU24" s="71">
        <v>0</v>
      </c>
      <c r="JV24" s="71">
        <v>0</v>
      </c>
      <c r="JW24" s="71">
        <v>1</v>
      </c>
      <c r="JX24" s="71">
        <v>0</v>
      </c>
      <c r="JY24" s="71">
        <v>1</v>
      </c>
      <c r="JZ24" s="71">
        <v>4</v>
      </c>
      <c r="KA24" s="71">
        <v>1</v>
      </c>
      <c r="KB24" s="71">
        <v>0</v>
      </c>
      <c r="KC24" s="71">
        <v>0</v>
      </c>
      <c r="KD24" s="71">
        <v>0</v>
      </c>
      <c r="KE24" s="71">
        <v>0</v>
      </c>
      <c r="KF24" s="71">
        <v>1</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1</v>
      </c>
      <c r="LG24" s="71">
        <v>0</v>
      </c>
      <c r="LH24" s="71">
        <v>0</v>
      </c>
      <c r="LI24" s="71">
        <v>0</v>
      </c>
      <c r="LJ24" s="71">
        <v>0</v>
      </c>
      <c r="LK24" s="71">
        <v>0</v>
      </c>
      <c r="LL24" s="71">
        <v>0</v>
      </c>
      <c r="LM24" s="71">
        <v>1</v>
      </c>
      <c r="LN24" s="71">
        <v>0</v>
      </c>
      <c r="LO24" s="71">
        <v>0</v>
      </c>
      <c r="LP24" s="71">
        <v>0</v>
      </c>
      <c r="LQ24" s="71">
        <v>0</v>
      </c>
      <c r="LR24" s="71">
        <v>0</v>
      </c>
      <c r="LS24" s="71">
        <v>1</v>
      </c>
      <c r="LT24" s="71">
        <v>0</v>
      </c>
      <c r="LU24" s="71">
        <v>0</v>
      </c>
      <c r="LV24" s="71">
        <v>0</v>
      </c>
      <c r="LW24" s="71">
        <v>0</v>
      </c>
      <c r="LX24" s="71">
        <v>0</v>
      </c>
      <c r="LY24" s="71">
        <v>2</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3</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1</v>
      </c>
      <c r="NM24" s="71">
        <v>1</v>
      </c>
      <c r="NN24" s="71">
        <v>0</v>
      </c>
      <c r="NO24" s="71">
        <v>1</v>
      </c>
      <c r="NP24" s="71">
        <v>3</v>
      </c>
      <c r="NQ24" s="71">
        <v>0</v>
      </c>
      <c r="NR24" s="71">
        <v>2</v>
      </c>
      <c r="NS24" s="71">
        <v>1</v>
      </c>
      <c r="NT24" s="71">
        <v>0</v>
      </c>
      <c r="NU24" s="71">
        <v>0</v>
      </c>
      <c r="NV24" s="71">
        <v>0</v>
      </c>
      <c r="NW24" s="71">
        <v>0</v>
      </c>
      <c r="NX24" s="71">
        <v>1</v>
      </c>
      <c r="NY24" s="71">
        <v>0</v>
      </c>
      <c r="NZ24" s="71">
        <v>1</v>
      </c>
      <c r="OA24" s="71">
        <v>4</v>
      </c>
      <c r="OB24" s="71">
        <v>1</v>
      </c>
      <c r="OC24" s="71">
        <v>0</v>
      </c>
      <c r="OD24" s="71">
        <v>0</v>
      </c>
      <c r="OE24" s="71">
        <v>0</v>
      </c>
      <c r="OF24" s="71">
        <v>0</v>
      </c>
      <c r="OG24" s="71">
        <v>1</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1</v>
      </c>
      <c r="PH24" s="71">
        <v>0</v>
      </c>
      <c r="PI24" s="71">
        <v>0</v>
      </c>
      <c r="PJ24" s="71">
        <v>0</v>
      </c>
      <c r="PK24" s="71">
        <v>0</v>
      </c>
      <c r="PL24" s="71">
        <v>0</v>
      </c>
      <c r="PM24" s="71">
        <v>0</v>
      </c>
      <c r="PN24" s="71">
        <v>1</v>
      </c>
      <c r="PO24" s="71">
        <v>0</v>
      </c>
      <c r="PP24" s="71">
        <v>0</v>
      </c>
      <c r="PQ24" s="71">
        <v>0</v>
      </c>
      <c r="PR24" s="71">
        <v>0</v>
      </c>
      <c r="PS24" s="71">
        <v>0</v>
      </c>
      <c r="PT24" s="71">
        <v>1</v>
      </c>
      <c r="PU24" s="71">
        <v>0</v>
      </c>
      <c r="PV24" s="71">
        <v>0</v>
      </c>
      <c r="PW24" s="71">
        <v>0</v>
      </c>
      <c r="PX24" s="71">
        <v>0</v>
      </c>
      <c r="PY24" s="71">
        <v>0</v>
      </c>
      <c r="PZ24" s="71">
        <v>2</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3</v>
      </c>
      <c r="QR24" s="71">
        <v>0</v>
      </c>
      <c r="QS24" s="71">
        <v>0</v>
      </c>
      <c r="QT24" s="71">
        <v>0</v>
      </c>
      <c r="QU24" s="71">
        <v>0</v>
      </c>
      <c r="QV24" s="71">
        <v>0</v>
      </c>
      <c r="QW24" s="71">
        <v>0</v>
      </c>
      <c r="QX24" s="71">
        <v>20</v>
      </c>
      <c r="QY24" s="71">
        <v>1</v>
      </c>
      <c r="QZ24" s="71">
        <v>2</v>
      </c>
      <c r="RA24" s="71">
        <v>0</v>
      </c>
      <c r="RB24" s="71">
        <v>0</v>
      </c>
      <c r="RC24" s="71">
        <v>1</v>
      </c>
      <c r="RD24" s="71">
        <v>1</v>
      </c>
      <c r="RE24" s="71">
        <v>0</v>
      </c>
      <c r="RF24" s="71">
        <v>1</v>
      </c>
      <c r="RG24" s="71">
        <v>0</v>
      </c>
      <c r="RH24" s="71">
        <v>2</v>
      </c>
      <c r="RI24" s="71">
        <v>0</v>
      </c>
      <c r="RJ24" s="71">
        <v>0</v>
      </c>
      <c r="RK24" s="71">
        <v>0</v>
      </c>
      <c r="RL24" s="71">
        <v>4</v>
      </c>
      <c r="RM24" s="71">
        <v>0</v>
      </c>
      <c r="RN24" s="71">
        <v>0</v>
      </c>
      <c r="RO24" s="71">
        <v>0</v>
      </c>
      <c r="RP24" s="71">
        <v>0</v>
      </c>
      <c r="RQ24" s="71">
        <v>0</v>
      </c>
      <c r="RR24" s="71">
        <v>0</v>
      </c>
      <c r="RS24" s="71">
        <v>20</v>
      </c>
      <c r="RT24" s="71">
        <v>1</v>
      </c>
      <c r="RU24" s="71">
        <v>2</v>
      </c>
      <c r="RV24" s="71">
        <v>0</v>
      </c>
      <c r="RW24" s="71">
        <v>0</v>
      </c>
      <c r="RX24" s="71">
        <v>1</v>
      </c>
      <c r="RY24" s="71">
        <v>1</v>
      </c>
      <c r="RZ24" s="71">
        <v>0</v>
      </c>
      <c r="SA24" s="71">
        <v>1</v>
      </c>
      <c r="SB24" s="71">
        <v>0</v>
      </c>
      <c r="SC24" s="71">
        <v>2</v>
      </c>
      <c r="SD24" s="71">
        <v>0</v>
      </c>
      <c r="SE24" s="71">
        <v>0</v>
      </c>
      <c r="SF24" s="71">
        <v>0</v>
      </c>
      <c r="SG24" s="71">
        <v>4</v>
      </c>
      <c r="SH24" s="71">
        <v>0</v>
      </c>
    </row>
    <row r="25" spans="1:502">
      <c r="A25" s="16" t="s">
        <v>1784</v>
      </c>
      <c r="B25" s="70">
        <v>17</v>
      </c>
      <c r="C25" s="70">
        <v>17</v>
      </c>
      <c r="D25" s="70">
        <v>1</v>
      </c>
      <c r="E25" s="70">
        <v>2020</v>
      </c>
      <c r="F25" s="70" t="s">
        <v>159</v>
      </c>
      <c r="G25" s="1073" t="s">
        <v>1767</v>
      </c>
      <c r="H25" s="70" t="s">
        <v>1768</v>
      </c>
      <c r="I25" s="1066"/>
      <c r="J25" s="73">
        <v>0</v>
      </c>
      <c r="K25" s="73">
        <v>0</v>
      </c>
      <c r="L25" s="73">
        <v>0</v>
      </c>
      <c r="M25" s="73">
        <v>0</v>
      </c>
      <c r="N25" s="73">
        <v>0</v>
      </c>
      <c r="O25" s="73">
        <v>0</v>
      </c>
      <c r="P25" s="73">
        <v>0</v>
      </c>
      <c r="Q25" s="73">
        <v>0</v>
      </c>
      <c r="R25" s="73">
        <v>27.54</v>
      </c>
      <c r="S25" s="73">
        <v>0</v>
      </c>
      <c r="T25" s="73">
        <v>0</v>
      </c>
      <c r="U25" s="73">
        <v>0</v>
      </c>
      <c r="V25" s="73">
        <v>0</v>
      </c>
      <c r="W25" s="73">
        <v>0</v>
      </c>
      <c r="X25" s="73">
        <v>3.593</v>
      </c>
      <c r="Y25" s="73">
        <v>5.0839999999999996</v>
      </c>
      <c r="Z25" s="73">
        <v>0</v>
      </c>
      <c r="AA25" s="73">
        <v>5.194</v>
      </c>
      <c r="AB25" s="73">
        <v>12.811999999999999</v>
      </c>
      <c r="AC25" s="73">
        <v>0</v>
      </c>
      <c r="AD25" s="73">
        <v>74.331999999999994</v>
      </c>
      <c r="AE25" s="73">
        <v>37.951999999999998</v>
      </c>
      <c r="AF25" s="73">
        <v>0</v>
      </c>
      <c r="AG25" s="73">
        <v>0</v>
      </c>
      <c r="AH25" s="73">
        <v>0</v>
      </c>
      <c r="AI25" s="73">
        <v>0</v>
      </c>
      <c r="AJ25" s="73">
        <v>5.6520000000000001</v>
      </c>
      <c r="AK25" s="73">
        <v>0</v>
      </c>
      <c r="AL25" s="73">
        <v>5.1619999999999999</v>
      </c>
      <c r="AM25" s="73">
        <v>32.518999999999998</v>
      </c>
      <c r="AN25" s="73">
        <v>16.068999999999999</v>
      </c>
      <c r="AO25" s="73">
        <v>0</v>
      </c>
      <c r="AP25" s="73">
        <v>0</v>
      </c>
      <c r="AQ25" s="73">
        <v>0</v>
      </c>
      <c r="AR25" s="73">
        <v>0</v>
      </c>
      <c r="AS25" s="73">
        <v>2.7349999999999999</v>
      </c>
      <c r="AT25" s="73">
        <v>5.4809999999999999</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2.9260000000000002</v>
      </c>
      <c r="BT25" s="73">
        <v>0</v>
      </c>
      <c r="BU25" s="73">
        <v>0</v>
      </c>
      <c r="BV25" s="73">
        <v>0</v>
      </c>
      <c r="BW25" s="73">
        <v>0</v>
      </c>
      <c r="BX25" s="73">
        <v>0</v>
      </c>
      <c r="BY25" s="73">
        <v>0</v>
      </c>
      <c r="BZ25" s="73">
        <v>2.5190000000000001</v>
      </c>
      <c r="CA25" s="73">
        <v>0</v>
      </c>
      <c r="CB25" s="73">
        <v>0</v>
      </c>
      <c r="CC25" s="73">
        <v>0</v>
      </c>
      <c r="CD25" s="73">
        <v>0</v>
      </c>
      <c r="CE25" s="73">
        <v>0</v>
      </c>
      <c r="CF25" s="73">
        <v>1.571</v>
      </c>
      <c r="CG25" s="73">
        <v>0</v>
      </c>
      <c r="CH25" s="73">
        <v>0</v>
      </c>
      <c r="CI25" s="73">
        <v>0</v>
      </c>
      <c r="CJ25" s="73">
        <v>0</v>
      </c>
      <c r="CK25" s="73">
        <v>3.8029999999999999</v>
      </c>
      <c r="CL25" s="73">
        <v>39.076000000000001</v>
      </c>
      <c r="CM25" s="73">
        <v>0</v>
      </c>
      <c r="CN25" s="73">
        <v>0</v>
      </c>
      <c r="CO25" s="73">
        <v>0</v>
      </c>
      <c r="CP25" s="73">
        <v>0</v>
      </c>
      <c r="CQ25" s="73">
        <v>0</v>
      </c>
      <c r="CR25" s="73">
        <v>0</v>
      </c>
      <c r="CS25" s="73">
        <v>43.822000000000003</v>
      </c>
      <c r="CT25" s="73">
        <v>0</v>
      </c>
      <c r="CU25" s="73">
        <v>0</v>
      </c>
      <c r="CV25" s="73">
        <v>0</v>
      </c>
      <c r="CW25" s="73">
        <v>0</v>
      </c>
      <c r="CX25" s="73">
        <v>0</v>
      </c>
      <c r="CY25" s="73">
        <v>0</v>
      </c>
      <c r="CZ25" s="73">
        <v>0</v>
      </c>
      <c r="DA25" s="73">
        <v>0</v>
      </c>
      <c r="DB25" s="73">
        <v>4.3860000000000001</v>
      </c>
      <c r="DC25" s="73">
        <v>3.2480000000000002</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27.54</v>
      </c>
      <c r="DT25" s="73">
        <v>0</v>
      </c>
      <c r="DU25" s="73">
        <v>0</v>
      </c>
      <c r="DV25" s="73">
        <v>0</v>
      </c>
      <c r="DW25" s="73">
        <v>0</v>
      </c>
      <c r="DX25" s="73">
        <v>0</v>
      </c>
      <c r="DY25" s="73">
        <v>3.593</v>
      </c>
      <c r="DZ25" s="73">
        <v>5.0839999999999996</v>
      </c>
      <c r="EA25" s="73">
        <v>0</v>
      </c>
      <c r="EB25" s="73">
        <v>5.194</v>
      </c>
      <c r="EC25" s="73">
        <v>12.811999999999999</v>
      </c>
      <c r="ED25" s="73">
        <v>0</v>
      </c>
      <c r="EE25" s="73">
        <v>74.331999999999994</v>
      </c>
      <c r="EF25" s="73">
        <v>37.951999999999998</v>
      </c>
      <c r="EG25" s="73">
        <v>0</v>
      </c>
      <c r="EH25" s="73">
        <v>0</v>
      </c>
      <c r="EI25" s="73">
        <v>0</v>
      </c>
      <c r="EJ25" s="73">
        <v>0</v>
      </c>
      <c r="EK25" s="73">
        <v>5.6520000000000001</v>
      </c>
      <c r="EL25" s="73">
        <v>0</v>
      </c>
      <c r="EM25" s="73">
        <v>5.1619999999999999</v>
      </c>
      <c r="EN25" s="73">
        <v>32.518999999999998</v>
      </c>
      <c r="EO25" s="73">
        <v>16.068999999999999</v>
      </c>
      <c r="EP25" s="73">
        <v>0</v>
      </c>
      <c r="EQ25" s="73">
        <v>0</v>
      </c>
      <c r="ER25" s="73">
        <v>0</v>
      </c>
      <c r="ES25" s="73">
        <v>0</v>
      </c>
      <c r="ET25" s="73">
        <v>2.7349999999999999</v>
      </c>
      <c r="EU25" s="73">
        <v>5.4809999999999999</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2.9260000000000002</v>
      </c>
      <c r="FU25" s="73">
        <v>0</v>
      </c>
      <c r="FV25" s="73">
        <v>0</v>
      </c>
      <c r="FW25" s="73">
        <v>0</v>
      </c>
      <c r="FX25" s="73">
        <v>0</v>
      </c>
      <c r="FY25" s="73">
        <v>0</v>
      </c>
      <c r="FZ25" s="73">
        <v>0</v>
      </c>
      <c r="GA25" s="73">
        <v>2.5190000000000001</v>
      </c>
      <c r="GB25" s="73">
        <v>0</v>
      </c>
      <c r="GC25" s="73">
        <v>0</v>
      </c>
      <c r="GD25" s="73">
        <v>0</v>
      </c>
      <c r="GE25" s="73">
        <v>0</v>
      </c>
      <c r="GF25" s="73">
        <v>0</v>
      </c>
      <c r="GG25" s="73">
        <v>1.571</v>
      </c>
      <c r="GH25" s="73">
        <v>0</v>
      </c>
      <c r="GI25" s="73">
        <v>0</v>
      </c>
      <c r="GJ25" s="73">
        <v>0</v>
      </c>
      <c r="GK25" s="73">
        <v>0</v>
      </c>
      <c r="GL25" s="73">
        <v>3.8029999999999999</v>
      </c>
      <c r="GM25" s="73">
        <v>39.076000000000001</v>
      </c>
      <c r="GN25" s="73">
        <v>0</v>
      </c>
      <c r="GO25" s="73">
        <v>0</v>
      </c>
      <c r="GP25" s="73">
        <v>0</v>
      </c>
      <c r="GQ25" s="73">
        <v>0</v>
      </c>
      <c r="GR25" s="73">
        <v>0</v>
      </c>
      <c r="GS25" s="73">
        <v>0</v>
      </c>
      <c r="GT25" s="73">
        <v>43.822000000000003</v>
      </c>
      <c r="GU25" s="73">
        <v>0</v>
      </c>
      <c r="GV25" s="73">
        <v>0</v>
      </c>
      <c r="GW25" s="73">
        <v>0</v>
      </c>
      <c r="GX25" s="73">
        <v>0</v>
      </c>
      <c r="GY25" s="73">
        <v>0</v>
      </c>
      <c r="GZ25" s="73">
        <v>0</v>
      </c>
      <c r="HA25" s="73">
        <v>0</v>
      </c>
      <c r="HB25" s="73">
        <v>0</v>
      </c>
      <c r="HC25" s="73">
        <v>4.3860000000000001</v>
      </c>
      <c r="HD25" s="73">
        <v>3.2480000000000002</v>
      </c>
      <c r="HE25" s="73">
        <v>0</v>
      </c>
      <c r="HF25" s="73">
        <v>0</v>
      </c>
      <c r="HG25" s="73">
        <v>0</v>
      </c>
      <c r="HH25" s="73">
        <v>0</v>
      </c>
      <c r="HI25" s="73">
        <v>0</v>
      </c>
      <c r="HJ25" s="73">
        <v>0</v>
      </c>
      <c r="HK25" s="73">
        <v>225.90899999999999</v>
      </c>
      <c r="HL25" s="73">
        <v>2.7349999999999999</v>
      </c>
      <c r="HM25" s="73">
        <v>5.4809999999999999</v>
      </c>
      <c r="HN25" s="73">
        <v>0</v>
      </c>
      <c r="HO25" s="73">
        <v>0</v>
      </c>
      <c r="HP25" s="73">
        <v>2.9260000000000002</v>
      </c>
      <c r="HQ25" s="73">
        <v>2.5190000000000001</v>
      </c>
      <c r="HR25" s="73">
        <v>0</v>
      </c>
      <c r="HS25" s="73">
        <v>1.571</v>
      </c>
      <c r="HT25" s="73">
        <v>3.8029999999999999</v>
      </c>
      <c r="HU25" s="73">
        <v>39.076000000000001</v>
      </c>
      <c r="HV25" s="73">
        <v>0</v>
      </c>
      <c r="HW25" s="73">
        <v>0</v>
      </c>
      <c r="HX25" s="73">
        <v>43.822000000000003</v>
      </c>
      <c r="HY25" s="73">
        <v>7.6340000000000003</v>
      </c>
      <c r="HZ25" s="73">
        <v>0</v>
      </c>
      <c r="IA25" s="73">
        <v>0</v>
      </c>
      <c r="IB25" s="73">
        <v>0</v>
      </c>
      <c r="IC25" s="73">
        <v>0</v>
      </c>
      <c r="ID25" s="73">
        <v>0</v>
      </c>
      <c r="IE25" s="73">
        <v>0</v>
      </c>
      <c r="IF25" s="73">
        <v>225.90899999999999</v>
      </c>
      <c r="IG25" s="73">
        <v>2.7349999999999999</v>
      </c>
      <c r="IH25" s="73">
        <v>5.4809999999999999</v>
      </c>
      <c r="II25" s="73">
        <v>0</v>
      </c>
      <c r="IJ25" s="73">
        <v>0</v>
      </c>
      <c r="IK25" s="73">
        <v>2.9260000000000002</v>
      </c>
      <c r="IL25" s="73">
        <v>2.5190000000000001</v>
      </c>
      <c r="IM25" s="73">
        <v>0</v>
      </c>
      <c r="IN25" s="73">
        <v>1.571</v>
      </c>
      <c r="IO25" s="73">
        <v>3.8029999999999999</v>
      </c>
      <c r="IP25" s="73">
        <v>39.076000000000001</v>
      </c>
      <c r="IQ25" s="73">
        <v>0</v>
      </c>
      <c r="IR25" s="73">
        <v>0</v>
      </c>
      <c r="IS25" s="73">
        <v>43.822000000000003</v>
      </c>
      <c r="IT25" s="73">
        <v>7.6340000000000003</v>
      </c>
      <c r="IU25" s="73">
        <v>0</v>
      </c>
      <c r="IV25" s="74">
        <v>0</v>
      </c>
      <c r="IW25" s="71">
        <v>0</v>
      </c>
      <c r="IX25" s="71">
        <v>0</v>
      </c>
      <c r="IY25" s="71">
        <v>0</v>
      </c>
      <c r="IZ25" s="71">
        <v>0</v>
      </c>
      <c r="JA25" s="71">
        <v>0</v>
      </c>
      <c r="JB25" s="71">
        <v>0</v>
      </c>
      <c r="JC25" s="71">
        <v>0</v>
      </c>
      <c r="JD25" s="71">
        <v>0</v>
      </c>
      <c r="JE25" s="71">
        <v>4</v>
      </c>
      <c r="JF25" s="71">
        <v>0</v>
      </c>
      <c r="JG25" s="71">
        <v>0</v>
      </c>
      <c r="JH25" s="71">
        <v>0</v>
      </c>
      <c r="JI25" s="71">
        <v>0</v>
      </c>
      <c r="JJ25" s="71">
        <v>0</v>
      </c>
      <c r="JK25" s="71">
        <v>1</v>
      </c>
      <c r="JL25" s="71">
        <v>1</v>
      </c>
      <c r="JM25" s="71">
        <v>0</v>
      </c>
      <c r="JN25" s="71">
        <v>1</v>
      </c>
      <c r="JO25" s="71">
        <v>3</v>
      </c>
      <c r="JP25" s="71">
        <v>0</v>
      </c>
      <c r="JQ25" s="71">
        <v>2</v>
      </c>
      <c r="JR25" s="71">
        <v>1</v>
      </c>
      <c r="JS25" s="71">
        <v>0</v>
      </c>
      <c r="JT25" s="71">
        <v>0</v>
      </c>
      <c r="JU25" s="71">
        <v>0</v>
      </c>
      <c r="JV25" s="71">
        <v>0</v>
      </c>
      <c r="JW25" s="71">
        <v>1</v>
      </c>
      <c r="JX25" s="71">
        <v>0</v>
      </c>
      <c r="JY25" s="71">
        <v>1</v>
      </c>
      <c r="JZ25" s="71">
        <v>3</v>
      </c>
      <c r="KA25" s="71">
        <v>1</v>
      </c>
      <c r="KB25" s="71">
        <v>0</v>
      </c>
      <c r="KC25" s="71">
        <v>0</v>
      </c>
      <c r="KD25" s="71">
        <v>0</v>
      </c>
      <c r="KE25" s="71">
        <v>0</v>
      </c>
      <c r="KF25" s="71">
        <v>1</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1</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0</v>
      </c>
      <c r="LW25" s="71">
        <v>0</v>
      </c>
      <c r="LX25" s="71">
        <v>1</v>
      </c>
      <c r="LY25" s="71">
        <v>2</v>
      </c>
      <c r="LZ25" s="71">
        <v>0</v>
      </c>
      <c r="MA25" s="71">
        <v>0</v>
      </c>
      <c r="MB25" s="71">
        <v>0</v>
      </c>
      <c r="MC25" s="71">
        <v>0</v>
      </c>
      <c r="MD25" s="71">
        <v>0</v>
      </c>
      <c r="ME25" s="71">
        <v>0</v>
      </c>
      <c r="MF25" s="71">
        <v>2</v>
      </c>
      <c r="MG25" s="71">
        <v>0</v>
      </c>
      <c r="MH25" s="71">
        <v>0</v>
      </c>
      <c r="MI25" s="71">
        <v>0</v>
      </c>
      <c r="MJ25" s="71">
        <v>0</v>
      </c>
      <c r="MK25" s="71">
        <v>0</v>
      </c>
      <c r="ML25" s="71">
        <v>0</v>
      </c>
      <c r="MM25" s="71">
        <v>0</v>
      </c>
      <c r="MN25" s="71">
        <v>0</v>
      </c>
      <c r="MO25" s="71">
        <v>1</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0</v>
      </c>
      <c r="NH25" s="71">
        <v>0</v>
      </c>
      <c r="NI25" s="71">
        <v>0</v>
      </c>
      <c r="NJ25" s="71">
        <v>0</v>
      </c>
      <c r="NK25" s="71">
        <v>0</v>
      </c>
      <c r="NL25" s="71">
        <v>1</v>
      </c>
      <c r="NM25" s="71">
        <v>1</v>
      </c>
      <c r="NN25" s="71">
        <v>0</v>
      </c>
      <c r="NO25" s="71">
        <v>1</v>
      </c>
      <c r="NP25" s="71">
        <v>3</v>
      </c>
      <c r="NQ25" s="71">
        <v>0</v>
      </c>
      <c r="NR25" s="71">
        <v>2</v>
      </c>
      <c r="NS25" s="71">
        <v>1</v>
      </c>
      <c r="NT25" s="71">
        <v>0</v>
      </c>
      <c r="NU25" s="71">
        <v>0</v>
      </c>
      <c r="NV25" s="71">
        <v>0</v>
      </c>
      <c r="NW25" s="71">
        <v>0</v>
      </c>
      <c r="NX25" s="71">
        <v>1</v>
      </c>
      <c r="NY25" s="71">
        <v>0</v>
      </c>
      <c r="NZ25" s="71">
        <v>1</v>
      </c>
      <c r="OA25" s="71">
        <v>3</v>
      </c>
      <c r="OB25" s="71">
        <v>1</v>
      </c>
      <c r="OC25" s="71">
        <v>0</v>
      </c>
      <c r="OD25" s="71">
        <v>0</v>
      </c>
      <c r="OE25" s="71">
        <v>0</v>
      </c>
      <c r="OF25" s="71">
        <v>0</v>
      </c>
      <c r="OG25" s="71">
        <v>1</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1</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0</v>
      </c>
      <c r="PX25" s="71">
        <v>0</v>
      </c>
      <c r="PY25" s="71">
        <v>1</v>
      </c>
      <c r="PZ25" s="71">
        <v>2</v>
      </c>
      <c r="QA25" s="71">
        <v>0</v>
      </c>
      <c r="QB25" s="71">
        <v>0</v>
      </c>
      <c r="QC25" s="71">
        <v>0</v>
      </c>
      <c r="QD25" s="71">
        <v>0</v>
      </c>
      <c r="QE25" s="71">
        <v>0</v>
      </c>
      <c r="QF25" s="71">
        <v>0</v>
      </c>
      <c r="QG25" s="71">
        <v>2</v>
      </c>
      <c r="QH25" s="71">
        <v>0</v>
      </c>
      <c r="QI25" s="71">
        <v>0</v>
      </c>
      <c r="QJ25" s="71">
        <v>0</v>
      </c>
      <c r="QK25" s="71">
        <v>0</v>
      </c>
      <c r="QL25" s="71">
        <v>0</v>
      </c>
      <c r="QM25" s="71">
        <v>0</v>
      </c>
      <c r="QN25" s="71">
        <v>0</v>
      </c>
      <c r="QO25" s="71">
        <v>0</v>
      </c>
      <c r="QP25" s="71">
        <v>1</v>
      </c>
      <c r="QQ25" s="71">
        <v>1</v>
      </c>
      <c r="QR25" s="71">
        <v>0</v>
      </c>
      <c r="QS25" s="71">
        <v>0</v>
      </c>
      <c r="QT25" s="71">
        <v>0</v>
      </c>
      <c r="QU25" s="71">
        <v>0</v>
      </c>
      <c r="QV25" s="71">
        <v>0</v>
      </c>
      <c r="QW25" s="71">
        <v>0</v>
      </c>
      <c r="QX25" s="71">
        <v>19</v>
      </c>
      <c r="QY25" s="71">
        <v>1</v>
      </c>
      <c r="QZ25" s="71">
        <v>2</v>
      </c>
      <c r="RA25" s="71">
        <v>0</v>
      </c>
      <c r="RB25" s="71">
        <v>0</v>
      </c>
      <c r="RC25" s="71">
        <v>1</v>
      </c>
      <c r="RD25" s="71">
        <v>1</v>
      </c>
      <c r="RE25" s="71">
        <v>0</v>
      </c>
      <c r="RF25" s="71">
        <v>1</v>
      </c>
      <c r="RG25" s="71">
        <v>1</v>
      </c>
      <c r="RH25" s="71">
        <v>2</v>
      </c>
      <c r="RI25" s="71">
        <v>0</v>
      </c>
      <c r="RJ25" s="71">
        <v>0</v>
      </c>
      <c r="RK25" s="71">
        <v>2</v>
      </c>
      <c r="RL25" s="71">
        <v>2</v>
      </c>
      <c r="RM25" s="71">
        <v>0</v>
      </c>
      <c r="RN25" s="71">
        <v>0</v>
      </c>
      <c r="RO25" s="71">
        <v>0</v>
      </c>
      <c r="RP25" s="71">
        <v>0</v>
      </c>
      <c r="RQ25" s="71">
        <v>0</v>
      </c>
      <c r="RR25" s="71">
        <v>0</v>
      </c>
      <c r="RS25" s="71">
        <v>19</v>
      </c>
      <c r="RT25" s="71">
        <v>1</v>
      </c>
      <c r="RU25" s="71">
        <v>2</v>
      </c>
      <c r="RV25" s="71">
        <v>0</v>
      </c>
      <c r="RW25" s="71">
        <v>0</v>
      </c>
      <c r="RX25" s="71">
        <v>1</v>
      </c>
      <c r="RY25" s="71">
        <v>1</v>
      </c>
      <c r="RZ25" s="71">
        <v>0</v>
      </c>
      <c r="SA25" s="71">
        <v>1</v>
      </c>
      <c r="SB25" s="71">
        <v>1</v>
      </c>
      <c r="SC25" s="71">
        <v>2</v>
      </c>
      <c r="SD25" s="71">
        <v>0</v>
      </c>
      <c r="SE25" s="71">
        <v>0</v>
      </c>
      <c r="SF25" s="71">
        <v>2</v>
      </c>
      <c r="SG25" s="71">
        <v>2</v>
      </c>
      <c r="SH25" s="71">
        <v>0</v>
      </c>
    </row>
    <row r="26" spans="1:502">
      <c r="A26" s="16" t="s">
        <v>1785</v>
      </c>
      <c r="B26" s="70">
        <v>18</v>
      </c>
      <c r="C26" s="70">
        <v>18</v>
      </c>
      <c r="D26" s="70">
        <v>1</v>
      </c>
      <c r="E26" s="70">
        <v>2021</v>
      </c>
      <c r="F26" s="70" t="s">
        <v>160</v>
      </c>
      <c r="G26" s="1073" t="s">
        <v>1767</v>
      </c>
      <c r="H26" s="70" t="s">
        <v>1768</v>
      </c>
      <c r="I26" s="1066"/>
      <c r="J26" s="73">
        <v>0</v>
      </c>
      <c r="K26" s="73">
        <v>0</v>
      </c>
      <c r="L26" s="73">
        <v>0</v>
      </c>
      <c r="M26" s="73">
        <v>0</v>
      </c>
      <c r="N26" s="73">
        <v>0</v>
      </c>
      <c r="O26" s="73">
        <v>0</v>
      </c>
      <c r="P26" s="73">
        <v>0</v>
      </c>
      <c r="Q26" s="73">
        <v>0</v>
      </c>
      <c r="R26" s="73">
        <v>29.821999999999999</v>
      </c>
      <c r="S26" s="73">
        <v>0</v>
      </c>
      <c r="T26" s="73">
        <v>0</v>
      </c>
      <c r="U26" s="73">
        <v>0</v>
      </c>
      <c r="V26" s="73">
        <v>0</v>
      </c>
      <c r="W26" s="73">
        <v>0</v>
      </c>
      <c r="X26" s="73">
        <v>3.2959999999999998</v>
      </c>
      <c r="Y26" s="73">
        <v>5.4160000000000004</v>
      </c>
      <c r="Z26" s="73">
        <v>0</v>
      </c>
      <c r="AA26" s="73">
        <v>5.3220000000000001</v>
      </c>
      <c r="AB26" s="73">
        <v>12.879</v>
      </c>
      <c r="AC26" s="73">
        <v>0</v>
      </c>
      <c r="AD26" s="73">
        <v>75.099999999999994</v>
      </c>
      <c r="AE26" s="73">
        <v>0</v>
      </c>
      <c r="AF26" s="73">
        <v>0</v>
      </c>
      <c r="AG26" s="73">
        <v>0</v>
      </c>
      <c r="AH26" s="73">
        <v>0</v>
      </c>
      <c r="AI26" s="73">
        <v>0</v>
      </c>
      <c r="AJ26" s="73">
        <v>5.0359999999999996</v>
      </c>
      <c r="AK26" s="73">
        <v>0</v>
      </c>
      <c r="AL26" s="73">
        <v>5.2160000000000002</v>
      </c>
      <c r="AM26" s="73">
        <v>29.648</v>
      </c>
      <c r="AN26" s="73">
        <v>50.74</v>
      </c>
      <c r="AO26" s="73">
        <v>0</v>
      </c>
      <c r="AP26" s="73">
        <v>0</v>
      </c>
      <c r="AQ26" s="73">
        <v>0</v>
      </c>
      <c r="AR26" s="73">
        <v>0</v>
      </c>
      <c r="AS26" s="73">
        <v>2.5190000000000001</v>
      </c>
      <c r="AT26" s="73">
        <v>5.3310000000000004</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2.7519999999999998</v>
      </c>
      <c r="BT26" s="73">
        <v>0</v>
      </c>
      <c r="BU26" s="73">
        <v>0</v>
      </c>
      <c r="BV26" s="73">
        <v>0</v>
      </c>
      <c r="BW26" s="73">
        <v>0</v>
      </c>
      <c r="BX26" s="73">
        <v>0</v>
      </c>
      <c r="BY26" s="73">
        <v>0</v>
      </c>
      <c r="BZ26" s="73">
        <v>2.37</v>
      </c>
      <c r="CA26" s="73">
        <v>0</v>
      </c>
      <c r="CB26" s="73">
        <v>0</v>
      </c>
      <c r="CC26" s="73">
        <v>0</v>
      </c>
      <c r="CD26" s="73">
        <v>0</v>
      </c>
      <c r="CE26" s="73">
        <v>0</v>
      </c>
      <c r="CF26" s="73">
        <v>0</v>
      </c>
      <c r="CG26" s="73">
        <v>0</v>
      </c>
      <c r="CH26" s="73">
        <v>0</v>
      </c>
      <c r="CI26" s="73">
        <v>0</v>
      </c>
      <c r="CJ26" s="73">
        <v>0</v>
      </c>
      <c r="CK26" s="73">
        <v>4.5919999999999996</v>
      </c>
      <c r="CL26" s="73">
        <v>37.658999999999999</v>
      </c>
      <c r="CM26" s="73">
        <v>0</v>
      </c>
      <c r="CN26" s="73">
        <v>0</v>
      </c>
      <c r="CO26" s="73">
        <v>0</v>
      </c>
      <c r="CP26" s="73">
        <v>0</v>
      </c>
      <c r="CQ26" s="73">
        <v>0</v>
      </c>
      <c r="CR26" s="73">
        <v>0</v>
      </c>
      <c r="CS26" s="73">
        <v>44.250999999999998</v>
      </c>
      <c r="CT26" s="73">
        <v>0</v>
      </c>
      <c r="CU26" s="73">
        <v>0</v>
      </c>
      <c r="CV26" s="73">
        <v>0</v>
      </c>
      <c r="CW26" s="73">
        <v>0</v>
      </c>
      <c r="CX26" s="73">
        <v>0</v>
      </c>
      <c r="CY26" s="73">
        <v>0</v>
      </c>
      <c r="CZ26" s="73">
        <v>0</v>
      </c>
      <c r="DA26" s="73">
        <v>0</v>
      </c>
      <c r="DB26" s="73">
        <v>3.37</v>
      </c>
      <c r="DC26" s="73">
        <v>2.843</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29.821999999999999</v>
      </c>
      <c r="DT26" s="73">
        <v>0</v>
      </c>
      <c r="DU26" s="73">
        <v>0</v>
      </c>
      <c r="DV26" s="73">
        <v>0</v>
      </c>
      <c r="DW26" s="73">
        <v>0</v>
      </c>
      <c r="DX26" s="73">
        <v>0</v>
      </c>
      <c r="DY26" s="73">
        <v>3.2959999999999998</v>
      </c>
      <c r="DZ26" s="73">
        <v>5.4160000000000004</v>
      </c>
      <c r="EA26" s="73">
        <v>0</v>
      </c>
      <c r="EB26" s="73">
        <v>5.3220000000000001</v>
      </c>
      <c r="EC26" s="73">
        <v>12.879</v>
      </c>
      <c r="ED26" s="73">
        <v>0</v>
      </c>
      <c r="EE26" s="73">
        <v>75.099999999999994</v>
      </c>
      <c r="EF26" s="73">
        <v>0</v>
      </c>
      <c r="EG26" s="73">
        <v>0</v>
      </c>
      <c r="EH26" s="73">
        <v>0</v>
      </c>
      <c r="EI26" s="73">
        <v>0</v>
      </c>
      <c r="EJ26" s="73">
        <v>0</v>
      </c>
      <c r="EK26" s="73">
        <v>5.0359999999999996</v>
      </c>
      <c r="EL26" s="73">
        <v>0</v>
      </c>
      <c r="EM26" s="73">
        <v>5.2160000000000002</v>
      </c>
      <c r="EN26" s="73">
        <v>29.648</v>
      </c>
      <c r="EO26" s="73">
        <v>50.74</v>
      </c>
      <c r="EP26" s="73">
        <v>0</v>
      </c>
      <c r="EQ26" s="73">
        <v>0</v>
      </c>
      <c r="ER26" s="73">
        <v>0</v>
      </c>
      <c r="ES26" s="73">
        <v>0</v>
      </c>
      <c r="ET26" s="73">
        <v>2.5190000000000001</v>
      </c>
      <c r="EU26" s="73">
        <v>5.3310000000000004</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2.7519999999999998</v>
      </c>
      <c r="FU26" s="73">
        <v>0</v>
      </c>
      <c r="FV26" s="73">
        <v>0</v>
      </c>
      <c r="FW26" s="73">
        <v>0</v>
      </c>
      <c r="FX26" s="73">
        <v>0</v>
      </c>
      <c r="FY26" s="73">
        <v>0</v>
      </c>
      <c r="FZ26" s="73">
        <v>0</v>
      </c>
      <c r="GA26" s="73">
        <v>2.37</v>
      </c>
      <c r="GB26" s="73">
        <v>0</v>
      </c>
      <c r="GC26" s="73">
        <v>0</v>
      </c>
      <c r="GD26" s="73">
        <v>0</v>
      </c>
      <c r="GE26" s="73">
        <v>0</v>
      </c>
      <c r="GF26" s="73">
        <v>0</v>
      </c>
      <c r="GG26" s="73">
        <v>0</v>
      </c>
      <c r="GH26" s="73">
        <v>0</v>
      </c>
      <c r="GI26" s="73">
        <v>0</v>
      </c>
      <c r="GJ26" s="73">
        <v>0</v>
      </c>
      <c r="GK26" s="73">
        <v>0</v>
      </c>
      <c r="GL26" s="73">
        <v>4.5919999999999996</v>
      </c>
      <c r="GM26" s="73">
        <v>37.658999999999999</v>
      </c>
      <c r="GN26" s="73">
        <v>0</v>
      </c>
      <c r="GO26" s="73">
        <v>0</v>
      </c>
      <c r="GP26" s="73">
        <v>0</v>
      </c>
      <c r="GQ26" s="73">
        <v>0</v>
      </c>
      <c r="GR26" s="73">
        <v>0</v>
      </c>
      <c r="GS26" s="73">
        <v>0</v>
      </c>
      <c r="GT26" s="73">
        <v>44.250999999999998</v>
      </c>
      <c r="GU26" s="73">
        <v>0</v>
      </c>
      <c r="GV26" s="73">
        <v>0</v>
      </c>
      <c r="GW26" s="73">
        <v>0</v>
      </c>
      <c r="GX26" s="73">
        <v>0</v>
      </c>
      <c r="GY26" s="73">
        <v>0</v>
      </c>
      <c r="GZ26" s="73">
        <v>0</v>
      </c>
      <c r="HA26" s="73">
        <v>0</v>
      </c>
      <c r="HB26" s="73">
        <v>0</v>
      </c>
      <c r="HC26" s="73">
        <v>3.37</v>
      </c>
      <c r="HD26" s="73">
        <v>2.843</v>
      </c>
      <c r="HE26" s="73">
        <v>0</v>
      </c>
      <c r="HF26" s="73">
        <v>0</v>
      </c>
      <c r="HG26" s="73">
        <v>0</v>
      </c>
      <c r="HH26" s="73">
        <v>0</v>
      </c>
      <c r="HI26" s="73">
        <v>0</v>
      </c>
      <c r="HJ26" s="73">
        <v>0</v>
      </c>
      <c r="HK26" s="73">
        <v>222.47499999999999</v>
      </c>
      <c r="HL26" s="73">
        <v>2.5190000000000001</v>
      </c>
      <c r="HM26" s="73">
        <v>5.3310000000000004</v>
      </c>
      <c r="HN26" s="73">
        <v>0</v>
      </c>
      <c r="HO26" s="73">
        <v>0</v>
      </c>
      <c r="HP26" s="73">
        <v>2.7519999999999998</v>
      </c>
      <c r="HQ26" s="73">
        <v>2.37</v>
      </c>
      <c r="HR26" s="73">
        <v>0</v>
      </c>
      <c r="HS26" s="73">
        <v>0</v>
      </c>
      <c r="HT26" s="73">
        <v>4.5919999999999996</v>
      </c>
      <c r="HU26" s="73">
        <v>37.658999999999999</v>
      </c>
      <c r="HV26" s="73">
        <v>0</v>
      </c>
      <c r="HW26" s="73">
        <v>0</v>
      </c>
      <c r="HX26" s="73">
        <v>44.250999999999998</v>
      </c>
      <c r="HY26" s="73">
        <v>6.2130000000000001</v>
      </c>
      <c r="HZ26" s="73">
        <v>0</v>
      </c>
      <c r="IA26" s="73">
        <v>0</v>
      </c>
      <c r="IB26" s="73">
        <v>0</v>
      </c>
      <c r="IC26" s="73">
        <v>0</v>
      </c>
      <c r="ID26" s="73">
        <v>0</v>
      </c>
      <c r="IE26" s="73">
        <v>0</v>
      </c>
      <c r="IF26" s="73">
        <v>222.47499999999999</v>
      </c>
      <c r="IG26" s="73">
        <v>2.5190000000000001</v>
      </c>
      <c r="IH26" s="73">
        <v>5.3310000000000004</v>
      </c>
      <c r="II26" s="73">
        <v>0</v>
      </c>
      <c r="IJ26" s="73">
        <v>0</v>
      </c>
      <c r="IK26" s="73">
        <v>2.7519999999999998</v>
      </c>
      <c r="IL26" s="73">
        <v>2.37</v>
      </c>
      <c r="IM26" s="73">
        <v>0</v>
      </c>
      <c r="IN26" s="73">
        <v>0</v>
      </c>
      <c r="IO26" s="73">
        <v>4.5919999999999996</v>
      </c>
      <c r="IP26" s="73">
        <v>37.658999999999999</v>
      </c>
      <c r="IQ26" s="73">
        <v>0</v>
      </c>
      <c r="IR26" s="73">
        <v>0</v>
      </c>
      <c r="IS26" s="73">
        <v>44.250999999999998</v>
      </c>
      <c r="IT26" s="73">
        <v>6.2130000000000001</v>
      </c>
      <c r="IU26" s="73">
        <v>0</v>
      </c>
      <c r="IV26" s="74">
        <v>0</v>
      </c>
      <c r="IW26" s="71">
        <v>0</v>
      </c>
      <c r="IX26" s="71">
        <v>0</v>
      </c>
      <c r="IY26" s="71">
        <v>0</v>
      </c>
      <c r="IZ26" s="71">
        <v>0</v>
      </c>
      <c r="JA26" s="71">
        <v>0</v>
      </c>
      <c r="JB26" s="71">
        <v>0</v>
      </c>
      <c r="JC26" s="71">
        <v>0</v>
      </c>
      <c r="JD26" s="71">
        <v>0</v>
      </c>
      <c r="JE26" s="71">
        <v>5</v>
      </c>
      <c r="JF26" s="71">
        <v>0</v>
      </c>
      <c r="JG26" s="71">
        <v>0</v>
      </c>
      <c r="JH26" s="71">
        <v>0</v>
      </c>
      <c r="JI26" s="71">
        <v>0</v>
      </c>
      <c r="JJ26" s="71">
        <v>0</v>
      </c>
      <c r="JK26" s="71">
        <v>1</v>
      </c>
      <c r="JL26" s="71">
        <v>1</v>
      </c>
      <c r="JM26" s="71">
        <v>0</v>
      </c>
      <c r="JN26" s="71">
        <v>1</v>
      </c>
      <c r="JO26" s="71">
        <v>3</v>
      </c>
      <c r="JP26" s="71">
        <v>0</v>
      </c>
      <c r="JQ26" s="71">
        <v>2</v>
      </c>
      <c r="JR26" s="71">
        <v>0</v>
      </c>
      <c r="JS26" s="71">
        <v>0</v>
      </c>
      <c r="JT26" s="71">
        <v>0</v>
      </c>
      <c r="JU26" s="71">
        <v>0</v>
      </c>
      <c r="JV26" s="71">
        <v>0</v>
      </c>
      <c r="JW26" s="71">
        <v>1</v>
      </c>
      <c r="JX26" s="71">
        <v>0</v>
      </c>
      <c r="JY26" s="71">
        <v>1</v>
      </c>
      <c r="JZ26" s="71">
        <v>3</v>
      </c>
      <c r="KA26" s="71">
        <v>2</v>
      </c>
      <c r="KB26" s="71">
        <v>0</v>
      </c>
      <c r="KC26" s="71">
        <v>0</v>
      </c>
      <c r="KD26" s="71">
        <v>0</v>
      </c>
      <c r="KE26" s="71">
        <v>0</v>
      </c>
      <c r="KF26" s="71">
        <v>1</v>
      </c>
      <c r="KG26" s="71">
        <v>2</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1</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1</v>
      </c>
      <c r="LY26" s="71">
        <v>2</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1</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0</v>
      </c>
      <c r="NI26" s="71">
        <v>0</v>
      </c>
      <c r="NJ26" s="71">
        <v>0</v>
      </c>
      <c r="NK26" s="71">
        <v>0</v>
      </c>
      <c r="NL26" s="71">
        <v>1</v>
      </c>
      <c r="NM26" s="71">
        <v>1</v>
      </c>
      <c r="NN26" s="71">
        <v>0</v>
      </c>
      <c r="NO26" s="71">
        <v>1</v>
      </c>
      <c r="NP26" s="71">
        <v>3</v>
      </c>
      <c r="NQ26" s="71">
        <v>0</v>
      </c>
      <c r="NR26" s="71">
        <v>2</v>
      </c>
      <c r="NS26" s="71">
        <v>0</v>
      </c>
      <c r="NT26" s="71">
        <v>0</v>
      </c>
      <c r="NU26" s="71">
        <v>0</v>
      </c>
      <c r="NV26" s="71">
        <v>0</v>
      </c>
      <c r="NW26" s="71">
        <v>0</v>
      </c>
      <c r="NX26" s="71">
        <v>1</v>
      </c>
      <c r="NY26" s="71">
        <v>0</v>
      </c>
      <c r="NZ26" s="71">
        <v>1</v>
      </c>
      <c r="OA26" s="71">
        <v>3</v>
      </c>
      <c r="OB26" s="71">
        <v>2</v>
      </c>
      <c r="OC26" s="71">
        <v>0</v>
      </c>
      <c r="OD26" s="71">
        <v>0</v>
      </c>
      <c r="OE26" s="71">
        <v>0</v>
      </c>
      <c r="OF26" s="71">
        <v>0</v>
      </c>
      <c r="OG26" s="71">
        <v>1</v>
      </c>
      <c r="OH26" s="71">
        <v>2</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1</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1</v>
      </c>
      <c r="PZ26" s="71">
        <v>2</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1</v>
      </c>
      <c r="QQ26" s="71">
        <v>1</v>
      </c>
      <c r="QR26" s="71">
        <v>0</v>
      </c>
      <c r="QS26" s="71">
        <v>0</v>
      </c>
      <c r="QT26" s="71">
        <v>0</v>
      </c>
      <c r="QU26" s="71">
        <v>0</v>
      </c>
      <c r="QV26" s="71">
        <v>0</v>
      </c>
      <c r="QW26" s="71">
        <v>0</v>
      </c>
      <c r="QX26" s="71">
        <v>20</v>
      </c>
      <c r="QY26" s="71">
        <v>1</v>
      </c>
      <c r="QZ26" s="71">
        <v>2</v>
      </c>
      <c r="RA26" s="71">
        <v>0</v>
      </c>
      <c r="RB26" s="71">
        <v>0</v>
      </c>
      <c r="RC26" s="71">
        <v>1</v>
      </c>
      <c r="RD26" s="71">
        <v>1</v>
      </c>
      <c r="RE26" s="71">
        <v>0</v>
      </c>
      <c r="RF26" s="71">
        <v>0</v>
      </c>
      <c r="RG26" s="71">
        <v>1</v>
      </c>
      <c r="RH26" s="71">
        <v>2</v>
      </c>
      <c r="RI26" s="71">
        <v>0</v>
      </c>
      <c r="RJ26" s="71">
        <v>0</v>
      </c>
      <c r="RK26" s="71">
        <v>2</v>
      </c>
      <c r="RL26" s="71">
        <v>2</v>
      </c>
      <c r="RM26" s="71">
        <v>0</v>
      </c>
      <c r="RN26" s="71">
        <v>0</v>
      </c>
      <c r="RO26" s="71">
        <v>0</v>
      </c>
      <c r="RP26" s="71">
        <v>0</v>
      </c>
      <c r="RQ26" s="71">
        <v>0</v>
      </c>
      <c r="RR26" s="71">
        <v>0</v>
      </c>
      <c r="RS26" s="71">
        <v>20</v>
      </c>
      <c r="RT26" s="71">
        <v>1</v>
      </c>
      <c r="RU26" s="71">
        <v>2</v>
      </c>
      <c r="RV26" s="71">
        <v>0</v>
      </c>
      <c r="RW26" s="71">
        <v>0</v>
      </c>
      <c r="RX26" s="71">
        <v>1</v>
      </c>
      <c r="RY26" s="71">
        <v>1</v>
      </c>
      <c r="RZ26" s="71">
        <v>0</v>
      </c>
      <c r="SA26" s="71">
        <v>0</v>
      </c>
      <c r="SB26" s="71">
        <v>1</v>
      </c>
      <c r="SC26" s="71">
        <v>2</v>
      </c>
      <c r="SD26" s="71">
        <v>0</v>
      </c>
      <c r="SE26" s="71">
        <v>0</v>
      </c>
      <c r="SF26" s="71">
        <v>2</v>
      </c>
      <c r="SG26" s="71">
        <v>2</v>
      </c>
      <c r="SH26" s="71">
        <v>0</v>
      </c>
    </row>
    <row r="27" spans="1:502">
      <c r="A27" s="16" t="s">
        <v>1786</v>
      </c>
      <c r="B27" s="70">
        <v>19</v>
      </c>
      <c r="C27" s="70">
        <v>19</v>
      </c>
      <c r="D27" s="70">
        <v>1</v>
      </c>
      <c r="E27" s="70">
        <v>2022</v>
      </c>
      <c r="F27" s="70" t="s">
        <v>161</v>
      </c>
      <c r="G27" s="1073" t="s">
        <v>1767</v>
      </c>
      <c r="H27" s="70" t="s">
        <v>1768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1787</v>
      </c>
      <c r="B28" s="70">
        <v>20</v>
      </c>
      <c r="C28" s="70">
        <v>20</v>
      </c>
      <c r="D28" s="70">
        <v>1</v>
      </c>
      <c r="E28" s="70">
        <v>2023</v>
      </c>
      <c r="F28" s="70" t="s">
        <v>1539</v>
      </c>
      <c r="G28" s="1073" t="s">
        <v>1767</v>
      </c>
      <c r="H28" s="70" t="s">
        <v>1768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1788</v>
      </c>
      <c r="B29" s="70">
        <v>21</v>
      </c>
      <c r="C29" s="70">
        <v>21</v>
      </c>
      <c r="D29" s="70">
        <v>1</v>
      </c>
      <c r="E29" s="70">
        <v>2024</v>
      </c>
      <c r="F29" s="70" t="s">
        <v>1554</v>
      </c>
      <c r="G29" s="1073" t="s">
        <v>1767</v>
      </c>
      <c r="H29" s="70" t="s">
        <v>1768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1767</v>
      </c>
      <c r="H30" s="70" t="s">
        <v>1768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1767</v>
      </c>
      <c r="H31" s="70" t="s">
        <v>1768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1767</v>
      </c>
      <c r="H32" s="70" t="s">
        <v>1768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1767</v>
      </c>
      <c r="H33" s="70" t="s">
        <v>1768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1767</v>
      </c>
      <c r="H34" s="70" t="s">
        <v>1768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1767</v>
      </c>
      <c r="H35" s="70" t="s">
        <v>1768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2323</v>
      </c>
      <c r="B11" s="70">
        <v>3</v>
      </c>
      <c r="C11" s="70">
        <v>18</v>
      </c>
      <c r="D11" s="70">
        <v>3</v>
      </c>
      <c r="E11" s="70">
        <v>2024</v>
      </c>
      <c r="F11" s="70" t="s">
        <v>1554</v>
      </c>
      <c r="G11" s="1073" t="s">
        <v>2320</v>
      </c>
      <c r="H11" s="70" t="s">
        <v>2321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2311</v>
      </c>
      <c r="B12" s="70">
        <v>4</v>
      </c>
      <c r="C12" s="70">
        <v>18</v>
      </c>
      <c r="D12" s="70">
        <v>4</v>
      </c>
      <c r="E12" s="70">
        <v>2024</v>
      </c>
      <c r="F12" s="70" t="s">
        <v>1554</v>
      </c>
      <c r="G12" s="1073" t="s">
        <v>2308</v>
      </c>
      <c r="H12" s="70" t="s">
        <v>2309</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2303</v>
      </c>
      <c r="B18" s="70">
        <v>10</v>
      </c>
      <c r="C18" s="70">
        <v>18</v>
      </c>
      <c r="D18" s="70">
        <v>10</v>
      </c>
      <c r="E18" s="70">
        <v>2024</v>
      </c>
      <c r="F18" s="70" t="s">
        <v>1554</v>
      </c>
      <c r="G18" s="1073" t="s">
        <v>2300</v>
      </c>
      <c r="H18" s="70" t="s">
        <v>2301</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2339</v>
      </c>
      <c r="B20" s="70">
        <v>12</v>
      </c>
      <c r="C20" s="70">
        <v>18</v>
      </c>
      <c r="D20" s="70">
        <v>12</v>
      </c>
      <c r="E20" s="70">
        <v>2024</v>
      </c>
      <c r="F20" s="70" t="s">
        <v>1554</v>
      </c>
      <c r="G20" s="1073" t="s">
        <v>2336</v>
      </c>
      <c r="H20" s="70" t="s">
        <v>2337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2343</v>
      </c>
      <c r="B29" s="70">
        <v>21</v>
      </c>
      <c r="C29" s="70">
        <v>18</v>
      </c>
      <c r="D29" s="70">
        <v>21</v>
      </c>
      <c r="E29" s="70">
        <v>2024</v>
      </c>
      <c r="F29" s="70" t="s">
        <v>1554</v>
      </c>
      <c r="G29" s="1073" t="s">
        <v>2340</v>
      </c>
      <c r="H29" s="70" t="s">
        <v>2341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2335</v>
      </c>
      <c r="B30" s="70">
        <v>22</v>
      </c>
      <c r="C30" s="70">
        <v>18</v>
      </c>
      <c r="D30" s="70">
        <v>22</v>
      </c>
      <c r="E30" s="70">
        <v>2024</v>
      </c>
      <c r="F30" s="70" t="s">
        <v>1554</v>
      </c>
      <c r="G30" s="1073" t="s">
        <v>2332</v>
      </c>
      <c r="H30" s="70" t="s">
        <v>2333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2299</v>
      </c>
      <c r="B31" s="70">
        <v>23</v>
      </c>
      <c r="C31" s="70">
        <v>18</v>
      </c>
      <c r="D31" s="70">
        <v>23</v>
      </c>
      <c r="E31" s="70">
        <v>2024</v>
      </c>
      <c r="F31" s="70" t="s">
        <v>1554</v>
      </c>
      <c r="G31" s="1073" t="s">
        <v>2296</v>
      </c>
      <c r="H31" s="70" t="s">
        <v>2297</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2307</v>
      </c>
      <c r="B37" s="70">
        <v>29</v>
      </c>
      <c r="C37" s="70">
        <v>18</v>
      </c>
      <c r="D37" s="70">
        <v>29</v>
      </c>
      <c r="E37" s="70">
        <v>2024</v>
      </c>
      <c r="F37" s="70" t="s">
        <v>1554</v>
      </c>
      <c r="G37" s="1073" t="s">
        <v>2304</v>
      </c>
      <c r="H37" s="70" t="s">
        <v>2305</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2319</v>
      </c>
      <c r="B38" s="70">
        <v>30</v>
      </c>
      <c r="C38" s="70">
        <v>18</v>
      </c>
      <c r="D38" s="70">
        <v>30</v>
      </c>
      <c r="E38" s="70">
        <v>2024</v>
      </c>
      <c r="F38" s="70" t="s">
        <v>1554</v>
      </c>
      <c r="G38" s="1073" t="s">
        <v>2316</v>
      </c>
      <c r="H38" s="70" t="s">
        <v>2317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2295</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2552</v>
      </c>
      <c r="B43" s="70">
        <v>35</v>
      </c>
      <c r="C43" s="70">
        <v>18</v>
      </c>
      <c r="D43" s="70">
        <v>35</v>
      </c>
      <c r="E43" s="70">
        <v>2024</v>
      </c>
      <c r="F43" s="70" t="s">
        <v>1554</v>
      </c>
      <c r="G43" s="1073" t="s">
        <v>2553</v>
      </c>
      <c r="H43" s="70" t="s">
        <v>2554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2331</v>
      </c>
      <c r="B45" s="70">
        <v>37</v>
      </c>
      <c r="C45" s="70">
        <v>18</v>
      </c>
      <c r="D45" s="70">
        <v>37</v>
      </c>
      <c r="E45" s="70">
        <v>2024</v>
      </c>
      <c r="F45" s="70" t="s">
        <v>1554</v>
      </c>
      <c r="G45" s="1073" t="s">
        <v>2328</v>
      </c>
      <c r="H45" s="70" t="s">
        <v>2329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2315</v>
      </c>
      <c r="B48" s="70">
        <v>40</v>
      </c>
      <c r="C48" s="70">
        <v>18</v>
      </c>
      <c r="D48" s="70">
        <v>40</v>
      </c>
      <c r="E48" s="70">
        <v>2024</v>
      </c>
      <c r="F48" s="70" t="s">
        <v>1554</v>
      </c>
      <c r="G48" s="1073" t="s">
        <v>2312</v>
      </c>
      <c r="H48" s="70" t="s">
        <v>2313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1554</v>
      </c>
      <c r="G50" s="1073" t="s">
        <v>2344</v>
      </c>
      <c r="H50" s="70" t="s">
        <v>2345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1788</v>
      </c>
      <c r="B57" s="70">
        <v>49</v>
      </c>
      <c r="C57" s="70">
        <v>18</v>
      </c>
      <c r="D57" s="70">
        <v>49</v>
      </c>
      <c r="E57" s="70">
        <v>2024</v>
      </c>
      <c r="F57" s="70" t="s">
        <v>1554</v>
      </c>
      <c r="G57" s="1073" t="s">
        <v>1767</v>
      </c>
      <c r="H57" s="70" t="s">
        <v>1768</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2351</v>
      </c>
      <c r="B66" s="70">
        <v>58</v>
      </c>
      <c r="C66" s="70">
        <v>18</v>
      </c>
      <c r="D66" s="70">
        <v>58</v>
      </c>
      <c r="E66" s="70">
        <v>2024</v>
      </c>
      <c r="F66" s="70" t="s">
        <v>1554</v>
      </c>
      <c r="G66" s="1073" t="s">
        <v>2348</v>
      </c>
      <c r="H66" s="70" t="s">
        <v>2349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2322</v>
      </c>
      <c r="B191" s="70">
        <v>183</v>
      </c>
      <c r="C191" s="70">
        <v>16</v>
      </c>
      <c r="D191" s="70">
        <v>3</v>
      </c>
      <c r="E191" s="70">
        <v>2022</v>
      </c>
      <c r="F191" s="70" t="s">
        <v>161</v>
      </c>
      <c r="G191" s="1073" t="s">
        <v>2320</v>
      </c>
      <c r="H191" s="70" t="s">
        <v>2321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2310</v>
      </c>
      <c r="B192" s="70">
        <v>184</v>
      </c>
      <c r="C192" s="70">
        <v>16</v>
      </c>
      <c r="D192" s="70">
        <v>4</v>
      </c>
      <c r="E192" s="70">
        <v>2022</v>
      </c>
      <c r="F192" s="70" t="s">
        <v>161</v>
      </c>
      <c r="G192" s="1073" t="s">
        <v>2308</v>
      </c>
      <c r="H192" s="70" t="s">
        <v>2309</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2302</v>
      </c>
      <c r="B198" s="70">
        <v>190</v>
      </c>
      <c r="C198" s="70">
        <v>16</v>
      </c>
      <c r="D198" s="70">
        <v>10</v>
      </c>
      <c r="E198" s="70">
        <v>2022</v>
      </c>
      <c r="F198" s="70" t="s">
        <v>161</v>
      </c>
      <c r="G198" s="1073" t="s">
        <v>2300</v>
      </c>
      <c r="H198" s="70" t="s">
        <v>2301</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2338</v>
      </c>
      <c r="B200" s="70">
        <v>192</v>
      </c>
      <c r="C200" s="70">
        <v>16</v>
      </c>
      <c r="D200" s="70">
        <v>12</v>
      </c>
      <c r="E200" s="70">
        <v>2022</v>
      </c>
      <c r="F200" s="70" t="s">
        <v>161</v>
      </c>
      <c r="G200" s="1073" t="s">
        <v>2336</v>
      </c>
      <c r="H200" s="70" t="s">
        <v>2337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2342</v>
      </c>
      <c r="B209" s="70">
        <v>201</v>
      </c>
      <c r="C209" s="70">
        <v>16</v>
      </c>
      <c r="D209" s="70">
        <v>21</v>
      </c>
      <c r="E209" s="70">
        <v>2022</v>
      </c>
      <c r="F209" s="70" t="s">
        <v>161</v>
      </c>
      <c r="G209" s="1073" t="s">
        <v>2340</v>
      </c>
      <c r="H209" s="70" t="s">
        <v>2341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2334</v>
      </c>
      <c r="B210" s="70">
        <v>202</v>
      </c>
      <c r="C210" s="70">
        <v>16</v>
      </c>
      <c r="D210" s="70">
        <v>22</v>
      </c>
      <c r="E210" s="70">
        <v>2022</v>
      </c>
      <c r="F210" s="70" t="s">
        <v>161</v>
      </c>
      <c r="G210" s="1073" t="s">
        <v>2332</v>
      </c>
      <c r="H210" s="70" t="s">
        <v>2333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2298</v>
      </c>
      <c r="B211" s="70">
        <v>203</v>
      </c>
      <c r="C211" s="70">
        <v>16</v>
      </c>
      <c r="D211" s="70">
        <v>23</v>
      </c>
      <c r="E211" s="70">
        <v>2022</v>
      </c>
      <c r="F211" s="70" t="s">
        <v>161</v>
      </c>
      <c r="G211" s="1073" t="s">
        <v>2296</v>
      </c>
      <c r="H211" s="70" t="s">
        <v>2297</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2306</v>
      </c>
      <c r="B217" s="70">
        <v>209</v>
      </c>
      <c r="C217" s="70">
        <v>16</v>
      </c>
      <c r="D217" s="70">
        <v>29</v>
      </c>
      <c r="E217" s="70">
        <v>2022</v>
      </c>
      <c r="F217" s="70" t="s">
        <v>161</v>
      </c>
      <c r="G217" s="1073" t="s">
        <v>2304</v>
      </c>
      <c r="H217" s="70" t="s">
        <v>2305</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2318</v>
      </c>
      <c r="B218" s="70">
        <v>210</v>
      </c>
      <c r="C218" s="70">
        <v>16</v>
      </c>
      <c r="D218" s="70">
        <v>30</v>
      </c>
      <c r="E218" s="70">
        <v>2022</v>
      </c>
      <c r="F218" s="70" t="s">
        <v>161</v>
      </c>
      <c r="G218" s="1073" t="s">
        <v>2316</v>
      </c>
      <c r="H218" s="70" t="s">
        <v>2317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2295</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2555</v>
      </c>
      <c r="B223" s="70">
        <v>215</v>
      </c>
      <c r="C223" s="70">
        <v>16</v>
      </c>
      <c r="D223" s="70">
        <v>35</v>
      </c>
      <c r="E223" s="70">
        <v>2022</v>
      </c>
      <c r="F223" s="70" t="s">
        <v>161</v>
      </c>
      <c r="G223" s="1073" t="s">
        <v>2553</v>
      </c>
      <c r="H223" s="70" t="s">
        <v>2554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2330</v>
      </c>
      <c r="B225" s="70">
        <v>217</v>
      </c>
      <c r="C225" s="70">
        <v>16</v>
      </c>
      <c r="D225" s="70">
        <v>37</v>
      </c>
      <c r="E225" s="70">
        <v>2022</v>
      </c>
      <c r="F225" s="70" t="s">
        <v>161</v>
      </c>
      <c r="G225" s="1073" t="s">
        <v>2328</v>
      </c>
      <c r="H225" s="70" t="s">
        <v>2329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2314</v>
      </c>
      <c r="B228" s="70">
        <v>220</v>
      </c>
      <c r="C228" s="70">
        <v>16</v>
      </c>
      <c r="D228" s="70">
        <v>40</v>
      </c>
      <c r="E228" s="70">
        <v>2022</v>
      </c>
      <c r="F228" s="70" t="s">
        <v>161</v>
      </c>
      <c r="G228" s="1073" t="s">
        <v>2312</v>
      </c>
      <c r="H228" s="70" t="s">
        <v>2313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1786</v>
      </c>
      <c r="B237" s="70">
        <v>229</v>
      </c>
      <c r="C237" s="70">
        <v>16</v>
      </c>
      <c r="D237" s="70">
        <v>49</v>
      </c>
      <c r="E237" s="70">
        <v>2022</v>
      </c>
      <c r="F237" s="70" t="s">
        <v>161</v>
      </c>
      <c r="G237" s="1073" t="s">
        <v>1767</v>
      </c>
      <c r="H237" s="70" t="s">
        <v>1768</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2350</v>
      </c>
      <c r="B246" s="70">
        <v>238</v>
      </c>
      <c r="C246" s="70">
        <v>16</v>
      </c>
      <c r="D246" s="70">
        <v>58</v>
      </c>
      <c r="E246" s="70">
        <v>2022</v>
      </c>
      <c r="F246" s="70" t="s">
        <v>161</v>
      </c>
      <c r="G246" s="1073" t="s">
        <v>2348</v>
      </c>
      <c r="H246" s="70" t="s">
        <v>2349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1767</v>
      </c>
      <c r="H6" s="77" t="s">
        <v>1768</v>
      </c>
      <c r="I6" s="77" t="s">
        <v>2524</v>
      </c>
      <c r="J6" s="77" t="s">
        <v>2525</v>
      </c>
      <c r="K6" s="1080">
        <v>4</v>
      </c>
      <c r="L6" s="1081">
        <v>10</v>
      </c>
      <c r="M6" s="1044"/>
      <c r="N6" s="988">
        <v>1</v>
      </c>
      <c r="O6" s="77" t="s">
        <v>1629</v>
      </c>
      <c r="P6" s="77" t="s">
        <v>1630</v>
      </c>
      <c r="Q6" s="77" t="s">
        <v>1501</v>
      </c>
      <c r="R6" s="16"/>
      <c r="S6" s="77">
        <v>1</v>
      </c>
      <c r="T6" s="77" t="s">
        <v>1767</v>
      </c>
      <c r="U6" s="77" t="s">
        <v>1768</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2320</v>
      </c>
      <c r="AE8" s="77" t="s">
        <v>2321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2308</v>
      </c>
      <c r="AE9" s="77" t="s">
        <v>2309</v>
      </c>
      <c r="AF9" s="77" t="s">
        <v>1501</v>
      </c>
    </row>
    <row r="10" spans="1:32" ht="12">
      <c r="A10" s="16"/>
      <c r="B10" s="16"/>
      <c r="C10" s="16"/>
      <c r="D10" s="16"/>
      <c r="F10" s="75" t="s">
        <v>1501</v>
      </c>
      <c r="G10" s="76" t="s">
        <v>1767</v>
      </c>
      <c r="H10" s="77" t="s">
        <v>1768</v>
      </c>
      <c r="I10" s="77" t="s">
        <v>2524</v>
      </c>
      <c r="J10" s="77" t="s">
        <v>2525</v>
      </c>
      <c r="K10" s="1079">
        <v>4</v>
      </c>
      <c r="L10" s="1045">
        <v>10</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2419</v>
      </c>
      <c r="AE11" s="77" t="s">
        <v>2420</v>
      </c>
      <c r="AF11" s="77" t="s">
        <v>1501</v>
      </c>
    </row>
    <row r="12" spans="1:32" ht="12">
      <c r="A12" s="16"/>
      <c r="B12" s="16"/>
      <c r="C12" s="16"/>
      <c r="D12" s="16"/>
      <c r="F12" s="75" t="s">
        <v>1505</v>
      </c>
      <c r="G12" s="76" t="s">
        <v>1767</v>
      </c>
      <c r="H12" s="77"/>
      <c r="I12" s="77" t="s">
        <v>1767</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2300</v>
      </c>
      <c r="AE15" s="77" t="s">
        <v>2301</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2336</v>
      </c>
      <c r="AE17" s="77" t="s">
        <v>2337</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2340</v>
      </c>
      <c r="AE26" s="77" t="s">
        <v>2341</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2332</v>
      </c>
      <c r="AE27" s="77" t="s">
        <v>2333</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2296</v>
      </c>
      <c r="AE28" s="77" t="s">
        <v>2297</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2304</v>
      </c>
      <c r="AE34" s="77" t="s">
        <v>2305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2316</v>
      </c>
      <c r="AE35" s="77" t="s">
        <v>2317</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2295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2553</v>
      </c>
      <c r="AE40" s="77" t="s">
        <v>2554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2328</v>
      </c>
      <c r="AE42" s="77" t="s">
        <v>2329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2312</v>
      </c>
      <c r="AE45" s="77" t="s">
        <v>2313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1767</v>
      </c>
      <c r="AE54" s="77" t="s">
        <v>1768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2348</v>
      </c>
      <c r="AE63" s="77" t="s">
        <v>2349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福島市</v>
      </c>
      <c r="K4" s="70" t="str">
        <f>HLOOKUP(K3,比較地域マスタ!$E$5:$L$6,2,0)</f>
        <v>07201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福島市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664.2149007874591</v>
      </c>
      <c r="BB5" s="29"/>
      <c r="BC5" s="17"/>
      <c r="BD5" s="1005">
        <f>SUM(BC6:BC8)</f>
        <v>640.25840942888431</v>
      </c>
      <c r="BE5" s="29"/>
      <c r="BF5" s="17"/>
      <c r="BG5" s="1005">
        <f>AK35</f>
        <v>338.76539024744608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621.50838822558717</v>
      </c>
      <c r="BA6" s="17"/>
      <c r="BB6" s="29"/>
      <c r="BC6" s="1005">
        <f>O32</f>
        <v>602.7612802761987</v>
      </c>
      <c r="BD6" s="17"/>
      <c r="BE6" s="29"/>
      <c r="BF6" s="1005">
        <f>AK36</f>
        <v>297.47730539882144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28.635135331330911</v>
      </c>
      <c r="BA7" s="17"/>
      <c r="BB7" s="29"/>
      <c r="BC7" s="1005">
        <f>O33</f>
        <v>20.676246939899229</v>
      </c>
      <c r="BD7" s="17"/>
      <c r="BE7" s="29"/>
      <c r="BF7" s="1005">
        <f t="shared" ref="BF7:BF8" si="0">AK37</f>
        <v>21.909221535181516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14.071377230540939</v>
      </c>
      <c r="BA8" s="17"/>
      <c r="BB8" s="29"/>
      <c r="BC8" s="1005">
        <f>O34</f>
        <v>16.82088221278633</v>
      </c>
      <c r="BD8" s="17"/>
      <c r="BE8" s="29"/>
      <c r="BF8" s="1005">
        <f t="shared" si="0"/>
        <v>19.378863313443116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2359.6072433292634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576.61839124771154</v>
      </c>
      <c r="BA9" s="1005">
        <f>AZ9</f>
        <v>576.61839124771154</v>
      </c>
      <c r="BB9" s="29"/>
      <c r="BC9" s="1005">
        <f>O35</f>
        <v>683.01197189539357</v>
      </c>
      <c r="BD9" s="1005">
        <f>BC9</f>
        <v>683.01197189539357</v>
      </c>
      <c r="BE9" s="29"/>
      <c r="BF9" s="1005">
        <f>AK39</f>
        <v>464.78230530257343</v>
      </c>
      <c r="BG9" s="1005">
        <f>AK39</f>
        <v>464.78230530257343</v>
      </c>
      <c r="BH9" s="29"/>
    </row>
    <row r="10" spans="1:62" ht="17.100000000000001" customHeight="1" thickBot="1">
      <c r="B10" s="323"/>
      <c r="C10" s="324"/>
      <c r="D10" s="326"/>
      <c r="E10" s="326"/>
      <c r="F10" s="326"/>
      <c r="G10" s="325"/>
      <c r="H10" s="325"/>
      <c r="I10" s="326"/>
      <c r="J10" s="327"/>
      <c r="K10" s="334"/>
      <c r="L10" s="246" t="s">
        <v>114</v>
      </c>
      <c r="M10" s="246"/>
      <c r="N10" s="563"/>
      <c r="O10" s="906">
        <f>SUM(O11:O13)</f>
        <v>664.2149007874591</v>
      </c>
      <c r="P10" s="453">
        <f t="shared" ref="P10:P22" si="1">O10/$O$9</f>
        <v>0.28149383871626532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507.76411030850932</v>
      </c>
      <c r="BA10" s="1005">
        <f>AZ10</f>
        <v>507.76411030850932</v>
      </c>
      <c r="BB10" s="29"/>
      <c r="BC10" s="1005">
        <f>O36</f>
        <v>584.91920511242688</v>
      </c>
      <c r="BD10" s="1005">
        <f>BC10</f>
        <v>584.91920511242688</v>
      </c>
      <c r="BE10" s="29"/>
      <c r="BF10" s="1005">
        <f>AK40</f>
        <v>457.46620349423171</v>
      </c>
      <c r="BG10" s="1005">
        <f>AK40</f>
        <v>457.46620349423171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621.50838822558717</v>
      </c>
      <c r="P11" s="454">
        <f t="shared" si="1"/>
        <v>0.26339484674096708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568.47779124973249</v>
      </c>
      <c r="BB11" s="29"/>
      <c r="BC11" s="1005"/>
      <c r="BD11" s="1005">
        <f>SUM(BC12:BC14)</f>
        <v>544.94327913434461</v>
      </c>
      <c r="BE11" s="29"/>
      <c r="BF11" s="17"/>
      <c r="BG11" s="1005">
        <f>AK41</f>
        <v>453.11898881695737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28.635135331330911</v>
      </c>
      <c r="P12" s="454">
        <f t="shared" si="1"/>
        <v>1.2135551546675397E-2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551.08062911447746</v>
      </c>
      <c r="BA12" s="17"/>
      <c r="BB12" s="29"/>
      <c r="BC12" s="1005">
        <f>O38</f>
        <v>522.88584058741969</v>
      </c>
      <c r="BD12" s="17"/>
      <c r="BE12" s="29"/>
      <c r="BF12" s="1005">
        <f>AK42</f>
        <v>437.18033217721933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14.071377230540939</v>
      </c>
      <c r="P13" s="454">
        <f t="shared" si="1"/>
        <v>5.9634404286228061E-3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17.397162135255002</v>
      </c>
      <c r="BA13" s="17"/>
      <c r="BB13" s="29"/>
      <c r="BC13" s="1005">
        <f>O41</f>
        <v>22.057438546924899</v>
      </c>
      <c r="BD13" s="17"/>
      <c r="BE13" s="29"/>
      <c r="BF13" s="1005">
        <f>AK45</f>
        <v>15.938656639738022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576.61839124771154</v>
      </c>
      <c r="P14" s="453">
        <f t="shared" si="1"/>
        <v>0.24437049550421697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507.76411030850932</v>
      </c>
      <c r="P15" s="453">
        <f t="shared" si="1"/>
        <v>0.2151900964637169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42.532049735851373</v>
      </c>
      <c r="BA15" s="1005">
        <f>AZ15</f>
        <v>42.532049735851373</v>
      </c>
      <c r="BB15" s="29"/>
      <c r="BC15" s="1005">
        <f>O43</f>
        <v>40.063893117100001</v>
      </c>
      <c r="BD15" s="1005">
        <f>BC15</f>
        <v>40.063893117100001</v>
      </c>
      <c r="BE15" s="29"/>
      <c r="BF15" s="1005">
        <f>AK47</f>
        <v>28.29868921848</v>
      </c>
      <c r="BG15" s="1005">
        <f>AK47</f>
        <v>28.29868921848</v>
      </c>
      <c r="BH15" s="29"/>
    </row>
    <row r="16" spans="1:62" ht="17.100000000000001" customHeight="1" thickBot="1">
      <c r="B16" s="323"/>
      <c r="C16" s="324"/>
      <c r="D16" s="326"/>
      <c r="E16" s="326"/>
      <c r="F16" s="326"/>
      <c r="G16" s="325"/>
      <c r="H16" s="325"/>
      <c r="I16" s="326"/>
      <c r="J16" s="327"/>
      <c r="K16" s="335"/>
      <c r="L16" s="246" t="s">
        <v>128</v>
      </c>
      <c r="M16" s="344"/>
      <c r="N16" s="345"/>
      <c r="O16" s="906">
        <f>SUM(O18:O21)</f>
        <v>568.47779124973249</v>
      </c>
      <c r="P16" s="453">
        <f t="shared" si="1"/>
        <v>0.24092051457158803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551.08062911447746</v>
      </c>
      <c r="P17" s="454">
        <f t="shared" si="1"/>
        <v>0.23354760868462837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334.79278297041759</v>
      </c>
      <c r="P18" s="454">
        <f t="shared" si="1"/>
        <v>0.14188496154048297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216.2878461440599</v>
      </c>
      <c r="P19" s="454">
        <f t="shared" si="1"/>
        <v>9.1662647144145404E-2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17.397162135255002</v>
      </c>
      <c r="P20" s="454">
        <f t="shared" si="1"/>
        <v>7.3729058869596688E-3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42.532049735851373</v>
      </c>
      <c r="P22" s="612">
        <f t="shared" si="1"/>
        <v>1.8025054744212947E-2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627.50178850035888</v>
      </c>
      <c r="AZ22" s="1005">
        <f t="shared" si="3"/>
        <v>561.87142247167071</v>
      </c>
      <c r="BA22" s="1005">
        <f t="shared" si="3"/>
        <v>641.29966507399308</v>
      </c>
      <c r="BB22" s="1005">
        <f t="shared" si="3"/>
        <v>703.81238661119437</v>
      </c>
      <c r="BC22" s="1005">
        <f t="shared" si="3"/>
        <v>640.25840942888431</v>
      </c>
      <c r="BD22" s="1005">
        <f t="shared" si="3"/>
        <v>618.93392721448845</v>
      </c>
      <c r="BE22" s="1005">
        <f t="shared" si="3"/>
        <v>562.93884822738983</v>
      </c>
      <c r="BF22" s="1005">
        <f t="shared" si="3"/>
        <v>513.72176620902405</v>
      </c>
      <c r="BG22" s="1005">
        <f t="shared" si="3"/>
        <v>494.86662076253879</v>
      </c>
      <c r="BH22" s="1005">
        <f t="shared" si="3"/>
        <v>501.74700853412395</v>
      </c>
      <c r="BI22" s="1005">
        <f t="shared" si="3"/>
        <v>428.75077448088587</v>
      </c>
      <c r="BJ22" s="1005">
        <f t="shared" si="3"/>
        <v>391.58315941792182</v>
      </c>
      <c r="BK22" s="1005">
        <f t="shared" si="3"/>
        <v>390.87250308656439</v>
      </c>
      <c r="BL22" s="1005">
        <f t="shared" si="3"/>
        <v>338.76539024744608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619.70087662890057</v>
      </c>
      <c r="AZ23" s="1005">
        <f t="shared" ref="AZ23:BL23" si="4">Y39</f>
        <v>604.37574505176576</v>
      </c>
      <c r="BA23" s="1005">
        <f t="shared" si="4"/>
        <v>703.37444917065329</v>
      </c>
      <c r="BB23" s="1005">
        <f t="shared" si="4"/>
        <v>791.38127605932198</v>
      </c>
      <c r="BC23" s="1005">
        <f t="shared" si="4"/>
        <v>683.01197189539357</v>
      </c>
      <c r="BD23" s="1005">
        <f t="shared" si="4"/>
        <v>771.83187030577255</v>
      </c>
      <c r="BE23" s="1005">
        <f t="shared" si="4"/>
        <v>759.32717020266671</v>
      </c>
      <c r="BF23" s="1005">
        <f t="shared" si="4"/>
        <v>554.74500718638888</v>
      </c>
      <c r="BG23" s="1005">
        <f t="shared" si="4"/>
        <v>514.18341469338759</v>
      </c>
      <c r="BH23" s="1005">
        <f t="shared" si="4"/>
        <v>545.37123220005935</v>
      </c>
      <c r="BI23" s="1005">
        <f t="shared" si="4"/>
        <v>545.99861557724716</v>
      </c>
      <c r="BJ23" s="1005">
        <f t="shared" si="4"/>
        <v>425.76601370700672</v>
      </c>
      <c r="BK23" s="1005">
        <f t="shared" si="4"/>
        <v>467.02532819284454</v>
      </c>
      <c r="BL23" s="1005">
        <f t="shared" si="4"/>
        <v>464.78230530257343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465.17082608699633</v>
      </c>
      <c r="AZ24" s="1005">
        <f t="shared" ref="AZ24:BL24" si="5">Y40</f>
        <v>468.64852448011521</v>
      </c>
      <c r="BA24" s="1005">
        <f t="shared" si="5"/>
        <v>546.45017213492406</v>
      </c>
      <c r="BB24" s="1005">
        <f t="shared" si="5"/>
        <v>587.01540384925681</v>
      </c>
      <c r="BC24" s="1005">
        <f t="shared" si="5"/>
        <v>584.91920511242688</v>
      </c>
      <c r="BD24" s="1005">
        <f t="shared" si="5"/>
        <v>578.37813158409631</v>
      </c>
      <c r="BE24" s="1005">
        <f t="shared" si="5"/>
        <v>525.84034356122959</v>
      </c>
      <c r="BF24" s="1005">
        <f t="shared" si="5"/>
        <v>492.35069006944786</v>
      </c>
      <c r="BG24" s="1005">
        <f t="shared" si="5"/>
        <v>523.67604837118938</v>
      </c>
      <c r="BH24" s="1005">
        <f t="shared" si="5"/>
        <v>482.28781656391249</v>
      </c>
      <c r="BI24" s="1005">
        <f t="shared" si="5"/>
        <v>471.08975472888181</v>
      </c>
      <c r="BJ24" s="1005">
        <f t="shared" si="5"/>
        <v>422.58698943558272</v>
      </c>
      <c r="BK24" s="1005">
        <f t="shared" si="5"/>
        <v>472.2112755741137</v>
      </c>
      <c r="BL24" s="1005">
        <f t="shared" si="5"/>
        <v>457.46620349423171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533.80180600228186</v>
      </c>
      <c r="AZ25" s="1005">
        <f t="shared" ref="AZ25:BL25" si="6">Y41</f>
        <v>536.16332949322009</v>
      </c>
      <c r="BA25" s="1005">
        <f t="shared" si="6"/>
        <v>531.2305912067352</v>
      </c>
      <c r="BB25" s="1005">
        <f t="shared" si="6"/>
        <v>544.88219396195859</v>
      </c>
      <c r="BC25" s="1005">
        <f t="shared" si="6"/>
        <v>544.94327913434461</v>
      </c>
      <c r="BD25" s="1005">
        <f t="shared" si="6"/>
        <v>536.51946898035419</v>
      </c>
      <c r="BE25" s="1005">
        <f t="shared" si="6"/>
        <v>537.63843031035117</v>
      </c>
      <c r="BF25" s="1005">
        <f t="shared" si="6"/>
        <v>524.86392014545493</v>
      </c>
      <c r="BG25" s="1005">
        <f t="shared" si="6"/>
        <v>514.70637161517038</v>
      </c>
      <c r="BH25" s="1005">
        <f t="shared" si="6"/>
        <v>503.02383654166636</v>
      </c>
      <c r="BI25" s="1005">
        <f t="shared" si="6"/>
        <v>493.13035378697913</v>
      </c>
      <c r="BJ25" s="1005">
        <f t="shared" si="6"/>
        <v>444.62049220126357</v>
      </c>
      <c r="BK25" s="1005">
        <f t="shared" si="6"/>
        <v>440.79765537924828</v>
      </c>
      <c r="BL25" s="1005">
        <f t="shared" si="6"/>
        <v>453.11898881695737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30.256168463240002</v>
      </c>
      <c r="AZ26" s="1005">
        <f t="shared" si="7"/>
        <v>20.55207360264</v>
      </c>
      <c r="BA26" s="1005">
        <f t="shared" si="7"/>
        <v>21.54193838874</v>
      </c>
      <c r="BB26" s="1005">
        <f t="shared" si="7"/>
        <v>47.76313720041</v>
      </c>
      <c r="BC26" s="1005">
        <f t="shared" si="7"/>
        <v>40.063893117100001</v>
      </c>
      <c r="BD26" s="1005">
        <f t="shared" si="7"/>
        <v>36.732489168119997</v>
      </c>
      <c r="BE26" s="1005">
        <f t="shared" si="7"/>
        <v>45.230848175879999</v>
      </c>
      <c r="BF26" s="1005">
        <f t="shared" si="7"/>
        <v>37.341019669786832</v>
      </c>
      <c r="BG26" s="1005">
        <f t="shared" si="7"/>
        <v>38.702230609699996</v>
      </c>
      <c r="BH26" s="1005">
        <f t="shared" si="7"/>
        <v>37.931920264400006</v>
      </c>
      <c r="BI26" s="1005">
        <f t="shared" si="7"/>
        <v>33.70147829706</v>
      </c>
      <c r="BJ26" s="1005">
        <f t="shared" si="7"/>
        <v>35.291683629239998</v>
      </c>
      <c r="BK26" s="1005">
        <f t="shared" si="7"/>
        <v>29.230301667919999</v>
      </c>
      <c r="BL26" s="1005">
        <f t="shared" si="7"/>
        <v>28.29868921848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2276.4314656817778</v>
      </c>
      <c r="AZ27" s="1005">
        <f t="shared" si="8"/>
        <v>2191.6110950994116</v>
      </c>
      <c r="BA27" s="1005">
        <f t="shared" si="8"/>
        <v>2443.8968159750457</v>
      </c>
      <c r="BB27" s="1005">
        <f t="shared" si="8"/>
        <v>2674.854397682142</v>
      </c>
      <c r="BC27" s="1005">
        <f t="shared" si="8"/>
        <v>2493.1967586881497</v>
      </c>
      <c r="BD27" s="1005">
        <f t="shared" si="8"/>
        <v>2542.3958872528315</v>
      </c>
      <c r="BE27" s="1005">
        <f t="shared" si="8"/>
        <v>2430.9756404775171</v>
      </c>
      <c r="BF27" s="1005">
        <f t="shared" si="8"/>
        <v>2123.0224032801025</v>
      </c>
      <c r="BG27" s="1005">
        <f t="shared" si="8"/>
        <v>2086.1346860519861</v>
      </c>
      <c r="BH27" s="1005">
        <f t="shared" si="8"/>
        <v>2070.361814104162</v>
      </c>
      <c r="BI27" s="1005">
        <f t="shared" si="8"/>
        <v>1972.6709768710541</v>
      </c>
      <c r="BJ27" s="1005">
        <f t="shared" si="8"/>
        <v>1719.8483383910145</v>
      </c>
      <c r="BK27" s="1005">
        <f t="shared" si="8"/>
        <v>1800.1370639006909</v>
      </c>
      <c r="BL27" s="1005">
        <f t="shared" si="8"/>
        <v>1742.4315770796886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2493.1967586881497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640.25840942888431</v>
      </c>
      <c r="P31" s="453">
        <f t="shared" ref="P31:P43" si="9">O31/$O$30</f>
        <v>0.25680219870242826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602.7612802761987</v>
      </c>
      <c r="P32" s="454">
        <f t="shared" si="9"/>
        <v>0.24176241934204776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20.676246939899229</v>
      </c>
      <c r="P33" s="454">
        <f t="shared" si="9"/>
        <v>8.2930666694667494E-3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16.82088221278633</v>
      </c>
      <c r="P34" s="454">
        <f t="shared" si="9"/>
        <v>6.7467126909137361E-3</v>
      </c>
      <c r="Q34" s="328"/>
      <c r="R34" s="13"/>
      <c r="S34" s="323"/>
      <c r="T34" s="563" t="s">
        <v>112</v>
      </c>
      <c r="U34" s="332"/>
      <c r="V34" s="332"/>
      <c r="W34" s="332"/>
      <c r="X34" s="893">
        <f>X35+X39+X40+X41+X47</f>
        <v>2276.4314656817778</v>
      </c>
      <c r="Y34" s="894">
        <f t="shared" ref="Y34:AK34" si="10">Y35+Y39+Y40+Y41+Y47</f>
        <v>2191.6110950994116</v>
      </c>
      <c r="Z34" s="894">
        <f t="shared" si="10"/>
        <v>2443.8968159750457</v>
      </c>
      <c r="AA34" s="894">
        <f t="shared" si="10"/>
        <v>2674.854397682142</v>
      </c>
      <c r="AB34" s="894">
        <f t="shared" si="10"/>
        <v>2493.1967586881497</v>
      </c>
      <c r="AC34" s="894">
        <f t="shared" si="10"/>
        <v>2542.3958872528315</v>
      </c>
      <c r="AD34" s="894">
        <f t="shared" si="10"/>
        <v>2430.9756404775171</v>
      </c>
      <c r="AE34" s="894">
        <f t="shared" si="10"/>
        <v>2123.0224032801025</v>
      </c>
      <c r="AF34" s="894">
        <f t="shared" si="10"/>
        <v>2086.1346860519861</v>
      </c>
      <c r="AG34" s="894">
        <f t="shared" si="10"/>
        <v>2070.361814104162</v>
      </c>
      <c r="AH34" s="894">
        <f t="shared" si="10"/>
        <v>1972.6709768710541</v>
      </c>
      <c r="AI34" s="894">
        <f t="shared" si="10"/>
        <v>1719.8483383910145</v>
      </c>
      <c r="AJ34" s="894">
        <f t="shared" si="10"/>
        <v>1800.1370639006909</v>
      </c>
      <c r="AK34" s="895">
        <f t="shared" si="10"/>
        <v>1742.4315770796886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683.01197189539357</v>
      </c>
      <c r="P35" s="453">
        <f t="shared" si="9"/>
        <v>0.27395028872682131</v>
      </c>
      <c r="Q35" s="328"/>
      <c r="R35" s="13"/>
      <c r="S35" s="323"/>
      <c r="T35" s="334"/>
      <c r="U35" s="246" t="s">
        <v>114</v>
      </c>
      <c r="V35" s="344"/>
      <c r="W35" s="344"/>
      <c r="X35" s="896">
        <f>SUM(X36:X38)</f>
        <v>627.50178850035888</v>
      </c>
      <c r="Y35" s="897">
        <f t="shared" ref="Y35:AK35" si="11">SUM(Y36:Y38)</f>
        <v>561.87142247167071</v>
      </c>
      <c r="Z35" s="897">
        <f t="shared" si="11"/>
        <v>641.29966507399308</v>
      </c>
      <c r="AA35" s="897">
        <f t="shared" si="11"/>
        <v>703.81238661119437</v>
      </c>
      <c r="AB35" s="897">
        <f t="shared" si="11"/>
        <v>640.25840942888431</v>
      </c>
      <c r="AC35" s="897">
        <f t="shared" si="11"/>
        <v>618.93392721448845</v>
      </c>
      <c r="AD35" s="897">
        <f t="shared" si="11"/>
        <v>562.93884822738983</v>
      </c>
      <c r="AE35" s="897">
        <f t="shared" si="11"/>
        <v>513.72176620902405</v>
      </c>
      <c r="AF35" s="897">
        <f t="shared" si="11"/>
        <v>494.86662076253879</v>
      </c>
      <c r="AG35" s="897">
        <f t="shared" si="11"/>
        <v>501.74700853412395</v>
      </c>
      <c r="AH35" s="897">
        <f t="shared" si="11"/>
        <v>428.75077448088587</v>
      </c>
      <c r="AI35" s="897">
        <f t="shared" si="11"/>
        <v>391.58315941792182</v>
      </c>
      <c r="AJ35" s="897">
        <f t="shared" si="11"/>
        <v>390.87250308656439</v>
      </c>
      <c r="AK35" s="898">
        <f t="shared" si="11"/>
        <v>338.76539024744608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584.91920511242688</v>
      </c>
      <c r="P36" s="453">
        <f t="shared" si="9"/>
        <v>0.23460611484999483</v>
      </c>
      <c r="Q36" s="328"/>
      <c r="R36" s="13"/>
      <c r="S36" s="356" t="s">
        <v>184</v>
      </c>
      <c r="T36" s="335"/>
      <c r="U36" s="346"/>
      <c r="V36" s="336" t="s">
        <v>184</v>
      </c>
      <c r="W36" s="357"/>
      <c r="X36" s="899">
        <f>VLOOKUP(年度マスタ!$K$4&amp;"_"&amp;X$33,データシート1!$A:$BT,MATCH("aa_"&amp;$S36,データシート1!$A$1:$BT$1,0),0)</f>
        <v>582.39679620470406</v>
      </c>
      <c r="Y36" s="900">
        <f>VLOOKUP(年度マスタ!$K$4&amp;"_"&amp;Y$33,データシート1!$A:$BT,MATCH("aa_"&amp;$S36,データシート1!$A$1:$BT$1,0),0)</f>
        <v>517.79472251674554</v>
      </c>
      <c r="Z36" s="900">
        <f>VLOOKUP(年度マスタ!$K$4&amp;"_"&amp;Z$33,データシート1!$A:$BT,MATCH("aa_"&amp;$S36,データシート1!$A$1:$BT$1,0),0)</f>
        <v>592.23893489830311</v>
      </c>
      <c r="AA36" s="900">
        <f>VLOOKUP(年度マスタ!$K$4&amp;"_"&amp;AA$33,データシート1!$A:$BT,MATCH("aa_"&amp;$S36,データシート1!$A$1:$BT$1,0),0)</f>
        <v>656.27108942176119</v>
      </c>
      <c r="AB36" s="900">
        <f>VLOOKUP(年度マスタ!$K$4&amp;"_"&amp;AB$33,データシート1!$A:$BT,MATCH("aa_"&amp;$S36,データシート1!$A$1:$BT$1,0),0)</f>
        <v>602.7612802761987</v>
      </c>
      <c r="AC36" s="900">
        <f>VLOOKUP(年度マスタ!$K$4&amp;"_"&amp;AC$33,データシート1!$A:$BT,MATCH("aa_"&amp;$S36,データシート1!$A$1:$BT$1,0),0)</f>
        <v>578.16910015423127</v>
      </c>
      <c r="AD36" s="900">
        <f>VLOOKUP(年度マスタ!$K$4&amp;"_"&amp;AD$33,データシート1!$A:$BT,MATCH("aa_"&amp;$S36,データシート1!$A$1:$BT$1,0),0)</f>
        <v>521.61649843058331</v>
      </c>
      <c r="AE36" s="900">
        <f>VLOOKUP(年度マスタ!$K$4&amp;"_"&amp;AE$33,データシート1!$A:$BT,MATCH("aa_"&amp;$S36,データシート1!$A$1:$BT$1,0),0)</f>
        <v>469.94072412758618</v>
      </c>
      <c r="AF36" s="900">
        <f>VLOOKUP(年度マスタ!$K$4&amp;"_"&amp;AF$33,データシート1!$A:$BT,MATCH("aa_"&amp;$S36,データシート1!$A$1:$BT$1,0),0)</f>
        <v>449.69309798343011</v>
      </c>
      <c r="AG36" s="900">
        <f>VLOOKUP(年度マスタ!$K$4&amp;"_"&amp;AG$33,データシート1!$A:$BT,MATCH("aa_"&amp;$S36,データシート1!$A$1:$BT$1,0),0)</f>
        <v>459.76698065852258</v>
      </c>
      <c r="AH36" s="900">
        <f>VLOOKUP(年度マスタ!$K$4&amp;"_"&amp;AH$33,データシート1!$A:$BT,MATCH("aa_"&amp;$S36,データシート1!$A$1:$BT$1,0),0)</f>
        <v>388.21926158256917</v>
      </c>
      <c r="AI36" s="900">
        <f>VLOOKUP(年度マスタ!$K$4&amp;"_"&amp;AI$33,データシート1!$A:$BT,MATCH("aa_"&amp;$S36,データシート1!$A$1:$BT$1,0),0)</f>
        <v>343.56628943442701</v>
      </c>
      <c r="AJ36" s="900">
        <f>VLOOKUP(年度マスタ!$K$4&amp;"_"&amp;AJ$33,データシート1!$A:$BT,MATCH("aa_"&amp;$S36,データシート1!$A$1:$BT$1,0),0)</f>
        <v>345.2649011561362</v>
      </c>
      <c r="AK36" s="901">
        <f>VLOOKUP(年度マスタ!$K$4&amp;"_"&amp;AK$33,データシート1!$A:$BT,MATCH("aa_"&amp;$S36,データシート1!$A$1:$BT$1,0),0)</f>
        <v>297.47730539882144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544.94327913434461</v>
      </c>
      <c r="P37" s="453">
        <f t="shared" si="9"/>
        <v>0.2185721111802979</v>
      </c>
      <c r="Q37" s="328"/>
      <c r="R37" s="13"/>
      <c r="S37" s="356" t="s">
        <v>187</v>
      </c>
      <c r="T37" s="335"/>
      <c r="U37" s="346"/>
      <c r="V37" s="336" t="s">
        <v>194</v>
      </c>
      <c r="W37" s="357"/>
      <c r="X37" s="899">
        <f>VLOOKUP(年度マスタ!$K$4&amp;"_"&amp;X$33,データシート1!$A:$BT,MATCH("aa_"&amp;$S37,データシート1!$A$1:$BT$1,0),0)</f>
        <v>18.948412891409561</v>
      </c>
      <c r="Y37" s="900">
        <f>VLOOKUP(年度マスタ!$K$4&amp;"_"&amp;Y$33,データシート1!$A:$BT,MATCH("aa_"&amp;$S37,データシート1!$A$1:$BT$1,0),0)</f>
        <v>19.313294900370131</v>
      </c>
      <c r="Z37" s="900">
        <f>VLOOKUP(年度マスタ!$K$4&amp;"_"&amp;Z$33,データシート1!$A:$BT,MATCH("aa_"&amp;$S37,データシート1!$A$1:$BT$1,0),0)</f>
        <v>25.942859064792628</v>
      </c>
      <c r="AA37" s="900">
        <f>VLOOKUP(年度マスタ!$K$4&amp;"_"&amp;AA$33,データシート1!$A:$BT,MATCH("aa_"&amp;$S37,データシート1!$A$1:$BT$1,0),0)</f>
        <v>24.354381695493089</v>
      </c>
      <c r="AB37" s="900">
        <f>VLOOKUP(年度マスタ!$K$4&amp;"_"&amp;AB$33,データシート1!$A:$BT,MATCH("aa_"&amp;$S37,データシート1!$A$1:$BT$1,0),0)</f>
        <v>20.676246939899229</v>
      </c>
      <c r="AC37" s="900">
        <f>VLOOKUP(年度マスタ!$K$4&amp;"_"&amp;AC$33,データシート1!$A:$BT,MATCH("aa_"&amp;$S37,データシート1!$A$1:$BT$1,0),0)</f>
        <v>21.810130427046921</v>
      </c>
      <c r="AD37" s="900">
        <f>VLOOKUP(年度マスタ!$K$4&amp;"_"&amp;AD$33,データシート1!$A:$BT,MATCH("aa_"&amp;$S37,データシート1!$A$1:$BT$1,0),0)</f>
        <v>22.04148572601634</v>
      </c>
      <c r="AE37" s="900">
        <f>VLOOKUP(年度マスタ!$K$4&amp;"_"&amp;AE$33,データシート1!$A:$BT,MATCH("aa_"&amp;$S37,データシート1!$A$1:$BT$1,0),0)</f>
        <v>22.641627650530609</v>
      </c>
      <c r="AF37" s="900">
        <f>VLOOKUP(年度マスタ!$K$4&amp;"_"&amp;AF$33,データシート1!$A:$BT,MATCH("aa_"&amp;$S37,データシート1!$A$1:$BT$1,0),0)</f>
        <v>23.272431248687926</v>
      </c>
      <c r="AG37" s="900">
        <f>VLOOKUP(年度マスタ!$K$4&amp;"_"&amp;AG$33,データシート1!$A:$BT,MATCH("aa_"&amp;$S37,データシート1!$A$1:$BT$1,0),0)</f>
        <v>22.120253217620956</v>
      </c>
      <c r="AH37" s="900">
        <f>VLOOKUP(年度マスタ!$K$4&amp;"_"&amp;AH$33,データシート1!$A:$BT,MATCH("aa_"&amp;$S37,データシート1!$A$1:$BT$1,0),0)</f>
        <v>20.476067992639436</v>
      </c>
      <c r="AI37" s="900">
        <f>VLOOKUP(年度マスタ!$K$4&amp;"_"&amp;AI$33,データシート1!$A:$BT,MATCH("aa_"&amp;$S37,データシート1!$A$1:$BT$1,0),0)</f>
        <v>22.327836484517238</v>
      </c>
      <c r="AJ37" s="900">
        <f>VLOOKUP(年度マスタ!$K$4&amp;"_"&amp;AJ$33,データシート1!$A:$BT,MATCH("aa_"&amp;$S37,データシート1!$A$1:$BT$1,0),0)</f>
        <v>24.452585446484672</v>
      </c>
      <c r="AK37" s="901">
        <f>VLOOKUP(年度マスタ!$K$4&amp;"_"&amp;AK$33,データシート1!$A:$BT,MATCH("aa_"&amp;$S37,データシート1!$A$1:$BT$1,0),0)</f>
        <v>21.909221535181516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522.88584058741969</v>
      </c>
      <c r="P38" s="454">
        <f t="shared" si="9"/>
        <v>0.20972506031274787</v>
      </c>
      <c r="Q38" s="328"/>
      <c r="R38" s="13"/>
      <c r="S38" s="356" t="s">
        <v>188</v>
      </c>
      <c r="T38" s="335"/>
      <c r="U38" s="348"/>
      <c r="V38" s="358" t="s">
        <v>197</v>
      </c>
      <c r="W38" s="358"/>
      <c r="X38" s="899">
        <f>VLOOKUP(年度マスタ!$K$4&amp;"_"&amp;X$33,データシート1!$A:$BT,MATCH("aa_"&amp;$S38,データシート1!$A$1:$BT$1,0),0)</f>
        <v>26.15657940424526</v>
      </c>
      <c r="Y38" s="900">
        <f>VLOOKUP(年度マスタ!$K$4&amp;"_"&amp;Y$33,データシート1!$A:$BT,MATCH("aa_"&amp;$S38,データシート1!$A$1:$BT$1,0),0)</f>
        <v>24.76340505455504</v>
      </c>
      <c r="Z38" s="900">
        <f>VLOOKUP(年度マスタ!$K$4&amp;"_"&amp;Z$33,データシート1!$A:$BT,MATCH("aa_"&amp;$S38,データシート1!$A$1:$BT$1,0),0)</f>
        <v>23.117871110897319</v>
      </c>
      <c r="AA38" s="900">
        <f>VLOOKUP(年度マスタ!$K$4&amp;"_"&amp;AA$33,データシート1!$A:$BT,MATCH("aa_"&amp;$S38,データシート1!$A$1:$BT$1,0),0)</f>
        <v>23.186915493940141</v>
      </c>
      <c r="AB38" s="900">
        <f>VLOOKUP(年度マスタ!$K$4&amp;"_"&amp;AB$33,データシート1!$A:$BT,MATCH("aa_"&amp;$S38,データシート1!$A$1:$BT$1,0),0)</f>
        <v>16.82088221278633</v>
      </c>
      <c r="AC38" s="900">
        <f>VLOOKUP(年度マスタ!$K$4&amp;"_"&amp;AC$33,データシート1!$A:$BT,MATCH("aa_"&amp;$S38,データシート1!$A$1:$BT$1,0),0)</f>
        <v>18.954696633210279</v>
      </c>
      <c r="AD38" s="900">
        <f>VLOOKUP(年度マスタ!$K$4&amp;"_"&amp;AD$33,データシート1!$A:$BT,MATCH("aa_"&amp;$S38,データシート1!$A$1:$BT$1,0),0)</f>
        <v>19.28086407079018</v>
      </c>
      <c r="AE38" s="900">
        <f>VLOOKUP(年度マスタ!$K$4&amp;"_"&amp;AE$33,データシート1!$A:$BT,MATCH("aa_"&amp;$S38,データシート1!$A$1:$BT$1,0),0)</f>
        <v>21.139414430907227</v>
      </c>
      <c r="AF38" s="900">
        <f>VLOOKUP(年度マスタ!$K$4&amp;"_"&amp;AF$33,データシート1!$A:$BT,MATCH("aa_"&amp;$S38,データシート1!$A$1:$BT$1,0),0)</f>
        <v>21.901091530420725</v>
      </c>
      <c r="AG38" s="900">
        <f>VLOOKUP(年度マスタ!$K$4&amp;"_"&amp;AG$33,データシート1!$A:$BT,MATCH("aa_"&amp;$S38,データシート1!$A$1:$BT$1,0),0)</f>
        <v>19.85977465798036</v>
      </c>
      <c r="AH38" s="900">
        <f>VLOOKUP(年度マスタ!$K$4&amp;"_"&amp;AH$33,データシート1!$A:$BT,MATCH("aa_"&amp;$S38,データシート1!$A$1:$BT$1,0),0)</f>
        <v>20.055444905677206</v>
      </c>
      <c r="AI38" s="900">
        <f>VLOOKUP(年度マスタ!$K$4&amp;"_"&amp;AI$33,データシート1!$A:$BT,MATCH("aa_"&amp;$S38,データシート1!$A$1:$BT$1,0),0)</f>
        <v>25.689033498977548</v>
      </c>
      <c r="AJ38" s="900">
        <f>VLOOKUP(年度マスタ!$K$4&amp;"_"&amp;AJ$33,データシート1!$A:$BT,MATCH("aa_"&amp;$S38,データシート1!$A$1:$BT$1,0),0)</f>
        <v>21.155016483943516</v>
      </c>
      <c r="AK38" s="901">
        <f>VLOOKUP(年度マスタ!$K$4&amp;"_"&amp;AK$33,データシート1!$A:$BT,MATCH("aa_"&amp;$S38,データシート1!$A$1:$BT$1,0),0)</f>
        <v>19.378863313443116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316.9070047147855</v>
      </c>
      <c r="P39" s="454">
        <f t="shared" si="9"/>
        <v>0.12710870235589955</v>
      </c>
      <c r="Q39" s="328"/>
      <c r="R39" s="13"/>
      <c r="S39" s="356" t="s">
        <v>189</v>
      </c>
      <c r="T39" s="335"/>
      <c r="U39" s="343" t="s">
        <v>199</v>
      </c>
      <c r="V39" s="344"/>
      <c r="W39" s="344"/>
      <c r="X39" s="896">
        <f>VLOOKUP(年度マスタ!$K$4&amp;"_"&amp;X$33,データシート1!$A:$BT,MATCH("aa_"&amp;$S39,データシート1!$A$1:$BT$1,0),0)</f>
        <v>619.70087662890057</v>
      </c>
      <c r="Y39" s="897">
        <f>VLOOKUP(年度マスタ!$K$4&amp;"_"&amp;Y$33,データシート1!$A:$BT,MATCH("aa_"&amp;$S39,データシート1!$A$1:$BT$1,0),0)</f>
        <v>604.37574505176576</v>
      </c>
      <c r="Z39" s="897">
        <f>VLOOKUP(年度マスタ!$K$4&amp;"_"&amp;Z$33,データシート1!$A:$BT,MATCH("aa_"&amp;$S39,データシート1!$A$1:$BT$1,0),0)</f>
        <v>703.37444917065329</v>
      </c>
      <c r="AA39" s="897">
        <f>VLOOKUP(年度マスタ!$K$4&amp;"_"&amp;AA$33,データシート1!$A:$BT,MATCH("aa_"&amp;$S39,データシート1!$A$1:$BT$1,0),0)</f>
        <v>791.38127605932198</v>
      </c>
      <c r="AB39" s="897">
        <f>VLOOKUP(年度マスタ!$K$4&amp;"_"&amp;AB$33,データシート1!$A:$BT,MATCH("aa_"&amp;$S39,データシート1!$A$1:$BT$1,0),0)</f>
        <v>683.01197189539357</v>
      </c>
      <c r="AC39" s="897">
        <f>VLOOKUP(年度マスタ!$K$4&amp;"_"&amp;AC$33,データシート1!$A:$BT,MATCH("aa_"&amp;$S39,データシート1!$A$1:$BT$1,0),0)</f>
        <v>771.83187030577255</v>
      </c>
      <c r="AD39" s="897">
        <f>VLOOKUP(年度マスタ!$K$4&amp;"_"&amp;AD$33,データシート1!$A:$BT,MATCH("aa_"&amp;$S39,データシート1!$A$1:$BT$1,0),0)</f>
        <v>759.32717020266671</v>
      </c>
      <c r="AE39" s="897">
        <f>VLOOKUP(年度マスタ!$K$4&amp;"_"&amp;AE$33,データシート1!$A:$BT,MATCH("aa_"&amp;$S39,データシート1!$A$1:$BT$1,0),0)</f>
        <v>554.74500718638888</v>
      </c>
      <c r="AF39" s="897">
        <f>VLOOKUP(年度マスタ!$K$4&amp;"_"&amp;AF$33,データシート1!$A:$BT,MATCH("aa_"&amp;$S39,データシート1!$A$1:$BT$1,0),0)</f>
        <v>514.18341469338759</v>
      </c>
      <c r="AG39" s="897">
        <f>VLOOKUP(年度マスタ!$K$4&amp;"_"&amp;AG$33,データシート1!$A:$BT,MATCH("aa_"&amp;$S39,データシート1!$A$1:$BT$1,0),0)</f>
        <v>545.37123220005935</v>
      </c>
      <c r="AH39" s="897">
        <f>VLOOKUP(年度マスタ!$K$4&amp;"_"&amp;AH$33,データシート1!$A:$BT,MATCH("aa_"&amp;$S39,データシート1!$A$1:$BT$1,0),0)</f>
        <v>545.99861557724716</v>
      </c>
      <c r="AI39" s="897">
        <f>VLOOKUP(年度マスタ!$K$4&amp;"_"&amp;AI$33,データシート1!$A:$BT,MATCH("aa_"&amp;$S39,データシート1!$A$1:$BT$1,0),0)</f>
        <v>425.76601370700672</v>
      </c>
      <c r="AJ39" s="897">
        <f>VLOOKUP(年度マスタ!$K$4&amp;"_"&amp;AJ$33,データシート1!$A:$BT,MATCH("aa_"&amp;$S39,データシート1!$A$1:$BT$1,0),0)</f>
        <v>467.02532819284454</v>
      </c>
      <c r="AK39" s="898">
        <f>VLOOKUP(年度マスタ!$K$4&amp;"_"&amp;AK$33,データシート1!$A:$BT,MATCH("aa_"&amp;$S39,データシート1!$A$1:$BT$1,0),0)</f>
        <v>464.78230530257343</v>
      </c>
      <c r="AL39" s="330"/>
      <c r="AW39" s="17" t="str">
        <f>年度マスタ!K4</f>
        <v>07201</v>
      </c>
      <c r="AX39" s="17" t="s">
        <v>200</v>
      </c>
      <c r="AY39" s="17">
        <f>VLOOKUP($AW39&amp;"_"&amp;$AY$34,データシート1!$A:$BT,MATCH($AY$31&amp;"_"&amp;AY$36,データシート1!$A$1:$BT$1,0),0)</f>
        <v>297.47730539882144</v>
      </c>
      <c r="AZ39" s="17">
        <f>VLOOKUP($AW39&amp;"_"&amp;$AY$34,データシート1!$A:$BT,MATCH($AY$31&amp;"_"&amp;AZ$36,データシート1!$A$1:$BT$1,0),0)</f>
        <v>21.909221535181516</v>
      </c>
      <c r="BA39" s="17">
        <f>VLOOKUP($AW39&amp;"_"&amp;$AY$34,データシート1!$A:$BT,MATCH($AY$31&amp;"_"&amp;BA$36,データシート1!$A$1:$BT$1,0),0)</f>
        <v>19.378863313443116</v>
      </c>
      <c r="BB39" s="17">
        <f>VLOOKUP($AW39&amp;"_"&amp;$AY$34,データシート1!$A:$BT,MATCH($AY$31&amp;"_"&amp;BB$36,データシート1!$A$1:$BT$1,0),0)</f>
        <v>464.78230530257343</v>
      </c>
      <c r="BC39" s="17">
        <f>VLOOKUP($AW39&amp;"_"&amp;$AY$34,データシート1!$A:$BT,MATCH($AY$31&amp;"_"&amp;BC$36,データシート1!$A$1:$BT$1,0),0)</f>
        <v>457.46620349423171</v>
      </c>
      <c r="BD39" s="17">
        <f>VLOOKUP($AW39&amp;"_"&amp;$AY$34,データシート1!$A:$BT,MATCH($AY$31&amp;"_"&amp;BD$36,データシート1!$A$1:$BT$1,0),0)</f>
        <v>261.72264586766477</v>
      </c>
      <c r="BE39" s="17">
        <f>VLOOKUP($AW39&amp;"_"&amp;$AY$34,データシート1!$A:$BT,MATCH($AY$31&amp;"_"&amp;BE$36,データシート1!$A$1:$BT$1,0),0)</f>
        <v>175.45768630955456</v>
      </c>
      <c r="BF39" s="17">
        <f>VLOOKUP($AW39&amp;"_"&amp;$AY$34,データシート1!$A:$BT,MATCH($AY$31&amp;"_"&amp;BF$36,データシート1!$A$1:$BT$1,0),0)</f>
        <v>15.938656639738022</v>
      </c>
      <c r="BG39" s="17">
        <f>VLOOKUP($AW39&amp;"_"&amp;$AY$34,データシート1!$A:$BT,MATCH($AY$31&amp;"_"&amp;BG$36,データシート1!$A$1:$BT$1,0),0)</f>
        <v>0</v>
      </c>
      <c r="BH39" s="17">
        <f>VLOOKUP($AW39&amp;"_"&amp;$AY$34,データシート1!$A:$BT,MATCH($AY$31&amp;"_"&amp;BH$36,データシート1!$A$1:$BT$1,0),0)</f>
        <v>28.29868921848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205.97883587263419</v>
      </c>
      <c r="P40" s="454">
        <f t="shared" si="9"/>
        <v>8.2616357956848338E-2</v>
      </c>
      <c r="Q40" s="328"/>
      <c r="R40" s="13"/>
      <c r="S40" s="356" t="s">
        <v>165</v>
      </c>
      <c r="T40" s="335"/>
      <c r="U40" s="343" t="s">
        <v>165</v>
      </c>
      <c r="V40" s="344"/>
      <c r="W40" s="344"/>
      <c r="X40" s="896">
        <f>VLOOKUP(年度マスタ!$K$4&amp;"_"&amp;X$33,データシート1!$A:$BT,MATCH("aa_"&amp;$S40,データシート1!$A$1:$BT$1,0),0)</f>
        <v>465.17082608699633</v>
      </c>
      <c r="Y40" s="897">
        <f>VLOOKUP(年度マスタ!$K$4&amp;"_"&amp;Y$33,データシート1!$A:$BT,MATCH("aa_"&amp;$S40,データシート1!$A$1:$BT$1,0),0)</f>
        <v>468.64852448011521</v>
      </c>
      <c r="Z40" s="897">
        <f>VLOOKUP(年度マスタ!$K$4&amp;"_"&amp;Z$33,データシート1!$A:$BT,MATCH("aa_"&amp;$S40,データシート1!$A$1:$BT$1,0),0)</f>
        <v>546.45017213492406</v>
      </c>
      <c r="AA40" s="897">
        <f>VLOOKUP(年度マスタ!$K$4&amp;"_"&amp;AA$33,データシート1!$A:$BT,MATCH("aa_"&amp;$S40,データシート1!$A$1:$BT$1,0),0)</f>
        <v>587.01540384925681</v>
      </c>
      <c r="AB40" s="897">
        <f>VLOOKUP(年度マスタ!$K$4&amp;"_"&amp;AB$33,データシート1!$A:$BT,MATCH("aa_"&amp;$S40,データシート1!$A$1:$BT$1,0),0)</f>
        <v>584.91920511242688</v>
      </c>
      <c r="AC40" s="897">
        <f>VLOOKUP(年度マスタ!$K$4&amp;"_"&amp;AC$33,データシート1!$A:$BT,MATCH("aa_"&amp;$S40,データシート1!$A$1:$BT$1,0),0)</f>
        <v>578.37813158409631</v>
      </c>
      <c r="AD40" s="897">
        <f>VLOOKUP(年度マスタ!$K$4&amp;"_"&amp;AD$33,データシート1!$A:$BT,MATCH("aa_"&amp;$S40,データシート1!$A$1:$BT$1,0),0)</f>
        <v>525.84034356122959</v>
      </c>
      <c r="AE40" s="897">
        <f>VLOOKUP(年度マスタ!$K$4&amp;"_"&amp;AE$33,データシート1!$A:$BT,MATCH("aa_"&amp;$S40,データシート1!$A$1:$BT$1,0),0)</f>
        <v>492.35069006944786</v>
      </c>
      <c r="AF40" s="897">
        <f>VLOOKUP(年度マスタ!$K$4&amp;"_"&amp;AF$33,データシート1!$A:$BT,MATCH("aa_"&amp;$S40,データシート1!$A$1:$BT$1,0),0)</f>
        <v>523.67604837118938</v>
      </c>
      <c r="AG40" s="897">
        <f>VLOOKUP(年度マスタ!$K$4&amp;"_"&amp;AG$33,データシート1!$A:$BT,MATCH("aa_"&amp;$S40,データシート1!$A$1:$BT$1,0),0)</f>
        <v>482.28781656391249</v>
      </c>
      <c r="AH40" s="897">
        <f>VLOOKUP(年度マスタ!$K$4&amp;"_"&amp;AH$33,データシート1!$A:$BT,MATCH("aa_"&amp;$S40,データシート1!$A$1:$BT$1,0),0)</f>
        <v>471.08975472888181</v>
      </c>
      <c r="AI40" s="897">
        <f>VLOOKUP(年度マスタ!$K$4&amp;"_"&amp;AI$33,データシート1!$A:$BT,MATCH("aa_"&amp;$S40,データシート1!$A$1:$BT$1,0),0)</f>
        <v>422.58698943558272</v>
      </c>
      <c r="AJ40" s="897">
        <f>VLOOKUP(年度マスタ!$K$4&amp;"_"&amp;AJ$33,データシート1!$A:$BT,MATCH("aa_"&amp;$S40,データシート1!$A$1:$BT$1,0),0)</f>
        <v>472.2112755741137</v>
      </c>
      <c r="AK40" s="898">
        <f>VLOOKUP(年度マスタ!$K$4&amp;"_"&amp;AK$33,データシート1!$A:$BT,MATCH("aa_"&amp;$S40,データシート1!$A$1:$BT$1,0),0)</f>
        <v>457.46620349423171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22.057438546924899</v>
      </c>
      <c r="P41" s="454">
        <f t="shared" si="9"/>
        <v>8.8470508675500235E-3</v>
      </c>
      <c r="Q41" s="328"/>
      <c r="R41" s="13"/>
      <c r="S41" s="356" t="s">
        <v>201</v>
      </c>
      <c r="T41" s="335"/>
      <c r="U41" s="246" t="s">
        <v>128</v>
      </c>
      <c r="V41" s="344"/>
      <c r="W41" s="344"/>
      <c r="X41" s="896">
        <f>X42+X45+X46</f>
        <v>533.80180600228186</v>
      </c>
      <c r="Y41" s="897">
        <f t="shared" ref="Y41:AH41" si="12">Y42+Y45+Y46</f>
        <v>536.16332949322009</v>
      </c>
      <c r="Z41" s="897">
        <f t="shared" si="12"/>
        <v>531.2305912067352</v>
      </c>
      <c r="AA41" s="897">
        <f t="shared" si="12"/>
        <v>544.88219396195859</v>
      </c>
      <c r="AB41" s="897">
        <f t="shared" si="12"/>
        <v>544.94327913434461</v>
      </c>
      <c r="AC41" s="897">
        <f t="shared" si="12"/>
        <v>536.51946898035419</v>
      </c>
      <c r="AD41" s="897">
        <f t="shared" si="12"/>
        <v>537.63843031035117</v>
      </c>
      <c r="AE41" s="897">
        <f t="shared" si="12"/>
        <v>524.86392014545493</v>
      </c>
      <c r="AF41" s="897">
        <f t="shared" si="12"/>
        <v>514.70637161517038</v>
      </c>
      <c r="AG41" s="897">
        <f t="shared" si="12"/>
        <v>503.02383654166636</v>
      </c>
      <c r="AH41" s="897">
        <f t="shared" si="12"/>
        <v>493.13035378697913</v>
      </c>
      <c r="AI41" s="897">
        <f>AI42+AI45+AI46</f>
        <v>444.62049220126357</v>
      </c>
      <c r="AJ41" s="897">
        <f>AJ42+AJ45+AJ46</f>
        <v>440.79765537924828</v>
      </c>
      <c r="AK41" s="898">
        <f>AK42+AK45+AK46</f>
        <v>453.11898881695737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516.76142985729098</v>
      </c>
      <c r="Y42" s="900">
        <f t="shared" ref="Y42:AK42" si="13">SUM(Y43:Y44)</f>
        <v>518.43126524323156</v>
      </c>
      <c r="Z42" s="900">
        <f t="shared" si="13"/>
        <v>511.20143188259863</v>
      </c>
      <c r="AA42" s="900">
        <f t="shared" si="13"/>
        <v>523.19052848854494</v>
      </c>
      <c r="AB42" s="900">
        <f t="shared" si="13"/>
        <v>522.88584058741969</v>
      </c>
      <c r="AC42" s="900">
        <f t="shared" si="13"/>
        <v>515.37136555629945</v>
      </c>
      <c r="AD42" s="900">
        <f t="shared" si="13"/>
        <v>516.93013301161932</v>
      </c>
      <c r="AE42" s="900">
        <f t="shared" si="13"/>
        <v>504.84023467380456</v>
      </c>
      <c r="AF42" s="900">
        <f t="shared" si="13"/>
        <v>495.4820181392239</v>
      </c>
      <c r="AG42" s="900">
        <f t="shared" si="13"/>
        <v>485.32112611274306</v>
      </c>
      <c r="AH42" s="900">
        <f t="shared" si="13"/>
        <v>476.02841551409892</v>
      </c>
      <c r="AI42" s="900">
        <f t="shared" si="13"/>
        <v>428.36820463924499</v>
      </c>
      <c r="AJ42" s="900">
        <f t="shared" si="13"/>
        <v>424.83765634637399</v>
      </c>
      <c r="AK42" s="901">
        <f t="shared" si="13"/>
        <v>437.18033217721933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40.063893117100001</v>
      </c>
      <c r="P43" s="612">
        <f t="shared" si="9"/>
        <v>1.6069286540457601E-2</v>
      </c>
      <c r="Q43" s="328"/>
      <c r="R43" s="13"/>
      <c r="S43" s="356" t="s">
        <v>190</v>
      </c>
      <c r="T43" s="359"/>
      <c r="U43" s="346"/>
      <c r="V43" s="360"/>
      <c r="W43" s="347" t="s">
        <v>190</v>
      </c>
      <c r="X43" s="899">
        <f>VLOOKUP(年度マスタ!$K$4&amp;"_"&amp;X$33,データシート1!$A:$BT,MATCH("aa_"&amp;$S43,データシート1!$A$1:$BT$1,0),0)</f>
        <v>322.07741553488933</v>
      </c>
      <c r="Y43" s="900">
        <f>VLOOKUP(年度マスタ!$K$4&amp;"_"&amp;Y$33,データシート1!$A:$BT,MATCH("aa_"&amp;$S43,データシート1!$A$1:$BT$1,0),0)</f>
        <v>322.54685801635389</v>
      </c>
      <c r="Z43" s="900">
        <f>VLOOKUP(年度マスタ!$K$4&amp;"_"&amp;Z$33,データシート1!$A:$BT,MATCH("aa_"&amp;$S43,データシート1!$A$1:$BT$1,0),0)</f>
        <v>319.691168956784</v>
      </c>
      <c r="AA43" s="900">
        <f>VLOOKUP(年度マスタ!$K$4&amp;"_"&amp;AA$33,データシート1!$A:$BT,MATCH("aa_"&amp;$S43,データシート1!$A$1:$BT$1,0),0)</f>
        <v>324.280323071076</v>
      </c>
      <c r="AB43" s="900">
        <f>VLOOKUP(年度マスタ!$K$4&amp;"_"&amp;AB$33,データシート1!$A:$BT,MATCH("aa_"&amp;$S43,データシート1!$A$1:$BT$1,0),0)</f>
        <v>316.9070047147855</v>
      </c>
      <c r="AC43" s="900">
        <f>VLOOKUP(年度マスタ!$K$4&amp;"_"&amp;AC$33,データシート1!$A:$BT,MATCH("aa_"&amp;$S43,データシート1!$A$1:$BT$1,0),0)</f>
        <v>305.55513084245985</v>
      </c>
      <c r="AD43" s="900">
        <f>VLOOKUP(年度マスタ!$K$4&amp;"_"&amp;AD$33,データシート1!$A:$BT,MATCH("aa_"&amp;$S43,データシート1!$A$1:$BT$1,0),0)</f>
        <v>307.60644501395734</v>
      </c>
      <c r="AE43" s="900">
        <f>VLOOKUP(年度マスタ!$K$4&amp;"_"&amp;AE$33,データシート1!$A:$BT,MATCH("aa_"&amp;$S43,データシート1!$A$1:$BT$1,0),0)</f>
        <v>306.55579254478664</v>
      </c>
      <c r="AF43" s="900">
        <f>VLOOKUP(年度マスタ!$K$4&amp;"_"&amp;AF$33,データシート1!$A:$BT,MATCH("aa_"&amp;$S43,データシート1!$A$1:$BT$1,0),0)</f>
        <v>302.73602317766085</v>
      </c>
      <c r="AG43" s="900">
        <f>VLOOKUP(年度マスタ!$K$4&amp;"_"&amp;AG$33,データシート1!$A:$BT,MATCH("aa_"&amp;$S43,データシート1!$A$1:$BT$1,0),0)</f>
        <v>297.63415509025913</v>
      </c>
      <c r="AH43" s="900">
        <f>VLOOKUP(年度マスタ!$K$4&amp;"_"&amp;AH$33,データシート1!$A:$BT,MATCH("aa_"&amp;$S43,データシート1!$A$1:$BT$1,0),0)</f>
        <v>290.46571023651546</v>
      </c>
      <c r="AI43" s="900">
        <f>VLOOKUP(年度マスタ!$K$4&amp;"_"&amp;AI$33,データシート1!$A:$BT,MATCH("aa_"&amp;$S43,データシート1!$A$1:$BT$1,0),0)</f>
        <v>255.07259433136286</v>
      </c>
      <c r="AJ43" s="900">
        <f>VLOOKUP(年度マスタ!$K$4&amp;"_"&amp;AJ$33,データシート1!$A:$BT,MATCH("aa_"&amp;$S43,データシート1!$A$1:$BT$1,0),0)</f>
        <v>247.23493268635065</v>
      </c>
      <c r="AK43" s="901">
        <f>VLOOKUP(年度マスタ!$K$4&amp;"_"&amp;AK$33,データシート1!$A:$BT,MATCH("aa_"&amp;$S43,データシート1!$A$1:$BT$1,0),0)</f>
        <v>261.72264586766477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194.68401432240171</v>
      </c>
      <c r="Y44" s="900">
        <f>VLOOKUP(年度マスタ!$K$4&amp;"_"&amp;Y$33,データシート1!$A:$BT,MATCH("aa_"&amp;$S44,データシート1!$A$1:$BT$1,0),0)</f>
        <v>195.88440722687761</v>
      </c>
      <c r="Z44" s="900">
        <f>VLOOKUP(年度マスタ!$K$4&amp;"_"&amp;Z$33,データシート1!$A:$BT,MATCH("aa_"&amp;$S44,データシート1!$A$1:$BT$1,0),0)</f>
        <v>191.5102629258146</v>
      </c>
      <c r="AA44" s="900">
        <f>VLOOKUP(年度マスタ!$K$4&amp;"_"&amp;AA$33,データシート1!$A:$BT,MATCH("aa_"&amp;$S44,データシート1!$A$1:$BT$1,0),0)</f>
        <v>198.91020541746894</v>
      </c>
      <c r="AB44" s="900">
        <f>VLOOKUP(年度マスタ!$K$4&amp;"_"&amp;AB$33,データシート1!$A:$BT,MATCH("aa_"&amp;$S44,データシート1!$A$1:$BT$1,0),0)</f>
        <v>205.97883587263419</v>
      </c>
      <c r="AC44" s="900">
        <f>VLOOKUP(年度マスタ!$K$4&amp;"_"&amp;AC$33,データシート1!$A:$BT,MATCH("aa_"&amp;$S44,データシート1!$A$1:$BT$1,0),0)</f>
        <v>209.81623471383963</v>
      </c>
      <c r="AD44" s="900">
        <f>VLOOKUP(年度マスタ!$K$4&amp;"_"&amp;AD$33,データシート1!$A:$BT,MATCH("aa_"&amp;$S44,データシート1!$A$1:$BT$1,0),0)</f>
        <v>209.32368799766203</v>
      </c>
      <c r="AE44" s="900">
        <f>VLOOKUP(年度マスタ!$K$4&amp;"_"&amp;AE$33,データシート1!$A:$BT,MATCH("aa_"&amp;$S44,データシート1!$A$1:$BT$1,0),0)</f>
        <v>198.28444212901792</v>
      </c>
      <c r="AF44" s="900">
        <f>VLOOKUP(年度マスタ!$K$4&amp;"_"&amp;AF$33,データシート1!$A:$BT,MATCH("aa_"&amp;$S44,データシート1!$A$1:$BT$1,0),0)</f>
        <v>192.74599496156301</v>
      </c>
      <c r="AG44" s="900">
        <f>VLOOKUP(年度マスタ!$K$4&amp;"_"&amp;AG$33,データシート1!$A:$BT,MATCH("aa_"&amp;$S44,データシート1!$A$1:$BT$1,0),0)</f>
        <v>187.68697102248396</v>
      </c>
      <c r="AH44" s="900">
        <f>VLOOKUP(年度マスタ!$K$4&amp;"_"&amp;AH$33,データシート1!$A:$BT,MATCH("aa_"&amp;$S44,データシート1!$A$1:$BT$1,0),0)</f>
        <v>185.56270527758343</v>
      </c>
      <c r="AI44" s="900">
        <f>VLOOKUP(年度マスタ!$K$4&amp;"_"&amp;AI$33,データシート1!$A:$BT,MATCH("aa_"&amp;$S44,データシート1!$A$1:$BT$1,0),0)</f>
        <v>173.29561030788213</v>
      </c>
      <c r="AJ44" s="900">
        <f>VLOOKUP(年度マスタ!$K$4&amp;"_"&amp;AJ$33,データシート1!$A:$BT,MATCH("aa_"&amp;$S44,データシート1!$A$1:$BT$1,0),0)</f>
        <v>177.60272366002334</v>
      </c>
      <c r="AK44" s="901">
        <f>VLOOKUP(年度マスタ!$K$4&amp;"_"&amp;AK$33,データシート1!$A:$BT,MATCH("aa_"&amp;$S44,データシート1!$A$1:$BT$1,0),0)</f>
        <v>175.45768630955456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17.040376144990901</v>
      </c>
      <c r="Y45" s="900">
        <f>VLOOKUP(年度マスタ!$K$4&amp;"_"&amp;Y$33,データシート1!$A:$BT,MATCH("aa_"&amp;$S45,データシート1!$A$1:$BT$1,0),0)</f>
        <v>17.7320642499885</v>
      </c>
      <c r="Z45" s="900">
        <f>VLOOKUP(年度マスタ!$K$4&amp;"_"&amp;Z$33,データシート1!$A:$BT,MATCH("aa_"&amp;$S45,データシート1!$A$1:$BT$1,0),0)</f>
        <v>20.0291593241366</v>
      </c>
      <c r="AA45" s="900">
        <f>VLOOKUP(年度マスタ!$K$4&amp;"_"&amp;AA$33,データシート1!$A:$BT,MATCH("aa_"&amp;$S45,データシート1!$A$1:$BT$1,0),0)</f>
        <v>21.6916654734137</v>
      </c>
      <c r="AB45" s="900">
        <f>VLOOKUP(年度マスタ!$K$4&amp;"_"&amp;AB$33,データシート1!$A:$BT,MATCH("aa_"&amp;$S45,データシート1!$A$1:$BT$1,0),0)</f>
        <v>22.057438546924899</v>
      </c>
      <c r="AC45" s="900">
        <f>VLOOKUP(年度マスタ!$K$4&amp;"_"&amp;AC$33,データシート1!$A:$BT,MATCH("aa_"&amp;$S45,データシート1!$A$1:$BT$1,0),0)</f>
        <v>21.1481034240547</v>
      </c>
      <c r="AD45" s="900">
        <f>VLOOKUP(年度マスタ!$K$4&amp;"_"&amp;AD$33,データシート1!$A:$BT,MATCH("aa_"&amp;$S45,データシート1!$A$1:$BT$1,0),0)</f>
        <v>20.7082972987318</v>
      </c>
      <c r="AE45" s="900">
        <f>VLOOKUP(年度マスタ!$K$4&amp;"_"&amp;AE$33,データシート1!$A:$BT,MATCH("aa_"&amp;$S45,データシート1!$A$1:$BT$1,0),0)</f>
        <v>20.023685471650314</v>
      </c>
      <c r="AF45" s="900">
        <f>VLOOKUP(年度マスタ!$K$4&amp;"_"&amp;AF$33,データシート1!$A:$BT,MATCH("aa_"&amp;$S45,データシート1!$A$1:$BT$1,0),0)</f>
        <v>19.224353475946501</v>
      </c>
      <c r="AG45" s="900">
        <f>VLOOKUP(年度マスタ!$K$4&amp;"_"&amp;AG$33,データシート1!$A:$BT,MATCH("aa_"&amp;$S45,データシート1!$A$1:$BT$1,0),0)</f>
        <v>17.7027104289233</v>
      </c>
      <c r="AH45" s="900">
        <f>VLOOKUP(年度マスタ!$K$4&amp;"_"&amp;AH$33,データシート1!$A:$BT,MATCH("aa_"&amp;$S45,データシート1!$A$1:$BT$1,0),0)</f>
        <v>17.101938272880201</v>
      </c>
      <c r="AI45" s="900">
        <f>VLOOKUP(年度マスタ!$K$4&amp;"_"&amp;AI$33,データシート1!$A:$BT,MATCH("aa_"&amp;$S45,データシート1!$A$1:$BT$1,0),0)</f>
        <v>16.252287562018601</v>
      </c>
      <c r="AJ45" s="900">
        <f>VLOOKUP(年度マスタ!$K$4&amp;"_"&amp;AJ$33,データシート1!$A:$BT,MATCH("aa_"&amp;$S45,データシート1!$A$1:$BT$1,0),0)</f>
        <v>15.9599990328743</v>
      </c>
      <c r="AK45" s="901">
        <f>VLOOKUP(年度マスタ!$K$4&amp;"_"&amp;AK$33,データシート1!$A:$BT,MATCH("aa_"&amp;$S45,データシート1!$A$1:$BT$1,0),0)</f>
        <v>15.938656639738022</v>
      </c>
      <c r="AL45" s="330"/>
      <c r="AW45" s="17" t="str">
        <f>AW48</f>
        <v>福島市</v>
      </c>
      <c r="AX45" s="1010">
        <f t="shared" ref="AX45:BB45" si="15">AX48/$BC48</f>
        <v>0.19442105773542975</v>
      </c>
      <c r="AY45" s="1010">
        <f t="shared" si="15"/>
        <v>0.26674350454641527</v>
      </c>
      <c r="AZ45" s="1010">
        <f t="shared" si="15"/>
        <v>0.26254471596580226</v>
      </c>
      <c r="BA45" s="1010">
        <f t="shared" si="15"/>
        <v>0.26004980326193572</v>
      </c>
      <c r="BB45" s="1010">
        <f t="shared" si="15"/>
        <v>1.6240918490417016E-2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30.256168463240002</v>
      </c>
      <c r="Y47" s="903">
        <f>VLOOKUP(年度マスタ!$K$4&amp;"_"&amp;Y$33,データシート1!$A:$BT,MATCH("aa_"&amp;$S47,データシート1!$A$1:$BT$1,0),0)</f>
        <v>20.55207360264</v>
      </c>
      <c r="Z47" s="903">
        <f>VLOOKUP(年度マスタ!$K$4&amp;"_"&amp;Z$33,データシート1!$A:$BT,MATCH("aa_"&amp;$S47,データシート1!$A$1:$BT$1,0),0)</f>
        <v>21.54193838874</v>
      </c>
      <c r="AA47" s="903">
        <f>VLOOKUP(年度マスタ!$K$4&amp;"_"&amp;AA$33,データシート1!$A:$BT,MATCH("aa_"&amp;$S47,データシート1!$A$1:$BT$1,0),0)</f>
        <v>47.76313720041</v>
      </c>
      <c r="AB47" s="903">
        <f>VLOOKUP(年度マスタ!$K$4&amp;"_"&amp;AB$33,データシート1!$A:$BT,MATCH("aa_"&amp;$S47,データシート1!$A$1:$BT$1,0),0)</f>
        <v>40.063893117100001</v>
      </c>
      <c r="AC47" s="903">
        <f>VLOOKUP(年度マスタ!$K$4&amp;"_"&amp;AC$33,データシート1!$A:$BT,MATCH("aa_"&amp;$S47,データシート1!$A$1:$BT$1,0),0)</f>
        <v>36.732489168119997</v>
      </c>
      <c r="AD47" s="903">
        <f>VLOOKUP(年度マスタ!$K$4&amp;"_"&amp;AD$33,データシート1!$A:$BT,MATCH("aa_"&amp;$S47,データシート1!$A$1:$BT$1,0),0)</f>
        <v>45.230848175879999</v>
      </c>
      <c r="AE47" s="903">
        <f>VLOOKUP(年度マスタ!$K$4&amp;"_"&amp;AE$33,データシート1!$A:$BT,MATCH("aa_"&amp;$S47,データシート1!$A$1:$BT$1,0),0)</f>
        <v>37.341019669786832</v>
      </c>
      <c r="AF47" s="903">
        <f>VLOOKUP(年度マスタ!$K$4&amp;"_"&amp;AF$33,データシート1!$A:$BT,MATCH("aa_"&amp;$S47,データシート1!$A$1:$BT$1,0),0)</f>
        <v>38.702230609699996</v>
      </c>
      <c r="AG47" s="903">
        <f>VLOOKUP(年度マスタ!$K$4&amp;"_"&amp;AG$33,データシート1!$A:$BT,MATCH("aa_"&amp;$S47,データシート1!$A$1:$BT$1,0),0)</f>
        <v>37.931920264400006</v>
      </c>
      <c r="AH47" s="903">
        <f>VLOOKUP(年度マスタ!$K$4&amp;"_"&amp;AH$33,データシート1!$A:$BT,MATCH("aa_"&amp;$S47,データシート1!$A$1:$BT$1,0),0)</f>
        <v>33.70147829706</v>
      </c>
      <c r="AI47" s="903">
        <f>VLOOKUP(年度マスタ!$K$4&amp;"_"&amp;AI$33,データシート1!$A:$BT,MATCH("aa_"&amp;$S47,データシート1!$A$1:$BT$1,0),0)</f>
        <v>35.291683629239998</v>
      </c>
      <c r="AJ47" s="903">
        <f>VLOOKUP(年度マスタ!$K$4&amp;"_"&amp;AJ$33,データシート1!$A:$BT,MATCH("aa_"&amp;$S47,データシート1!$A$1:$BT$1,0),0)</f>
        <v>29.230301667919999</v>
      </c>
      <c r="AK47" s="904">
        <f>VLOOKUP(年度マスタ!$K$4&amp;"_"&amp;AK$33,データシート1!$A:$BT,MATCH("aa_"&amp;$S47,データシート1!$A$1:$BT$1,0),0)</f>
        <v>28.29868921848</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福島市</v>
      </c>
      <c r="AX48" s="1011">
        <f>SUM(AY39:BA39)</f>
        <v>338.76539024744608</v>
      </c>
      <c r="AY48" s="1011">
        <f>BB39</f>
        <v>464.78230530257343</v>
      </c>
      <c r="AZ48" s="1011">
        <f>BC39</f>
        <v>457.46620349423171</v>
      </c>
      <c r="BA48" s="1011">
        <f>SUM(BD39:BG39)</f>
        <v>453.11898881695737</v>
      </c>
      <c r="BB48" s="1011">
        <f>BH39</f>
        <v>28.29868921848</v>
      </c>
      <c r="BC48" s="1011">
        <f>SUM(AX48:BB48)</f>
        <v>1742.4315770796886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1742.4315770796886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338.76539024744608</v>
      </c>
      <c r="P52" s="453">
        <f t="shared" ref="P52:P64" si="18">O52/$O$51</f>
        <v>0.19442105773542975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297.47730539882144</v>
      </c>
      <c r="P53" s="454">
        <f t="shared" si="18"/>
        <v>0.17072538704641288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21.909221535181516</v>
      </c>
      <c r="P54" s="454">
        <f t="shared" si="18"/>
        <v>1.2573935082088745E-2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19.378863313443116</v>
      </c>
      <c r="P55" s="454">
        <f t="shared" si="18"/>
        <v>1.1121735606928133E-2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464.78230530257343</v>
      </c>
      <c r="P56" s="453">
        <f t="shared" si="18"/>
        <v>0.26674350454641527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457.46620349423171</v>
      </c>
      <c r="P57" s="453">
        <f t="shared" si="18"/>
        <v>0.26254471596580226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453.11898881695737</v>
      </c>
      <c r="P58" s="453">
        <f t="shared" si="18"/>
        <v>0.26004980326193572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437.18033217721933</v>
      </c>
      <c r="P59" s="454">
        <f t="shared" si="18"/>
        <v>0.25090243882628238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261.72264586766477</v>
      </c>
      <c r="P60" s="454">
        <f t="shared" si="18"/>
        <v>0.15020540795427464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175.45768630955456</v>
      </c>
      <c r="P61" s="454">
        <f t="shared" si="18"/>
        <v>0.10069703087200775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15.938656639738022</v>
      </c>
      <c r="P62" s="454">
        <f t="shared" si="18"/>
        <v>9.1473644356532928E-3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28.29868921848</v>
      </c>
      <c r="P64" s="612">
        <f t="shared" si="18"/>
        <v>1.6240918490417016E-2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福島市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6709.5835999999999</v>
      </c>
      <c r="AI7" s="78">
        <f>VLOOKUP(年度マスタ!$K$4&amp;"_"&amp;$AG7,データシート1!$A:$BT,MATCH("ab_"&amp;AI$2,データシート1!$A$1:$BT$1,0),0)</f>
        <v>9719</v>
      </c>
      <c r="AJ7" s="78">
        <f>VLOOKUP(年度マスタ!$K$4&amp;"_"&amp;$AG7,データシート1!$A:$BT,MATCH("ab_"&amp;AJ$2,データシート1!$A$1:$BT$1,0),0)</f>
        <v>552</v>
      </c>
      <c r="AK7" s="78">
        <f>VLOOKUP(年度マスタ!$K$4&amp;"_"&amp;$AG7,データシート1!$A:$BT,MATCH("ab_"&amp;AK$2,データシート1!$A$1:$BT$1,0),0)</f>
        <v>119378</v>
      </c>
      <c r="AL7" s="78">
        <f>VLOOKUP(年度マスタ!$K$4&amp;"_"&amp;$AG7,データシート1!$A:$BT,MATCH("ab_"&amp;AL$2,データシート1!$A$1:$BT$1,0),0)</f>
        <v>115242</v>
      </c>
      <c r="AM7" s="78">
        <f>VLOOKUP(年度マスタ!$K$4&amp;"_"&amp;$AG7,データシート1!$A:$BT,MATCH("ab_"&amp;AM$2,データシート1!$A$1:$BT$1,0),0)</f>
        <v>162818</v>
      </c>
      <c r="AN7" s="78">
        <f>VLOOKUP(年度マスタ!$K$4&amp;"_"&amp;$AG7,データシート1!$A:$BT,MATCH("ab_"&amp;AN$2,データシート1!$A$1:$BT$1,0),0)</f>
        <v>39184</v>
      </c>
      <c r="AO7" s="78">
        <f>VLOOKUP(年度マスタ!$K$4&amp;"_"&amp;$AG7,データシート1!$A:$BT,MATCH("ab_"&amp;AO$2,データシート1!$A$1:$BT$1,0),0)</f>
        <v>292301</v>
      </c>
      <c r="AP7" s="78">
        <f>VLOOKUP(年度マスタ!$K$4&amp;"_"&amp;$AG7,データシート1!$A:$BT,MATCH("ab_"&amp;AP$2,データシート1!$A$1:$BT$1,0),0)</f>
        <v>0</v>
      </c>
      <c r="AQ7" s="954">
        <f>VLOOKUP(年度マスタ!$K$4&amp;"_"&amp;$AG7,データシート1!$A:$BT,MATCH("ab_"&amp;AQ$2,データシート1!$A$1:$BT$1,0),0)</f>
        <v>30.256168463240002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6381.7115000000003</v>
      </c>
      <c r="AI8" s="78">
        <f>VLOOKUP(年度マスタ!$K$4&amp;"_"&amp;$AG8,データシート1!$A:$BT,MATCH("ab_"&amp;AI$2,データシート1!$A$1:$BT$1,0),0)</f>
        <v>9719</v>
      </c>
      <c r="AJ8" s="78">
        <f>VLOOKUP(年度マスタ!$K$4&amp;"_"&amp;$AG8,データシート1!$A:$BT,MATCH("ab_"&amp;AJ$2,データシート1!$A$1:$BT$1,0),0)</f>
        <v>552</v>
      </c>
      <c r="AK8" s="78">
        <f>VLOOKUP(年度マスタ!$K$4&amp;"_"&amp;$AG8,データシート1!$A:$BT,MATCH("ab_"&amp;AK$2,データシート1!$A$1:$BT$1,0),0)</f>
        <v>119378</v>
      </c>
      <c r="AL8" s="78">
        <f>VLOOKUP(年度マスタ!$K$4&amp;"_"&amp;$AG8,データシート1!$A:$BT,MATCH("ab_"&amp;AL$2,データシート1!$A$1:$BT$1,0),0)</f>
        <v>115902</v>
      </c>
      <c r="AM8" s="78">
        <f>VLOOKUP(年度マスタ!$K$4&amp;"_"&amp;$AG8,データシート1!$A:$BT,MATCH("ab_"&amp;AM$2,データシート1!$A$1:$BT$1,0),0)</f>
        <v>163813</v>
      </c>
      <c r="AN8" s="78">
        <f>VLOOKUP(年度マスタ!$K$4&amp;"_"&amp;$AG8,データシート1!$A:$BT,MATCH("ab_"&amp;AN$2,データシート1!$A$1:$BT$1,0),0)</f>
        <v>38441</v>
      </c>
      <c r="AO8" s="78">
        <f>VLOOKUP(年度マスタ!$K$4&amp;"_"&amp;$AG8,データシート1!$A:$BT,MATCH("ab_"&amp;AO$2,データシート1!$A$1:$BT$1,0),0)</f>
        <v>291459</v>
      </c>
      <c r="AP8" s="78">
        <f>VLOOKUP(年度マスタ!$K$4&amp;"_"&amp;$AG8,データシート1!$A:$BT,MATCH("ab_"&amp;AP$2,データシート1!$A$1:$BT$1,0),0)</f>
        <v>0</v>
      </c>
      <c r="AQ8" s="954">
        <f>VLOOKUP(年度マスタ!$K$4&amp;"_"&amp;$AG8,データシート1!$A:$BT,MATCH("ab_"&amp;AQ$2,データシート1!$A$1:$BT$1,0),0)</f>
        <v>20.55207360264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6019.0164000000004</v>
      </c>
      <c r="AI9" s="78">
        <f>VLOOKUP(年度マスタ!$K$4&amp;"_"&amp;$AG9,データシート1!$A:$BT,MATCH("ab_"&amp;AI$2,データシート1!$A$1:$BT$1,0),0)</f>
        <v>9719</v>
      </c>
      <c r="AJ9" s="78">
        <f>VLOOKUP(年度マスタ!$K$4&amp;"_"&amp;$AG9,データシート1!$A:$BT,MATCH("ab_"&amp;AJ$2,データシート1!$A$1:$BT$1,0),0)</f>
        <v>552</v>
      </c>
      <c r="AK9" s="78">
        <f>VLOOKUP(年度マスタ!$K$4&amp;"_"&amp;$AG9,データシート1!$A:$BT,MATCH("ab_"&amp;AK$2,データシート1!$A$1:$BT$1,0),0)</f>
        <v>119378</v>
      </c>
      <c r="AL9" s="78">
        <f>VLOOKUP(年度マスタ!$K$4&amp;"_"&amp;$AG9,データシート1!$A:$BT,MATCH("ab_"&amp;AL$2,データシート1!$A$1:$BT$1,0),0)</f>
        <v>115458</v>
      </c>
      <c r="AM9" s="78">
        <f>VLOOKUP(年度マスタ!$K$4&amp;"_"&amp;$AG9,データシート1!$A:$BT,MATCH("ab_"&amp;AM$2,データシート1!$A$1:$BT$1,0),0)</f>
        <v>165890</v>
      </c>
      <c r="AN9" s="78">
        <f>VLOOKUP(年度マスタ!$K$4&amp;"_"&amp;$AG9,データシート1!$A:$BT,MATCH("ab_"&amp;AN$2,データシート1!$A$1:$BT$1,0),0)</f>
        <v>38701</v>
      </c>
      <c r="AO9" s="78">
        <f>VLOOKUP(年度マスタ!$K$4&amp;"_"&amp;$AG9,データシート1!$A:$BT,MATCH("ab_"&amp;AO$2,データシート1!$A$1:$BT$1,0),0)</f>
        <v>285409</v>
      </c>
      <c r="AP9" s="78">
        <f>VLOOKUP(年度マスタ!$K$4&amp;"_"&amp;$AG9,データシート1!$A:$BT,MATCH("ab_"&amp;AP$2,データシート1!$A$1:$BT$1,0),0)</f>
        <v>0</v>
      </c>
      <c r="AQ9" s="954">
        <f>VLOOKUP(年度マスタ!$K$4&amp;"_"&amp;$AG9,データシート1!$A:$BT,MATCH("ab_"&amp;AQ$2,データシート1!$A$1:$BT$1,0),0)</f>
        <v>21.54193838874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6116.8248999999996</v>
      </c>
      <c r="AI10" s="78">
        <f>VLOOKUP(年度マスタ!$K$4&amp;"_"&amp;$AG10,データシート1!$A:$BT,MATCH("ab_"&amp;AI$2,データシート1!$A$1:$BT$1,0),0)</f>
        <v>9719</v>
      </c>
      <c r="AJ10" s="78">
        <f>VLOOKUP(年度マスタ!$K$4&amp;"_"&amp;$AG10,データシート1!$A:$BT,MATCH("ab_"&amp;AJ$2,データシート1!$A$1:$BT$1,0),0)</f>
        <v>552</v>
      </c>
      <c r="AK10" s="78">
        <f>VLOOKUP(年度マスタ!$K$4&amp;"_"&amp;$AG10,データシート1!$A:$BT,MATCH("ab_"&amp;AK$2,データシート1!$A$1:$BT$1,0),0)</f>
        <v>119378</v>
      </c>
      <c r="AL10" s="78">
        <f>VLOOKUP(年度マスタ!$K$4&amp;"_"&amp;$AG10,データシート1!$A:$BT,MATCH("ab_"&amp;AL$2,データシート1!$A$1:$BT$1,0),0)</f>
        <v>116644</v>
      </c>
      <c r="AM10" s="78">
        <f>VLOOKUP(年度マスタ!$K$4&amp;"_"&amp;$AG10,データシート1!$A:$BT,MATCH("ab_"&amp;AM$2,データシート1!$A$1:$BT$1,0),0)</f>
        <v>169606</v>
      </c>
      <c r="AN10" s="78">
        <f>VLOOKUP(年度マスタ!$K$4&amp;"_"&amp;$AG10,データシート1!$A:$BT,MATCH("ab_"&amp;AN$2,データシート1!$A$1:$BT$1,0),0)</f>
        <v>39969</v>
      </c>
      <c r="AO10" s="78">
        <f>VLOOKUP(年度マスタ!$K$4&amp;"_"&amp;$AG10,データシート1!$A:$BT,MATCH("ab_"&amp;AO$2,データシート1!$A$1:$BT$1,0),0)</f>
        <v>284496</v>
      </c>
      <c r="AP10" s="78">
        <f>VLOOKUP(年度マスタ!$K$4&amp;"_"&amp;$AG10,データシート1!$A:$BT,MATCH("ab_"&amp;AP$2,データシート1!$A$1:$BT$1,0),0)</f>
        <v>0</v>
      </c>
      <c r="AQ10" s="954">
        <f>VLOOKUP(年度マスタ!$K$4&amp;"_"&amp;$AG10,データシート1!$A:$BT,MATCH("ab_"&amp;AQ$2,データシート1!$A$1:$BT$1,0),0)</f>
        <v>47.76313720041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6176.7462999999998</v>
      </c>
      <c r="AI11" s="78">
        <f>VLOOKUP(年度マスタ!$K$4&amp;"_"&amp;$AG11,データシート1!$A:$BT,MATCH("ab_"&amp;AI$2,データシート1!$A$1:$BT$1,0),0)</f>
        <v>9719</v>
      </c>
      <c r="AJ11" s="78">
        <f>VLOOKUP(年度マスタ!$K$4&amp;"_"&amp;$AG11,データシート1!$A:$BT,MATCH("ab_"&amp;AJ$2,データシート1!$A$1:$BT$1,0),0)</f>
        <v>552</v>
      </c>
      <c r="AK11" s="78">
        <f>VLOOKUP(年度マスタ!$K$4&amp;"_"&amp;$AG11,データシート1!$A:$BT,MATCH("ab_"&amp;AK$2,データシート1!$A$1:$BT$1,0),0)</f>
        <v>119378</v>
      </c>
      <c r="AL11" s="78">
        <f>VLOOKUP(年度マスタ!$K$4&amp;"_"&amp;$AG11,データシート1!$A:$BT,MATCH("ab_"&amp;AL$2,データシート1!$A$1:$BT$1,0),0)</f>
        <v>118167</v>
      </c>
      <c r="AM11" s="78">
        <f>VLOOKUP(年度マスタ!$K$4&amp;"_"&amp;$AG11,データシート1!$A:$BT,MATCH("ab_"&amp;AM$2,データシート1!$A$1:$BT$1,0),0)</f>
        <v>173150</v>
      </c>
      <c r="AN11" s="78">
        <f>VLOOKUP(年度マスタ!$K$4&amp;"_"&amp;$AG11,データシート1!$A:$BT,MATCH("ab_"&amp;AN$2,データシート1!$A$1:$BT$1,0),0)</f>
        <v>41234</v>
      </c>
      <c r="AO11" s="78">
        <f>VLOOKUP(年度マスタ!$K$4&amp;"_"&amp;$AG11,データシート1!$A:$BT,MATCH("ab_"&amp;AO$2,データシート1!$A$1:$BT$1,0),0)</f>
        <v>285146</v>
      </c>
      <c r="AP11" s="78">
        <f>VLOOKUP(年度マスタ!$K$4&amp;"_"&amp;$AG11,データシート1!$A:$BT,MATCH("ab_"&amp;AP$2,データシート1!$A$1:$BT$1,0),0)</f>
        <v>0</v>
      </c>
      <c r="AQ11" s="954">
        <f>VLOOKUP(年度マスタ!$K$4&amp;"_"&amp;$AG11,データシート1!$A:$BT,MATCH("ab_"&amp;AQ$2,データシート1!$A$1:$BT$1,0),0)</f>
        <v>40.063893117100001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6372.1652000000004</v>
      </c>
      <c r="AI12" s="78">
        <f>VLOOKUP(年度マスタ!$K$4&amp;"_"&amp;$AG12,データシート1!$A:$BT,MATCH("ab_"&amp;AI$2,データシート1!$A$1:$BT$1,0),0)</f>
        <v>9438</v>
      </c>
      <c r="AJ12" s="78">
        <f>VLOOKUP(年度マスタ!$K$4&amp;"_"&amp;$AG12,データシート1!$A:$BT,MATCH("ab_"&amp;AJ$2,データシート1!$A$1:$BT$1,0),0)</f>
        <v>413</v>
      </c>
      <c r="AK12" s="78">
        <f>VLOOKUP(年度マスタ!$K$4&amp;"_"&amp;$AG12,データシート1!$A:$BT,MATCH("ab_"&amp;AK$2,データシート1!$A$1:$BT$1,0),0)</f>
        <v>120655</v>
      </c>
      <c r="AL12" s="78">
        <f>VLOOKUP(年度マスタ!$K$4&amp;"_"&amp;$AG12,データシート1!$A:$BT,MATCH("ab_"&amp;AL$2,データシート1!$A$1:$BT$1,0),0)</f>
        <v>119634</v>
      </c>
      <c r="AM12" s="78">
        <f>VLOOKUP(年度マスタ!$K$4&amp;"_"&amp;$AG12,データシート1!$A:$BT,MATCH("ab_"&amp;AM$2,データシート1!$A$1:$BT$1,0),0)</f>
        <v>175833</v>
      </c>
      <c r="AN12" s="78">
        <f>VLOOKUP(年度マスタ!$K$4&amp;"_"&amp;$AG12,データシート1!$A:$BT,MATCH("ab_"&amp;AN$2,データシート1!$A$1:$BT$1,0),0)</f>
        <v>41785</v>
      </c>
      <c r="AO12" s="78">
        <f>VLOOKUP(年度マスタ!$K$4&amp;"_"&amp;$AG12,データシート1!$A:$BT,MATCH("ab_"&amp;AO$2,データシート1!$A$1:$BT$1,0),0)</f>
        <v>284948</v>
      </c>
      <c r="AP12" s="78">
        <f>VLOOKUP(年度マスタ!$K$4&amp;"_"&amp;$AG12,データシート1!$A:$BT,MATCH("ab_"&amp;AP$2,データシート1!$A$1:$BT$1,0),0)</f>
        <v>0</v>
      </c>
      <c r="AQ12" s="954">
        <f>VLOOKUP(年度マスタ!$K$4&amp;"_"&amp;$AG12,データシート1!$A:$BT,MATCH("ab_"&amp;AQ$2,データシート1!$A$1:$BT$1,0),0)</f>
        <v>36.732489168119997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6365.2511000000004</v>
      </c>
      <c r="AI13" s="78">
        <f>VLOOKUP(年度マスタ!$K$4&amp;"_"&amp;$AG13,データシート1!$A:$BT,MATCH("ab_"&amp;AI$2,データシート1!$A$1:$BT$1,0),0)</f>
        <v>9438</v>
      </c>
      <c r="AJ13" s="78">
        <f>VLOOKUP(年度マスタ!$K$4&amp;"_"&amp;$AG13,データシート1!$A:$BT,MATCH("ab_"&amp;AJ$2,データシート1!$A$1:$BT$1,0),0)</f>
        <v>413</v>
      </c>
      <c r="AK13" s="78">
        <f>VLOOKUP(年度マスタ!$K$4&amp;"_"&amp;$AG13,データシート1!$A:$BT,MATCH("ab_"&amp;AK$2,データシート1!$A$1:$BT$1,0),0)</f>
        <v>120655</v>
      </c>
      <c r="AL13" s="78">
        <f>VLOOKUP(年度マスタ!$K$4&amp;"_"&amp;$AG13,データシート1!$A:$BT,MATCH("ab_"&amp;AL$2,データシート1!$A$1:$BT$1,0),0)</f>
        <v>121308</v>
      </c>
      <c r="AM13" s="78">
        <f>VLOOKUP(年度マスタ!$K$4&amp;"_"&amp;$AG13,データシート1!$A:$BT,MATCH("ab_"&amp;AM$2,データシート1!$A$1:$BT$1,0),0)</f>
        <v>178717</v>
      </c>
      <c r="AN13" s="78">
        <f>VLOOKUP(年度マスタ!$K$4&amp;"_"&amp;$AG13,データシート1!$A:$BT,MATCH("ab_"&amp;AN$2,データシート1!$A$1:$BT$1,0),0)</f>
        <v>41654</v>
      </c>
      <c r="AO13" s="78">
        <f>VLOOKUP(年度マスタ!$K$4&amp;"_"&amp;$AG13,データシート1!$A:$BT,MATCH("ab_"&amp;AO$2,データシート1!$A$1:$BT$1,0),0)</f>
        <v>285026</v>
      </c>
      <c r="AP13" s="78">
        <f>VLOOKUP(年度マスタ!$K$4&amp;"_"&amp;$AG13,データシート1!$A:$BT,MATCH("ab_"&amp;AP$2,データシート1!$A$1:$BT$1,0),0)</f>
        <v>0</v>
      </c>
      <c r="AQ13" s="954">
        <f>VLOOKUP(年度マスタ!$K$4&amp;"_"&amp;$AG13,データシート1!$A:$BT,MATCH("ab_"&amp;AQ$2,データシート1!$A$1:$BT$1,0),0)</f>
        <v>45.230848175879999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5651</v>
      </c>
      <c r="AI14" s="78">
        <f>VLOOKUP(年度マスタ!$K$4&amp;"_"&amp;$AG14,データシート1!$A:$BT,MATCH("ab_"&amp;AI$2,データシート1!$A$1:$BT$1,0),0)</f>
        <v>9438</v>
      </c>
      <c r="AJ14" s="78">
        <f>VLOOKUP(年度マスタ!$K$4&amp;"_"&amp;$AG14,データシート1!$A:$BT,MATCH("ab_"&amp;AJ$2,データシート1!$A$1:$BT$1,0),0)</f>
        <v>413</v>
      </c>
      <c r="AK14" s="78">
        <f>VLOOKUP(年度マスタ!$K$4&amp;"_"&amp;$AG14,データシート1!$A:$BT,MATCH("ab_"&amp;AK$2,データシート1!$A$1:$BT$1,0),0)</f>
        <v>120655</v>
      </c>
      <c r="AL14" s="78">
        <f>VLOOKUP(年度マスタ!$K$4&amp;"_"&amp;$AG14,データシート1!$A:$BT,MATCH("ab_"&amp;AL$2,データシート1!$A$1:$BT$1,0),0)</f>
        <v>122078</v>
      </c>
      <c r="AM14" s="78">
        <f>VLOOKUP(年度マスタ!$K$4&amp;"_"&amp;$AG14,データシート1!$A:$BT,MATCH("ab_"&amp;AM$2,データシート1!$A$1:$BT$1,0),0)</f>
        <v>180296</v>
      </c>
      <c r="AN14" s="78">
        <f>VLOOKUP(年度マスタ!$K$4&amp;"_"&amp;$AG14,データシート1!$A:$BT,MATCH("ab_"&amp;AN$2,データシート1!$A$1:$BT$1,0),0)</f>
        <v>40810</v>
      </c>
      <c r="AO14" s="78">
        <f>VLOOKUP(年度マスタ!$K$4&amp;"_"&amp;$AG14,データシート1!$A:$BT,MATCH("ab_"&amp;AO$2,データシート1!$A$1:$BT$1,0),0)</f>
        <v>283493</v>
      </c>
      <c r="AP14" s="78">
        <f>VLOOKUP(年度マスタ!$K$4&amp;"_"&amp;$AG14,データシート1!$A:$BT,MATCH("ab_"&amp;AP$2,データシート1!$A$1:$BT$1,0),0)</f>
        <v>0</v>
      </c>
      <c r="AQ14" s="954">
        <f>VLOOKUP(年度マスタ!$K$4&amp;"_"&amp;$AG14,データシート1!$A:$BT,MATCH("ab_"&amp;AQ$2,データシート1!$A$1:$BT$1,0),0)</f>
        <v>37.341019669786832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5716.875</v>
      </c>
      <c r="AI15" s="78">
        <f>VLOOKUP(年度マスタ!$K$4&amp;"_"&amp;$AG15,データシート1!$A:$BT,MATCH("ab_"&amp;AI$2,データシート1!$A$1:$BT$1,0),0)</f>
        <v>9438</v>
      </c>
      <c r="AJ15" s="78">
        <f>VLOOKUP(年度マスタ!$K$4&amp;"_"&amp;$AG15,データシート1!$A:$BT,MATCH("ab_"&amp;AJ$2,データシート1!$A$1:$BT$1,0),0)</f>
        <v>413</v>
      </c>
      <c r="AK15" s="78">
        <f>VLOOKUP(年度マスタ!$K$4&amp;"_"&amp;$AG15,データシート1!$A:$BT,MATCH("ab_"&amp;AK$2,データシート1!$A$1:$BT$1,0),0)</f>
        <v>120655</v>
      </c>
      <c r="AL15" s="78">
        <f>VLOOKUP(年度マスタ!$K$4&amp;"_"&amp;$AG15,データシート1!$A:$BT,MATCH("ab_"&amp;AL$2,データシート1!$A$1:$BT$1,0),0)</f>
        <v>122360</v>
      </c>
      <c r="AM15" s="78">
        <f>VLOOKUP(年度マスタ!$K$4&amp;"_"&amp;$AG15,データシート1!$A:$BT,MATCH("ab_"&amp;AM$2,データシート1!$A$1:$BT$1,0),0)</f>
        <v>181003</v>
      </c>
      <c r="AN15" s="78">
        <f>VLOOKUP(年度マスタ!$K$4&amp;"_"&amp;$AG15,データシート1!$A:$BT,MATCH("ab_"&amp;AN$2,データシート1!$A$1:$BT$1,0),0)</f>
        <v>39923</v>
      </c>
      <c r="AO15" s="78">
        <f>VLOOKUP(年度マスタ!$K$4&amp;"_"&amp;$AG15,データシート1!$A:$BT,MATCH("ab_"&amp;AO$2,データシート1!$A$1:$BT$1,0),0)</f>
        <v>281458</v>
      </c>
      <c r="AP15" s="78">
        <f>VLOOKUP(年度マスタ!$K$4&amp;"_"&amp;$AG15,データシート1!$A:$BT,MATCH("ab_"&amp;AP$2,データシート1!$A$1:$BT$1,0),0)</f>
        <v>0</v>
      </c>
      <c r="AQ15" s="954">
        <f>VLOOKUP(年度マスタ!$K$4&amp;"_"&amp;$AG15,データシート1!$A:$BT,MATCH("ab_"&amp;AQ$2,データシート1!$A$1:$BT$1,0),0)</f>
        <v>38.702230609700003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5636.8671999999997</v>
      </c>
      <c r="AI16" s="78">
        <f>VLOOKUP(年度マスタ!$K$4&amp;"_"&amp;$AG16,データシート1!$A:$BT,MATCH("ab_"&amp;AI$2,データシート1!$A$1:$BT$1,0),0)</f>
        <v>9438</v>
      </c>
      <c r="AJ16" s="78">
        <f>VLOOKUP(年度マスタ!$K$4&amp;"_"&amp;$AG16,データシート1!$A:$BT,MATCH("ab_"&amp;AJ$2,データシート1!$A$1:$BT$1,0),0)</f>
        <v>413</v>
      </c>
      <c r="AK16" s="78">
        <f>VLOOKUP(年度マスタ!$K$4&amp;"_"&amp;$AG16,データシート1!$A:$BT,MATCH("ab_"&amp;AK$2,データシート1!$A$1:$BT$1,0),0)</f>
        <v>120655</v>
      </c>
      <c r="AL16" s="78">
        <f>VLOOKUP(年度マスタ!$K$4&amp;"_"&amp;$AG16,データシート1!$A:$BT,MATCH("ab_"&amp;AL$2,データシート1!$A$1:$BT$1,0),0)</f>
        <v>122770</v>
      </c>
      <c r="AM16" s="78">
        <f>VLOOKUP(年度マスタ!$K$4&amp;"_"&amp;$AG16,データシート1!$A:$BT,MATCH("ab_"&amp;AM$2,データシート1!$A$1:$BT$1,0),0)</f>
        <v>181360</v>
      </c>
      <c r="AN16" s="78">
        <f>VLOOKUP(年度マスタ!$K$4&amp;"_"&amp;$AG16,データシート1!$A:$BT,MATCH("ab_"&amp;AN$2,データシート1!$A$1:$BT$1,0),0)</f>
        <v>39266</v>
      </c>
      <c r="AO16" s="78">
        <f>VLOOKUP(年度マスタ!$K$4&amp;"_"&amp;$AG16,データシート1!$A:$BT,MATCH("ab_"&amp;AO$2,データシート1!$A$1:$BT$1,0),0)</f>
        <v>279307</v>
      </c>
      <c r="AP16" s="78">
        <f>VLOOKUP(年度マスタ!$K$4&amp;"_"&amp;$AG16,データシート1!$A:$BT,MATCH("ab_"&amp;AP$2,データシート1!$A$1:$BT$1,0),0)</f>
        <v>0</v>
      </c>
      <c r="AQ16" s="954">
        <f>VLOOKUP(年度マスタ!$K$4&amp;"_"&amp;$AG16,データシート1!$A:$BT,MATCH("ab_"&amp;AQ$2,データシート1!$A$1:$BT$1,0),0)</f>
        <v>37.931920264400013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4768.0627999999997</v>
      </c>
      <c r="AI17" s="151">
        <f>VLOOKUP(年度マスタ!$K$4&amp;"_"&amp;$AG17,データシート1!$A:$BT,MATCH("ab_"&amp;AI$2,データシート1!$A$1:$BT$1,0),0)</f>
        <v>9438</v>
      </c>
      <c r="AJ17" s="151">
        <f>VLOOKUP(年度マスタ!$K$4&amp;"_"&amp;$AG17,データシート1!$A:$BT,MATCH("ab_"&amp;AJ$2,データシート1!$A$1:$BT$1,0),0)</f>
        <v>413</v>
      </c>
      <c r="AK17" s="151">
        <f>VLOOKUP(年度マスタ!$K$4&amp;"_"&amp;$AG17,データシート1!$A:$BT,MATCH("ab_"&amp;AK$2,データシート1!$A$1:$BT$1,0),0)</f>
        <v>120655</v>
      </c>
      <c r="AL17" s="151">
        <f>VLOOKUP(年度マスタ!$K$4&amp;"_"&amp;$AG17,データシート1!$A:$BT,MATCH("ab_"&amp;AL$2,データシート1!$A$1:$BT$1,0),0)</f>
        <v>123163</v>
      </c>
      <c r="AM17" s="151">
        <f>VLOOKUP(年度マスタ!$K$4&amp;"_"&amp;$AG17,データシート1!$A:$BT,MATCH("ab_"&amp;AM$2,データシート1!$A$1:$BT$1,0),0)</f>
        <v>181851</v>
      </c>
      <c r="AN17" s="151">
        <f>VLOOKUP(年度マスタ!$K$4&amp;"_"&amp;$AG17,データシート1!$A:$BT,MATCH("ab_"&amp;AN$2,データシート1!$A$1:$BT$1,0),0)</f>
        <v>38531</v>
      </c>
      <c r="AO17" s="151">
        <f>VLOOKUP(年度マスタ!$K$4&amp;"_"&amp;$AG17,データシート1!$A:$BT,MATCH("ab_"&amp;AO$2,データシート1!$A$1:$BT$1,0),0)</f>
        <v>277133</v>
      </c>
      <c r="AP17" s="151">
        <f>VLOOKUP(年度マスタ!$K$4&amp;"_"&amp;$AG17,データシート1!$A:$BT,MATCH("ab_"&amp;AP$2,データシート1!$A$1:$BT$1,0),0)</f>
        <v>0</v>
      </c>
      <c r="AQ17" s="955">
        <f>VLOOKUP(年度マスタ!$K$4&amp;"_"&amp;$AG17,データシート1!$A:$BT,MATCH("ab_"&amp;AQ$2,データシート1!$A$1:$BT$1,0),0)</f>
        <v>33.70147829706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4454.6563999999998</v>
      </c>
      <c r="AI18" s="78">
        <f>VLOOKUP(年度マスタ!$K$4&amp;"_"&amp;$AG18,データシート1!$A:$BT,MATCH("ab_"&amp;AI$2,データシート1!$A$1:$BT$1,0),0)</f>
        <v>10204</v>
      </c>
      <c r="AJ18" s="78">
        <f>VLOOKUP(年度マスタ!$K$4&amp;"_"&amp;$AG18,データシート1!$A:$BT,MATCH("ab_"&amp;AJ$2,データシート1!$A$1:$BT$1,0),0)</f>
        <v>647</v>
      </c>
      <c r="AK18" s="78">
        <f>VLOOKUP(年度マスタ!$K$4&amp;"_"&amp;$AG18,データシート1!$A:$BT,MATCH("ab_"&amp;AK$2,データシート1!$A$1:$BT$1,0),0)</f>
        <v>112630</v>
      </c>
      <c r="AL18" s="78">
        <f>VLOOKUP(年度マスタ!$K$4&amp;"_"&amp;$AG18,データシート1!$A:$BT,MATCH("ab_"&amp;AL$2,データシート1!$A$1:$BT$1,0),0)</f>
        <v>123878</v>
      </c>
      <c r="AM18" s="78">
        <f>VLOOKUP(年度マスタ!$K$4&amp;"_"&amp;$AG18,データシート1!$A:$BT,MATCH("ab_"&amp;AM$2,データシート1!$A$1:$BT$1,0),0)</f>
        <v>182268</v>
      </c>
      <c r="AN18" s="78">
        <f>VLOOKUP(年度マスタ!$K$4&amp;"_"&amp;$AG18,データシート1!$A:$BT,MATCH("ab_"&amp;AN$2,データシート1!$A$1:$BT$1,0),0)</f>
        <v>38247</v>
      </c>
      <c r="AO18" s="78">
        <f>VLOOKUP(年度マスタ!$K$4&amp;"_"&amp;$AG18,データシート1!$A:$BT,MATCH("ab_"&amp;AO$2,データシート1!$A$1:$BT$1,0),0)</f>
        <v>275646</v>
      </c>
      <c r="AP18" s="78">
        <f>VLOOKUP(年度マスタ!$K$4&amp;"_"&amp;$AG18,データシート1!$A:$BT,MATCH("ab_"&amp;AP$2,データシート1!$A$1:$BT$1,0),0)</f>
        <v>0</v>
      </c>
      <c r="AQ18" s="954">
        <f>VLOOKUP(年度マスタ!$K$4&amp;"_"&amp;$AG18,データシート1!$A:$BT,MATCH("ab_"&amp;AQ$2,データシート1!$A$1:$BT$1,0),0)</f>
        <v>35.291683629239998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4643.1895000000004</v>
      </c>
      <c r="AI19" s="78">
        <f>VLOOKUP(年度マスタ!$K$4&amp;"_"&amp;$AG19,データシート1!$A:$BT,MATCH("ab_"&amp;AI$2,データシート1!$A$1:$BT$1,0),0)</f>
        <v>10204</v>
      </c>
      <c r="AJ19" s="78">
        <f>VLOOKUP(年度マスタ!$K$4&amp;"_"&amp;$AG19,データシート1!$A:$BT,MATCH("ab_"&amp;AJ$2,データシート1!$A$1:$BT$1,0),0)</f>
        <v>647</v>
      </c>
      <c r="AK19" s="78">
        <f>VLOOKUP(年度マスタ!$K$4&amp;"_"&amp;$AG19,データシート1!$A:$BT,MATCH("ab_"&amp;AK$2,データシート1!$A$1:$BT$1,0),0)</f>
        <v>112630</v>
      </c>
      <c r="AL19" s="78">
        <f>VLOOKUP(年度マスタ!$K$4&amp;"_"&amp;$AG19,データシート1!$A:$BT,MATCH("ab_"&amp;AL$2,データシート1!$A$1:$BT$1,0),0)</f>
        <v>124222</v>
      </c>
      <c r="AM19" s="78">
        <f>VLOOKUP(年度マスタ!$K$4&amp;"_"&amp;$AG19,データシート1!$A:$BT,MATCH("ab_"&amp;AM$2,データシート1!$A$1:$BT$1,0),0)</f>
        <v>181906</v>
      </c>
      <c r="AN19" s="78">
        <f>VLOOKUP(年度マスタ!$K$4&amp;"_"&amp;$AG19,データシート1!$A:$BT,MATCH("ab_"&amp;AN$2,データシート1!$A$1:$BT$1,0),0)</f>
        <v>38222</v>
      </c>
      <c r="AO19" s="78">
        <f>VLOOKUP(年度マスタ!$K$4&amp;"_"&amp;$AG19,データシート1!$A:$BT,MATCH("ab_"&amp;AO$2,データシート1!$A$1:$BT$1,0),0)</f>
        <v>273348</v>
      </c>
      <c r="AP19" s="78">
        <f>VLOOKUP(年度マスタ!$K$4&amp;"_"&amp;$AG19,データシート1!$A:$BT,MATCH("ab_"&amp;AP$2,データシート1!$A$1:$BT$1,0),0)</f>
        <v>0</v>
      </c>
      <c r="AQ19" s="954">
        <f>VLOOKUP(年度マスタ!$K$4&amp;"_"&amp;$AG19,データシート1!$A:$BT,MATCH("ab_"&amp;AQ$2,データシート1!$A$1:$BT$1,0),0)</f>
        <v>29.230301667919999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4831.9602999999997</v>
      </c>
      <c r="AI20" s="78">
        <f>VLOOKUP(年度マスタ!$K$4&amp;"_"&amp;$AG20,データシート1!$A:$BT,MATCH("ab_"&amp;AI$2,データシート1!$A$1:$BT$1,0),0)</f>
        <v>10204</v>
      </c>
      <c r="AJ20" s="78">
        <f>VLOOKUP(年度マスタ!$K$4&amp;"_"&amp;$AG20,データシート1!$A:$BT,MATCH("ab_"&amp;AJ$2,データシート1!$A$1:$BT$1,0),0)</f>
        <v>647</v>
      </c>
      <c r="AK20" s="78">
        <f>VLOOKUP(年度マスタ!$K$4&amp;"_"&amp;$AG20,データシート1!$A:$BT,MATCH("ab_"&amp;AK$2,データシート1!$A$1:$BT$1,0),0)</f>
        <v>112630</v>
      </c>
      <c r="AL20" s="78">
        <f>VLOOKUP(年度マスタ!$K$4&amp;"_"&amp;$AG20,データシート1!$A:$BT,MATCH("ab_"&amp;AL$2,データシート1!$A$1:$BT$1,0),0)</f>
        <v>124704</v>
      </c>
      <c r="AM20" s="78">
        <f>VLOOKUP(年度マスタ!$K$4&amp;"_"&amp;$AG20,データシート1!$A:$BT,MATCH("ab_"&amp;AM$2,データシート1!$A$1:$BT$1,0),0)</f>
        <v>182958</v>
      </c>
      <c r="AN20" s="78">
        <f>VLOOKUP(年度マスタ!$K$4&amp;"_"&amp;$AG20,データシート1!$A:$BT,MATCH("ab_"&amp;AN$2,データシート1!$A$1:$BT$1,0),0)</f>
        <v>38336</v>
      </c>
      <c r="AO20" s="78">
        <f>VLOOKUP(年度マスタ!$K$4&amp;"_"&amp;$AG20,データシート1!$A:$BT,MATCH("ab_"&amp;AO$2,データシート1!$A$1:$BT$1,0),0)</f>
        <v>270744</v>
      </c>
      <c r="AP20" s="78">
        <f>VLOOKUP(年度マスタ!$K$4&amp;"_"&amp;$AG20,データシート1!$A:$BT,MATCH("ab_"&amp;AP$2,データシート1!$A$1:$BT$1,0),0)</f>
        <v>0</v>
      </c>
      <c r="AQ20" s="954">
        <f>VLOOKUP(年度マスタ!$K$4&amp;"_"&amp;$AG20,データシート1!$A:$BT,MATCH("ab_"&amp;AQ$2,データシート1!$A$1:$BT$1,0),0)</f>
        <v>28.29868921848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福島市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222.47499999999999</v>
      </c>
      <c r="BE13" s="70" t="str">
        <f>年度マスタ!K4</f>
        <v>07201</v>
      </c>
      <c r="BF13" s="70" t="str">
        <f>年度マスタ!K4</f>
        <v>07201</v>
      </c>
      <c r="BG13" s="70" t="str">
        <f>年度マスタ!K4</f>
        <v>07201</v>
      </c>
      <c r="BH13" s="278" t="s">
        <v>195</v>
      </c>
      <c r="BI13" s="278" t="s">
        <v>195</v>
      </c>
      <c r="BJ13" s="278" t="s">
        <v>195</v>
      </c>
      <c r="BK13" s="278" t="str">
        <f>年度マスタ!K4</f>
        <v>07201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222.47499999999999</v>
      </c>
      <c r="AY14" s="70"/>
      <c r="BE14" s="70" t="str">
        <f>AP2</f>
        <v>福島市</v>
      </c>
      <c r="BF14" s="70" t="str">
        <f>AP2</f>
        <v>福島市</v>
      </c>
      <c r="BG14" s="70" t="str">
        <f>AP2</f>
        <v>福島市</v>
      </c>
      <c r="BH14" s="70" t="s">
        <v>205</v>
      </c>
      <c r="BI14" s="70" t="s">
        <v>205</v>
      </c>
      <c r="BJ14" s="70" t="s">
        <v>205</v>
      </c>
      <c r="BK14" s="70" t="str">
        <f>AP2</f>
        <v>福島市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105.68699999999998</v>
      </c>
      <c r="AY17" s="165">
        <f>AX17</f>
        <v>105.68699999999998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5.4160000000000004</v>
      </c>
      <c r="BG17" s="952">
        <f t="shared" ref="BG17:BG39" si="2">BF17/BE17</f>
        <v>5.4160000000000004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9.3618200878265334E-2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75.099999999999994</v>
      </c>
      <c r="BG19" s="952">
        <f t="shared" si="2"/>
        <v>37.549999999999997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0.32642659775684635</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306.714</v>
      </c>
      <c r="G21" s="877">
        <f t="shared" ref="G21:O21" si="5">SUM(G22,G26,G27,G28)</f>
        <v>345.11599999999999</v>
      </c>
      <c r="H21" s="877">
        <f t="shared" si="5"/>
        <v>354.346</v>
      </c>
      <c r="I21" s="877">
        <f t="shared" si="5"/>
        <v>419.89699999999999</v>
      </c>
      <c r="J21" s="877">
        <f t="shared" si="5"/>
        <v>404.22</v>
      </c>
      <c r="K21" s="877">
        <f t="shared" si="5"/>
        <v>382.11</v>
      </c>
      <c r="L21" s="877">
        <f t="shared" si="5"/>
        <v>378.42899999999997</v>
      </c>
      <c r="M21" s="877">
        <f t="shared" si="5"/>
        <v>357.98</v>
      </c>
      <c r="N21" s="877">
        <f t="shared" si="5"/>
        <v>347.51800000000003</v>
      </c>
      <c r="O21" s="877">
        <f t="shared" si="5"/>
        <v>335.476</v>
      </c>
      <c r="P21" s="878">
        <f>SUM(P22,P26,P27,P28)</f>
        <v>328.16199999999998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29.821999999999999</v>
      </c>
      <c r="BG21" s="952">
        <f t="shared" si="2"/>
        <v>5.9643999999999995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0.68990859025069551</v>
      </c>
    </row>
    <row r="22" spans="2:63" ht="15.95" customHeight="1" thickBot="1">
      <c r="B22" s="285"/>
      <c r="C22" s="522"/>
      <c r="D22" s="408" t="s">
        <v>114</v>
      </c>
      <c r="E22" s="409"/>
      <c r="F22" s="879">
        <f>SUM(F23:F25)</f>
        <v>248.74199999999999</v>
      </c>
      <c r="G22" s="879">
        <f t="shared" ref="G22:P22" si="6">SUM(G23:G25)</f>
        <v>275.60899999999998</v>
      </c>
      <c r="H22" s="879">
        <f t="shared" si="6"/>
        <v>280.20999999999998</v>
      </c>
      <c r="I22" s="879">
        <f t="shared" si="6"/>
        <v>284.548</v>
      </c>
      <c r="J22" s="879">
        <f t="shared" si="6"/>
        <v>274.44</v>
      </c>
      <c r="K22" s="879">
        <f t="shared" si="6"/>
        <v>250.13499999999999</v>
      </c>
      <c r="L22" s="879">
        <f t="shared" si="6"/>
        <v>259.54500000000002</v>
      </c>
      <c r="M22" s="879">
        <f t="shared" si="6"/>
        <v>245.29900000000001</v>
      </c>
      <c r="N22" s="879">
        <f t="shared" si="6"/>
        <v>237.60599999999999</v>
      </c>
      <c r="O22" s="879">
        <f t="shared" si="6"/>
        <v>225.90899999999999</v>
      </c>
      <c r="P22" s="880">
        <f t="shared" si="6"/>
        <v>222.47499999999999</v>
      </c>
      <c r="Z22" s="273"/>
      <c r="AB22" s="272"/>
      <c r="AC22" s="521" t="s">
        <v>286</v>
      </c>
      <c r="AP22" s="16" t="s">
        <v>287</v>
      </c>
      <c r="AQ22" s="273"/>
      <c r="AV22" s="70" t="str">
        <f>AW22</f>
        <v>エネルギー起源CO2</v>
      </c>
      <c r="AW22" s="70" t="str">
        <f>D56</f>
        <v>エネルギー起源CO2</v>
      </c>
      <c r="AX22" s="165">
        <f>P56</f>
        <v>278.43799999999999</v>
      </c>
      <c r="AY22" s="165">
        <f>AX22</f>
        <v>278.43799999999999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248.74199999999999</v>
      </c>
      <c r="G23" s="881">
        <f>IFERROR(VLOOKUP(年度マスタ!$K$4&amp;"_"&amp;G$20,データシート1!$A:$BU,MATCH("ba_"&amp;$E23,データシート1!$A$1:$BU$1,0),0),0)</f>
        <v>275.60899999999998</v>
      </c>
      <c r="H23" s="881">
        <f>IFERROR(VLOOKUP(年度マスタ!$K$4&amp;"_"&amp;H$20,データシート1!$A:$BU,MATCH("ba_"&amp;$E23,データシート1!$A$1:$BU$1,0),0),0)</f>
        <v>280.20999999999998</v>
      </c>
      <c r="I23" s="881">
        <f>IFERROR(VLOOKUP(年度マスタ!$K$4&amp;"_"&amp;I$20,データシート1!$A:$BU,MATCH("ba_"&amp;$E23,データシート1!$A$1:$BU$1,0),0),0)</f>
        <v>284.548</v>
      </c>
      <c r="J23" s="881">
        <f>IFERROR(VLOOKUP(年度マスタ!$K$4&amp;"_"&amp;J$20,データシート1!$A:$BU,MATCH("ba_"&amp;$E23,データシート1!$A$1:$BU$1,0),0),0)</f>
        <v>274.44</v>
      </c>
      <c r="K23" s="881">
        <f>IFERROR(VLOOKUP(年度マスタ!$K$4&amp;"_"&amp;K$20,データシート1!$A:$BU,MATCH("ba_"&amp;$E23,データシート1!$A$1:$BU$1,0),0),0)</f>
        <v>250.13499999999999</v>
      </c>
      <c r="L23" s="881">
        <f>IFERROR(VLOOKUP(年度マスタ!$K$4&amp;"_"&amp;L$20,データシート1!$A:$BU,MATCH("ba_"&amp;$E23,データシート1!$A$1:$BU$1,0),0),0)</f>
        <v>259.54500000000002</v>
      </c>
      <c r="M23" s="881">
        <f>IFERROR(VLOOKUP(年度マスタ!$K$4&amp;"_"&amp;M$20,データシート1!$A:$BU,MATCH("ba_"&amp;$E23,データシート1!$A$1:$BU$1,0),0),0)</f>
        <v>245.29900000000001</v>
      </c>
      <c r="N23" s="881">
        <f>IFERROR(VLOOKUP(年度マスタ!$K$4&amp;"_"&amp;N$20,データシート1!$A:$BU,MATCH("ba_"&amp;$E23,データシート1!$A$1:$BU$1,0),0),0)</f>
        <v>237.60599999999999</v>
      </c>
      <c r="O23" s="881">
        <f>IFERROR(VLOOKUP(年度マスタ!$K$4&amp;"_"&amp;O$20,データシート1!$A:$BU,MATCH("ba_"&amp;$E23,データシート1!$A$1:$BU$1,0),0),0)</f>
        <v>225.90899999999999</v>
      </c>
      <c r="P23" s="882">
        <f>IFERROR(VLOOKUP(年度マスタ!$K$4&amp;"_"&amp;P$20,データシート1!$A:$BU,MATCH("ba_"&amp;$E23,データシート1!$A$1:$BU$1,0),0),0)</f>
        <v>222.47499999999999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49.723999999999997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1344.6741142446463</v>
      </c>
      <c r="AG24" s="877">
        <f t="shared" ref="AG24:AP24" si="11">AG25+AG29</f>
        <v>1495.1936626705165</v>
      </c>
      <c r="AH24" s="877">
        <f t="shared" si="11"/>
        <v>1323.2703813242779</v>
      </c>
      <c r="AI24" s="877">
        <f t="shared" si="11"/>
        <v>1390.765797520261</v>
      </c>
      <c r="AJ24" s="877">
        <f t="shared" si="11"/>
        <v>1322.2660184300566</v>
      </c>
      <c r="AK24" s="877">
        <f t="shared" si="11"/>
        <v>1068.4667733954129</v>
      </c>
      <c r="AL24" s="877">
        <f t="shared" si="11"/>
        <v>1009.0500354559264</v>
      </c>
      <c r="AM24" s="877">
        <f t="shared" si="11"/>
        <v>1047.1182407341832</v>
      </c>
      <c r="AN24" s="877">
        <f t="shared" si="11"/>
        <v>974.74939005813303</v>
      </c>
      <c r="AO24" s="877">
        <f t="shared" si="11"/>
        <v>817.34917312492848</v>
      </c>
      <c r="AP24" s="878">
        <f t="shared" si="11"/>
        <v>857.89783127940893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641.29966507399308</v>
      </c>
      <c r="AG25" s="879">
        <f>①CO2排出量の現状把握!AA35</f>
        <v>703.81238661119437</v>
      </c>
      <c r="AH25" s="879">
        <f>①CO2排出量の現状把握!AB35</f>
        <v>640.25840942888431</v>
      </c>
      <c r="AI25" s="879">
        <f>①CO2排出量の現状把握!AC35</f>
        <v>618.93392721448845</v>
      </c>
      <c r="AJ25" s="879">
        <f>①CO2排出量の現状把握!AD35</f>
        <v>562.93884822738983</v>
      </c>
      <c r="AK25" s="879">
        <f>①CO2排出量の現状把握!AE35</f>
        <v>513.72176620902405</v>
      </c>
      <c r="AL25" s="879">
        <f>①CO2排出量の現状把握!AF35</f>
        <v>494.86662076253879</v>
      </c>
      <c r="AM25" s="879">
        <f>①CO2排出量の現状把握!AG35</f>
        <v>501.74700853412395</v>
      </c>
      <c r="AN25" s="879">
        <f>①CO2排出量の現状把握!AH35</f>
        <v>428.75077448088587</v>
      </c>
      <c r="AO25" s="879">
        <f>①CO2排出量の現状把握!AI35</f>
        <v>391.58315941792182</v>
      </c>
      <c r="AP25" s="880">
        <f>①CO2排出量の現状把握!AJ35</f>
        <v>390.87250308656439</v>
      </c>
      <c r="AQ25" s="273"/>
      <c r="AV25" s="70" t="str">
        <f>AW25</f>
        <v>廃棄物原燃料以外</v>
      </c>
      <c r="AW25" s="70" t="str">
        <f>E59</f>
        <v>廃棄物原燃料以外</v>
      </c>
      <c r="AX25" s="287">
        <f t="shared" si="12"/>
        <v>49.723999999999997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57.972000000000001</v>
      </c>
      <c r="G26" s="879">
        <f>IFERROR(VLOOKUP(年度マスタ!$K$4&amp;"_"&amp;G$20,データシート1!$A:$BU,MATCH("ba_"&amp;$D26,データシート1!$A$1:$BU$1,0),0),0)</f>
        <v>69.507000000000005</v>
      </c>
      <c r="H26" s="879">
        <f>IFERROR(VLOOKUP(年度マスタ!$K$4&amp;"_"&amp;H$20,データシート1!$A:$BU,MATCH("ba_"&amp;$D26,データシート1!$A$1:$BU$1,0),0),0)</f>
        <v>74.135999999999996</v>
      </c>
      <c r="I26" s="879">
        <f>IFERROR(VLOOKUP(年度マスタ!$K$4&amp;"_"&amp;I$20,データシート1!$A:$BU,MATCH("ba_"&amp;$D26,データシート1!$A$1:$BU$1,0),0),0)</f>
        <v>135.34899999999999</v>
      </c>
      <c r="J26" s="879">
        <f>IFERROR(VLOOKUP(年度マスタ!$K$4&amp;"_"&amp;J$20,データシート1!$A:$BU,MATCH("ba_"&amp;$D26,データシート1!$A$1:$BU$1,0),0),0)</f>
        <v>129.78</v>
      </c>
      <c r="K26" s="879">
        <f>IFERROR(VLOOKUP(年度マスタ!$K$4&amp;"_"&amp;K$20,データシート1!$A:$BU,MATCH("ba_"&amp;$D26,データシート1!$A$1:$BU$1,0),0),0)</f>
        <v>131.97499999999999</v>
      </c>
      <c r="L26" s="879">
        <f>IFERROR(VLOOKUP(年度マスタ!$K$4&amp;"_"&amp;L$20,データシート1!$A:$BU,MATCH("ba_"&amp;$D26,データシート1!$A$1:$BU$1,0),0),0)</f>
        <v>118.88399999999999</v>
      </c>
      <c r="M26" s="879">
        <f>IFERROR(VLOOKUP(年度マスタ!$K$4&amp;"_"&amp;M$20,データシート1!$A:$BU,MATCH("ba_"&amp;$D26,データシート1!$A$1:$BU$1,0),0),0)</f>
        <v>112.681</v>
      </c>
      <c r="N26" s="879">
        <f>IFERROR(VLOOKUP(年度マスタ!$K$4&amp;"_"&amp;N$20,データシート1!$A:$BU,MATCH("ba_"&amp;$D26,データシート1!$A$1:$BU$1,0),0),0)</f>
        <v>109.91200000000001</v>
      </c>
      <c r="O26" s="879">
        <f>IFERROR(VLOOKUP(年度マスタ!$K$4&amp;"_"&amp;O$20,データシート1!$A:$BU,MATCH("ba_"&amp;$D26,データシート1!$A$1:$BU$1,0),0),0)</f>
        <v>109.56700000000001</v>
      </c>
      <c r="P26" s="880">
        <f>IFERROR(VLOOKUP(年度マスタ!$K$4&amp;"_"&amp;P$20,データシート1!$A:$BU,MATCH("ba_"&amp;$D26,データシート1!$A$1:$BU$1,0),0),0)</f>
        <v>105.68699999999998</v>
      </c>
      <c r="Z26" s="273"/>
      <c r="AB26" s="272"/>
      <c r="AC26" s="522"/>
      <c r="AD26" s="410"/>
      <c r="AE26" s="409" t="s">
        <v>184</v>
      </c>
      <c r="AF26" s="881">
        <f>①CO2排出量の現状把握!Z36</f>
        <v>592.23893489830311</v>
      </c>
      <c r="AG26" s="881">
        <f>①CO2排出量の現状把握!AA36</f>
        <v>656.27108942176119</v>
      </c>
      <c r="AH26" s="881">
        <f>①CO2排出量の現状把握!AB36</f>
        <v>602.7612802761987</v>
      </c>
      <c r="AI26" s="881">
        <f>①CO2排出量の現状把握!AC36</f>
        <v>578.16910015423127</v>
      </c>
      <c r="AJ26" s="881">
        <f>①CO2排出量の現状把握!AD36</f>
        <v>521.61649843058331</v>
      </c>
      <c r="AK26" s="881">
        <f>①CO2排出量の現状把握!AE36</f>
        <v>469.94072412758618</v>
      </c>
      <c r="AL26" s="881">
        <f>①CO2排出量の現状把握!AF36</f>
        <v>449.69309798343011</v>
      </c>
      <c r="AM26" s="881">
        <f>①CO2排出量の現状把握!AG36</f>
        <v>459.76698065852258</v>
      </c>
      <c r="AN26" s="881">
        <f>①CO2排出量の現状把握!AH36</f>
        <v>388.21926158256917</v>
      </c>
      <c r="AO26" s="881">
        <f>①CO2排出量の現状把握!AI36</f>
        <v>343.56628943442701</v>
      </c>
      <c r="AP26" s="882">
        <f>①CO2排出量の現状把握!AJ36</f>
        <v>345.2649011561362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3.2959999999999998</v>
      </c>
      <c r="BG26" s="952">
        <f t="shared" si="2"/>
        <v>3.2959999999999998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0.44108069528496863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25.942859064792628</v>
      </c>
      <c r="AG27" s="881">
        <f>①CO2排出量の現状把握!AA37</f>
        <v>24.354381695493089</v>
      </c>
      <c r="AH27" s="881">
        <f>①CO2排出量の現状把握!AB37</f>
        <v>20.676246939899229</v>
      </c>
      <c r="AI27" s="881">
        <f>①CO2排出量の現状把握!AC37</f>
        <v>21.810130427046921</v>
      </c>
      <c r="AJ27" s="881">
        <f>①CO2排出量の現状把握!AD37</f>
        <v>22.04148572601634</v>
      </c>
      <c r="AK27" s="881">
        <f>①CO2排出量の現状把握!AE37</f>
        <v>22.641627650530609</v>
      </c>
      <c r="AL27" s="881">
        <f>①CO2排出量の現状把握!AF37</f>
        <v>23.272431248687926</v>
      </c>
      <c r="AM27" s="881">
        <f>①CO2排出量の現状把握!AG37</f>
        <v>22.120253217620956</v>
      </c>
      <c r="AN27" s="881">
        <f>①CO2排出量の現状把握!AH37</f>
        <v>20.476067992639436</v>
      </c>
      <c r="AO27" s="881">
        <f>①CO2排出量の現状把握!AI37</f>
        <v>22.327836484517238</v>
      </c>
      <c r="AP27" s="882">
        <f>①CO2排出量の現状把握!AJ37</f>
        <v>24.452585446484672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5.3220000000000001</v>
      </c>
      <c r="BG27" s="952">
        <f t="shared" si="2"/>
        <v>5.3220000000000001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0.61362178793621969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23.117871110897319</v>
      </c>
      <c r="AG28" s="881">
        <f>①CO2排出量の現状把握!AA38</f>
        <v>23.186915493940141</v>
      </c>
      <c r="AH28" s="881">
        <f>①CO2排出量の現状把握!AB38</f>
        <v>16.82088221278633</v>
      </c>
      <c r="AI28" s="881">
        <f>①CO2排出量の現状把握!AC38</f>
        <v>18.954696633210279</v>
      </c>
      <c r="AJ28" s="881">
        <f>①CO2排出量の現状把握!AD38</f>
        <v>19.28086407079018</v>
      </c>
      <c r="AK28" s="881">
        <f>①CO2排出量の現状把握!AE38</f>
        <v>21.139414430907227</v>
      </c>
      <c r="AL28" s="881">
        <f>①CO2排出量の現状把握!AF38</f>
        <v>21.901091530420725</v>
      </c>
      <c r="AM28" s="881">
        <f>①CO2排出量の現状把握!AG38</f>
        <v>19.85977465798036</v>
      </c>
      <c r="AN28" s="881">
        <f>①CO2排出量の現状把握!AH38</f>
        <v>20.055444905677206</v>
      </c>
      <c r="AO28" s="881">
        <f>①CO2排出量の現状把握!AI38</f>
        <v>25.689033498977548</v>
      </c>
      <c r="AP28" s="882">
        <f>①CO2排出量の現状把握!AJ38</f>
        <v>21.155016483943516</v>
      </c>
      <c r="AQ28" s="273"/>
      <c r="AV28" s="70" t="str">
        <f t="shared" si="14"/>
        <v>HFC</v>
      </c>
      <c r="AW28" s="70" t="str">
        <f t="shared" si="13"/>
        <v>HFC</v>
      </c>
      <c r="AX28" s="287">
        <f t="shared" si="12"/>
        <v>0</v>
      </c>
      <c r="AY28" s="287">
        <f t="shared" si="15"/>
        <v>0</v>
      </c>
      <c r="BA28" s="70">
        <v>19</v>
      </c>
      <c r="BB28" s="70"/>
      <c r="BC28" s="70" t="s">
        <v>295</v>
      </c>
      <c r="BD28" s="70" t="str">
        <f t="shared" si="1"/>
        <v>19：ゴム製品製造業(N=3)</v>
      </c>
      <c r="BE28" s="845">
        <f>VLOOKUP(BE$13&amp;"_"&amp;$AV$8,データシート2!$A:$SI,MATCH($AV$5&amp;"_"&amp;$BA28&amp;$AV$6,データシート2!$A$1:$SI$1,0),0)</f>
        <v>3</v>
      </c>
      <c r="BF28" s="952">
        <f>VLOOKUP(BF$13&amp;"_"&amp;$AW$8,データシート2!$A:$SI,MATCH($AW$5&amp;"_"&amp;$BA28&amp;$AW$6,データシート2!$A$1:$SI$1,0),0)</f>
        <v>12.879</v>
      </c>
      <c r="BG28" s="952">
        <f t="shared" si="2"/>
        <v>4.2930000000000001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0.29614403651251764</v>
      </c>
    </row>
    <row r="29" spans="2:63" ht="15.95" customHeight="1">
      <c r="B29" s="285"/>
      <c r="Z29" s="273"/>
      <c r="AB29" s="272"/>
      <c r="AC29" s="522"/>
      <c r="AD29" s="408" t="s">
        <v>199</v>
      </c>
      <c r="AE29" s="413"/>
      <c r="AF29" s="883">
        <f>①CO2排出量の現状把握!Z39</f>
        <v>703.37444917065329</v>
      </c>
      <c r="AG29" s="883">
        <f>①CO2排出量の現状把握!AA39</f>
        <v>791.38127605932198</v>
      </c>
      <c r="AH29" s="883">
        <f>①CO2排出量の現状把握!AB39</f>
        <v>683.01197189539357</v>
      </c>
      <c r="AI29" s="883">
        <f>①CO2排出量の現状把握!AC39</f>
        <v>771.83187030577255</v>
      </c>
      <c r="AJ29" s="883">
        <f>①CO2排出量の現状把握!AD39</f>
        <v>759.32717020266671</v>
      </c>
      <c r="AK29" s="883">
        <f>①CO2排出量の現状把握!AE39</f>
        <v>554.74500718638888</v>
      </c>
      <c r="AL29" s="883">
        <f>①CO2排出量の現状把握!AF39</f>
        <v>514.18341469338759</v>
      </c>
      <c r="AM29" s="883">
        <f>①CO2排出量の現状把握!AG39</f>
        <v>545.37123220005935</v>
      </c>
      <c r="AN29" s="883">
        <f>①CO2排出量の現状把握!AH39</f>
        <v>545.99861557724716</v>
      </c>
      <c r="AO29" s="883">
        <f>①CO2排出量の現状把握!AI39</f>
        <v>425.76601370700672</v>
      </c>
      <c r="AP29" s="884">
        <f>①CO2排出量の現状把握!AJ39</f>
        <v>467.02532819284454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0.22809541490451962</v>
      </c>
      <c r="AG32" s="461">
        <f t="shared" si="16"/>
        <v>0.2308169226611084</v>
      </c>
      <c r="AH32" s="461">
        <f t="shared" si="16"/>
        <v>0.26778049671555726</v>
      </c>
      <c r="AI32" s="461">
        <f t="shared" si="16"/>
        <v>0.30191783602147637</v>
      </c>
      <c r="AJ32" s="461">
        <f t="shared" si="16"/>
        <v>0.30570247920303933</v>
      </c>
      <c r="AK32" s="461">
        <f t="shared" si="16"/>
        <v>0.35762459770809424</v>
      </c>
      <c r="AL32" s="461">
        <f t="shared" si="16"/>
        <v>0.37503492067071942</v>
      </c>
      <c r="AM32" s="461">
        <f t="shared" si="16"/>
        <v>0.34187161112674685</v>
      </c>
      <c r="AN32" s="461">
        <f t="shared" si="16"/>
        <v>0.35652035645723712</v>
      </c>
      <c r="AO32" s="461">
        <f t="shared" si="16"/>
        <v>0.41044392168085531</v>
      </c>
      <c r="AP32" s="461">
        <f t="shared" si="16"/>
        <v>0.38251874294938137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0.38787171356358058</v>
      </c>
      <c r="AG33" s="458">
        <f t="shared" ref="AG33:AP33" si="17">IFERROR(IF(G22/AG25&gt;1,1,G22/AG25),0)</f>
        <v>0.39159441527739708</v>
      </c>
      <c r="AH33" s="458">
        <f t="shared" si="17"/>
        <v>0.43765141679271274</v>
      </c>
      <c r="AI33" s="458">
        <f t="shared" si="17"/>
        <v>0.45973889536255996</v>
      </c>
      <c r="AJ33" s="458">
        <f t="shared" si="17"/>
        <v>0.48751298806996618</v>
      </c>
      <c r="AK33" s="458">
        <f t="shared" si="17"/>
        <v>0.48690753721777208</v>
      </c>
      <c r="AL33" s="458">
        <f t="shared" si="17"/>
        <v>0.52447465460504838</v>
      </c>
      <c r="AM33" s="458">
        <f t="shared" si="17"/>
        <v>0.48888981065707171</v>
      </c>
      <c r="AN33" s="458">
        <f>IFERROR(IF(N22/AN25&gt;1,1,N22/AN25),0)</f>
        <v>0.55418208932143331</v>
      </c>
      <c r="AO33" s="458">
        <f t="shared" si="17"/>
        <v>0.57691193956299813</v>
      </c>
      <c r="AP33" s="458">
        <f t="shared" si="17"/>
        <v>0.56917536599070939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0.42000278155084986</v>
      </c>
      <c r="AG34" s="459">
        <f t="shared" ref="AG34:AP36" si="18">IFERROR(IF(G23/AG26&gt;1,1,G23/AG26),0)</f>
        <v>0.41996212303491592</v>
      </c>
      <c r="AH34" s="459">
        <f t="shared" si="18"/>
        <v>0.46487723941325743</v>
      </c>
      <c r="AI34" s="459">
        <f t="shared" si="18"/>
        <v>0.49215359299570755</v>
      </c>
      <c r="AJ34" s="459">
        <f t="shared" si="18"/>
        <v>0.52613366491612701</v>
      </c>
      <c r="AK34" s="459">
        <f t="shared" si="18"/>
        <v>0.53226925686076487</v>
      </c>
      <c r="AL34" s="459">
        <f t="shared" si="18"/>
        <v>0.57716029257261026</v>
      </c>
      <c r="AM34" s="459">
        <f t="shared" si="18"/>
        <v>0.53352896210306167</v>
      </c>
      <c r="AN34" s="459">
        <f t="shared" si="18"/>
        <v>0.61204072933270548</v>
      </c>
      <c r="AO34" s="459">
        <f t="shared" si="18"/>
        <v>0.65754122842461504</v>
      </c>
      <c r="AP34" s="459">
        <f t="shared" si="18"/>
        <v>0.6443603136462227</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5.0359999999999996</v>
      </c>
      <c r="BG34" s="952">
        <f t="shared" si="2"/>
        <v>5.0359999999999996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0.48533932091856224</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5.2160000000000002</v>
      </c>
      <c r="BG36" s="952">
        <f t="shared" si="2"/>
        <v>5.2160000000000002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0.43091434816027108</v>
      </c>
    </row>
    <row r="37" spans="2:63" ht="15.95" customHeight="1">
      <c r="B37" s="290"/>
      <c r="C37" s="29"/>
      <c r="Z37" s="273"/>
      <c r="AB37" s="272"/>
      <c r="AC37" s="522"/>
      <c r="AD37" s="408" t="s">
        <v>199</v>
      </c>
      <c r="AE37" s="413"/>
      <c r="AF37" s="460">
        <f>IFERROR(IF(F26/AF29&gt;1,1,F26/AF29),0)</f>
        <v>8.2419826407334834E-2</v>
      </c>
      <c r="AG37" s="460">
        <f t="shared" ref="AG37:AP37" si="21">IFERROR(IF(G26/AG29&gt;1,1,G26/AG29),0)</f>
        <v>8.782997791672513E-2</v>
      </c>
      <c r="AH37" s="460">
        <f t="shared" si="21"/>
        <v>0.10854275334921108</v>
      </c>
      <c r="AI37" s="460">
        <f t="shared" si="21"/>
        <v>0.17536072972262662</v>
      </c>
      <c r="AJ37" s="460">
        <f t="shared" si="21"/>
        <v>0.17091446887823247</v>
      </c>
      <c r="AK37" s="460">
        <f t="shared" si="21"/>
        <v>0.23790209608079932</v>
      </c>
      <c r="AL37" s="460">
        <f t="shared" si="21"/>
        <v>0.23120932453819351</v>
      </c>
      <c r="AM37" s="460">
        <f t="shared" si="21"/>
        <v>0.20661339166247966</v>
      </c>
      <c r="AN37" s="460">
        <f t="shared" si="21"/>
        <v>0.20130453972634624</v>
      </c>
      <c r="AO37" s="460">
        <f t="shared" si="21"/>
        <v>0.25734087849341386</v>
      </c>
      <c r="AP37" s="460">
        <f t="shared" si="21"/>
        <v>0.22629821900442967</v>
      </c>
      <c r="AQ37" s="273"/>
      <c r="BA37" s="70">
        <v>30</v>
      </c>
      <c r="BB37" s="70"/>
      <c r="BC37" s="70" t="s">
        <v>306</v>
      </c>
      <c r="BD37" s="70" t="str">
        <f t="shared" si="1"/>
        <v>30：情報通信機械器具製造業(N=3)</v>
      </c>
      <c r="BE37" s="845">
        <f>VLOOKUP(BE$13&amp;"_"&amp;$AV$8,データシート2!$A:$SI,MATCH($AV$5&amp;"_"&amp;$BA37&amp;$AV$6,データシート2!$A$1:$SI$1,0),0)</f>
        <v>3</v>
      </c>
      <c r="BF37" s="952">
        <f>VLOOKUP(BF$13&amp;"_"&amp;$AW$8,データシート2!$A:$SI,MATCH($AW$5&amp;"_"&amp;$BA37&amp;$AW$6,データシート2!$A$1:$SI$1,0),0)</f>
        <v>29.648</v>
      </c>
      <c r="BG37" s="952">
        <f t="shared" si="2"/>
        <v>9.8826666666666672</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1.4693373500827887</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50.74</v>
      </c>
      <c r="BG38" s="952">
        <f t="shared" si="2"/>
        <v>25.37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1.8433572565529195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2.5190000000000001</v>
      </c>
      <c r="BG40" s="952">
        <f t="shared" ref="BG40:BG51" si="22">BF40/BE40</f>
        <v>2.5190000000000001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0.25488190942062344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5.3310000000000004</v>
      </c>
      <c r="BG41" s="952">
        <f t="shared" si="22"/>
        <v>2.6655000000000002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0.31461493605955326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2.7519999999999998</v>
      </c>
      <c r="BG44" s="952">
        <f t="shared" si="22"/>
        <v>2.7519999999999998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0.56356149410369805</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2.37</v>
      </c>
      <c r="BG45" s="952">
        <f t="shared" si="22"/>
        <v>2.37</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0.43942700870681844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4.5919999999999996</v>
      </c>
      <c r="BG48" s="952">
        <f t="shared" si="22"/>
        <v>4.5919999999999996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0.92542867661217032</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37.658999999999999</v>
      </c>
      <c r="BG49" s="952">
        <f t="shared" si="22"/>
        <v>18.829499999999999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2.2049291233849626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44.250999999999998</v>
      </c>
      <c r="BG52" s="952">
        <f t="shared" ref="BG52" si="26">BF52/BE52</f>
        <v>22.125499999999999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0.82963195846424975</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6.2130000000000001</v>
      </c>
      <c r="BG53" s="952">
        <f t="shared" ref="BG53:BG63" si="29">BF53/BE53</f>
        <v>3.1065</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0.67079718263705845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306.714</v>
      </c>
      <c r="G55" s="885">
        <f t="shared" ref="G55:P55" si="32">SUM(G56,G57,G60,G61,G62,G63,G64,G65,)</f>
        <v>345.11599999999999</v>
      </c>
      <c r="H55" s="885">
        <f t="shared" si="32"/>
        <v>354.346</v>
      </c>
      <c r="I55" s="885">
        <f t="shared" si="32"/>
        <v>419.89700000000005</v>
      </c>
      <c r="J55" s="885">
        <f t="shared" si="32"/>
        <v>404.22</v>
      </c>
      <c r="K55" s="885">
        <f t="shared" si="32"/>
        <v>382.11</v>
      </c>
      <c r="L55" s="885">
        <f t="shared" si="32"/>
        <v>378.42900000000003</v>
      </c>
      <c r="M55" s="885">
        <f t="shared" si="32"/>
        <v>357.97999999999996</v>
      </c>
      <c r="N55" s="885">
        <f t="shared" si="32"/>
        <v>347.51799999999997</v>
      </c>
      <c r="O55" s="885">
        <f t="shared" si="32"/>
        <v>335.476</v>
      </c>
      <c r="P55" s="886">
        <f t="shared" si="32"/>
        <v>328.16199999999998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300.178</v>
      </c>
      <c r="G56" s="887">
        <f>IFERROR(VLOOKUP(年度マスタ!$K$4&amp;"_"&amp;G$54,データシート1!$A:$CE,MATCH("bc_"&amp;$C56,データシート1!$A$1:$CE$1,0),0),0)</f>
        <v>339.15100000000001</v>
      </c>
      <c r="H56" s="887">
        <f>IFERROR(VLOOKUP(年度マスタ!$K$4&amp;"_"&amp;H$54,データシート1!$A:$CE,MATCH("bc_"&amp;$C56,データシート1!$A$1:$CE$1,0),0),0)</f>
        <v>349.13400000000001</v>
      </c>
      <c r="I56" s="887">
        <f>IFERROR(VLOOKUP(年度マスタ!$K$4&amp;"_"&amp;I$54,データシート1!$A:$CE,MATCH("bc_"&amp;$C56,データシート1!$A$1:$CE$1,0),0),0)</f>
        <v>361.51100000000002</v>
      </c>
      <c r="J56" s="887">
        <f>IFERROR(VLOOKUP(年度マスタ!$K$4&amp;"_"&amp;J$54,データシート1!$A:$CE,MATCH("bc_"&amp;$C56,データシート1!$A$1:$CE$1,0),0),0)</f>
        <v>343.56700000000001</v>
      </c>
      <c r="K56" s="887">
        <f>IFERROR(VLOOKUP(年度マスタ!$K$4&amp;"_"&amp;K$54,データシート1!$A:$CE,MATCH("bc_"&amp;$C56,データシート1!$A$1:$CE$1,0),0),0)</f>
        <v>326.13600000000002</v>
      </c>
      <c r="L56" s="887">
        <f>IFERROR(VLOOKUP(年度マスタ!$K$4&amp;"_"&amp;L$54,データシート1!$A:$CE,MATCH("bc_"&amp;$C56,データシート1!$A$1:$CE$1,0),0),0)</f>
        <v>322.62400000000002</v>
      </c>
      <c r="M56" s="887">
        <f>IFERROR(VLOOKUP(年度マスタ!$K$4&amp;"_"&amp;M$54,データシート1!$A:$CE,MATCH("bc_"&amp;$C56,データシート1!$A$1:$CE$1,0),0),0)</f>
        <v>305.12099999999998</v>
      </c>
      <c r="N56" s="887">
        <f>IFERROR(VLOOKUP(年度マスタ!$K$4&amp;"_"&amp;N$54,データシート1!$A:$CE,MATCH("bc_"&amp;$C56,データシート1!$A$1:$CE$1,0),0),0)</f>
        <v>299.99799999999999</v>
      </c>
      <c r="O56" s="887">
        <f>IFERROR(VLOOKUP(年度マスタ!$K$4&amp;"_"&amp;O$54,データシート1!$A:$CE,MATCH("bc_"&amp;$C56,データシート1!$A$1:$CE$1,0),0),0)</f>
        <v>286.98099999999999</v>
      </c>
      <c r="P56" s="888">
        <f>IFERROR(VLOOKUP(年度マスタ!$K$4&amp;"_"&amp;P$54,データシート1!$A:$CE,MATCH("bc_"&amp;$C56,データシート1!$A$1:$CE$1,0),0),0)</f>
        <v>278.43799999999999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6.5359999999999996</v>
      </c>
      <c r="G57" s="887">
        <f t="shared" ref="G57:J57" si="34">SUM(G58:G59)</f>
        <v>5.9649999999999999</v>
      </c>
      <c r="H57" s="887">
        <f t="shared" si="34"/>
        <v>5.2119999999999997</v>
      </c>
      <c r="I57" s="887">
        <f t="shared" si="34"/>
        <v>58.386000000000003</v>
      </c>
      <c r="J57" s="887">
        <f t="shared" si="34"/>
        <v>60.652999999999999</v>
      </c>
      <c r="K57" s="887">
        <f t="shared" ref="K57:O57" si="35">SUM(K58:K59)</f>
        <v>55.973999999999997</v>
      </c>
      <c r="L57" s="887">
        <f t="shared" si="35"/>
        <v>55.805</v>
      </c>
      <c r="M57" s="887">
        <f t="shared" si="35"/>
        <v>52.859000000000002</v>
      </c>
      <c r="N57" s="887">
        <f t="shared" si="35"/>
        <v>47.52</v>
      </c>
      <c r="O57" s="887">
        <f t="shared" si="35"/>
        <v>48.494999999999997</v>
      </c>
      <c r="P57" s="888">
        <f>SUM(P58:P59)</f>
        <v>49.723999999999997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6.5359999999999996</v>
      </c>
      <c r="G59" s="889">
        <f>IFERROR(VLOOKUP(年度マスタ!$K$4&amp;"_"&amp;G$54,データシート1!$A:$CE,MATCH("bc_"&amp;$C59,データシート1!$A$1:$CE$1,0),0),0)</f>
        <v>5.9649999999999999</v>
      </c>
      <c r="H59" s="889">
        <f>IFERROR(VLOOKUP(年度マスタ!$K$4&amp;"_"&amp;H$54,データシート1!$A:$CE,MATCH("bc_"&amp;$C59,データシート1!$A$1:$CE$1,0),0),0)</f>
        <v>5.2119999999999997</v>
      </c>
      <c r="I59" s="889">
        <f>IFERROR(VLOOKUP(年度マスタ!$K$4&amp;"_"&amp;I$54,データシート1!$A:$CE,MATCH("bc_"&amp;$C59,データシート1!$A$1:$CE$1,0),0),0)</f>
        <v>58.386000000000003</v>
      </c>
      <c r="J59" s="889">
        <f>IFERROR(VLOOKUP(年度マスタ!$K$4&amp;"_"&amp;J$54,データシート1!$A:$CE,MATCH("bc_"&amp;$C59,データシート1!$A$1:$CE$1,0),0),0)</f>
        <v>60.652999999999999</v>
      </c>
      <c r="K59" s="889">
        <f>IFERROR(VLOOKUP(年度マスタ!$K$4&amp;"_"&amp;K$54,データシート1!$A:$CE,MATCH("bc_"&amp;$C59,データシート1!$A$1:$CE$1,0),0),0)</f>
        <v>55.973999999999997</v>
      </c>
      <c r="L59" s="889">
        <f>IFERROR(VLOOKUP(年度マスタ!$K$4&amp;"_"&amp;L$54,データシート1!$A:$CE,MATCH("bc_"&amp;$C59,データシート1!$A$1:$CE$1,0),0),0)</f>
        <v>55.805</v>
      </c>
      <c r="M59" s="889">
        <f>IFERROR(VLOOKUP(年度マスタ!$K$4&amp;"_"&amp;M$54,データシート1!$A:$CE,MATCH("bc_"&amp;$C59,データシート1!$A$1:$CE$1,0),0),0)</f>
        <v>52.859000000000002</v>
      </c>
      <c r="N59" s="889">
        <f>IFERROR(VLOOKUP(年度マスタ!$K$4&amp;"_"&amp;N$54,データシート1!$A:$CE,MATCH("bc_"&amp;$C59,データシート1!$A$1:$CE$1,0),0),0)</f>
        <v>47.52</v>
      </c>
      <c r="O59" s="889">
        <f>IFERROR(VLOOKUP(年度マスタ!$K$4&amp;"_"&amp;O$54,データシート1!$A:$CE,MATCH("bc_"&amp;$C59,データシート1!$A$1:$CE$1,0),0),0)</f>
        <v>48.494999999999997</v>
      </c>
      <c r="P59" s="890">
        <f>IFERROR(VLOOKUP(年度マスタ!$K$4&amp;"_"&amp;P$54,データシート1!$A:$CE,MATCH("bc_"&amp;$C59,データシート1!$A$1:$CE$1,0),0),0)</f>
        <v>49.723999999999997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福島市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28908.799999999999</v>
      </c>
      <c r="K6" s="619">
        <f>VLOOKUP(年度マスタ!$K$4&amp;"_"&amp;K$5,データシート1!$A:$BT,MATCH("cb_"&amp;$G6,データシート1!$A$1:$BT$1,0),0)</f>
        <v>32866.300000000003</v>
      </c>
      <c r="L6" s="619">
        <f>VLOOKUP(年度マスタ!$K$4&amp;"_"&amp;L$5,データシート1!$A:$BT,MATCH("cb_"&amp;$G6,データシート1!$A$1:$BT$1,0),0)</f>
        <v>35839.5</v>
      </c>
      <c r="M6" s="619">
        <f>VLOOKUP(年度マスタ!$K$4&amp;"_"&amp;M$5,データシート1!$A:$BT,MATCH("cb_"&amp;$G6,データシート1!$A$1:$BT$1,0),0)</f>
        <v>39073.199999999983</v>
      </c>
      <c r="N6" s="619">
        <f>VLOOKUP(年度マスタ!$K$4&amp;"_"&amp;N$5,データシート1!$A:$BT,MATCH("cb_"&amp;$G6,データシート1!$A$1:$BT$1,0),0)</f>
        <v>41968.600000000108</v>
      </c>
      <c r="O6" s="619">
        <f>VLOOKUP(年度マスタ!$K$4&amp;"_"&amp;O$5,データシート1!$A:$BT,MATCH("cb_"&amp;$G6,データシート1!$A$1:$BT$1,0),0)</f>
        <v>44448.200000000317</v>
      </c>
      <c r="P6" s="619">
        <f>VLOOKUP(年度マスタ!$K$4&amp;"_"&amp;P$5,データシート1!$A:$BT,MATCH("cb_"&amp;$G6,データシート1!$A$1:$BT$1,0),0)</f>
        <v>46916.500000000407</v>
      </c>
      <c r="Q6" s="619">
        <f>VLOOKUP(年度マスタ!$K$4&amp;"_"&amp;Q$5,データシート1!$A:$BT,MATCH("cb_"&amp;$G6,データシート1!$A$1:$BT$1,0),0)</f>
        <v>49751.000000000473</v>
      </c>
      <c r="R6" s="633">
        <f>VLOOKUP(年度マスタ!$K$4&amp;"_"&amp;R$5,データシート1!$A:$BT,MATCH("cb_"&amp;$G6,データシート1!$A$1:$BT$1,0),0)</f>
        <v>52768.900000000838</v>
      </c>
      <c r="S6" s="568"/>
      <c r="T6" s="190"/>
      <c r="U6" s="581"/>
      <c r="V6" s="195"/>
      <c r="W6" s="195"/>
      <c r="X6" s="195"/>
      <c r="Y6" s="196" t="s">
        <v>372</v>
      </c>
      <c r="Z6" s="663" t="s">
        <v>373</v>
      </c>
      <c r="AA6" s="663"/>
      <c r="AB6" s="663"/>
      <c r="AC6" s="664">
        <f>SUM(AC7:AC8)</f>
        <v>2674787</v>
      </c>
      <c r="AD6" s="664">
        <f>SUM(AD7:AD8)</f>
        <v>3356763.9760000003</v>
      </c>
      <c r="AE6" s="665">
        <f>$AD6*3600/100000000</f>
        <v>120.84350313600001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35782.300000000003</v>
      </c>
      <c r="K7" s="617">
        <f>VLOOKUP(年度マスタ!$K$4&amp;"_"&amp;K$5,データシート1!$A:$BT,MATCH("cb_"&amp;$G7,データシート1!$A$1:$BT$1,0),0)</f>
        <v>44945.8</v>
      </c>
      <c r="L7" s="617">
        <f>VLOOKUP(年度マスタ!$K$4&amp;"_"&amp;L$5,データシート1!$A:$BT,MATCH("cb_"&amp;$G7,データシート1!$A$1:$BT$1,0),0)</f>
        <v>69199.900000000009</v>
      </c>
      <c r="M7" s="617">
        <f>VLOOKUP(年度マスタ!$K$4&amp;"_"&amp;M$5,データシート1!$A:$BT,MATCH("cb_"&amp;$G7,データシート1!$A$1:$BT$1,0),0)</f>
        <v>72388.7</v>
      </c>
      <c r="N7" s="617">
        <f>VLOOKUP(年度マスタ!$K$4&amp;"_"&amp;N$5,データシート1!$A:$BT,MATCH("cb_"&amp;$G7,データシート1!$A$1:$BT$1,0),0)</f>
        <v>78223.900000000038</v>
      </c>
      <c r="O7" s="617">
        <f>VLOOKUP(年度マスタ!$K$4&amp;"_"&amp;O$5,データシート1!$A:$BT,MATCH("cb_"&amp;$G7,データシート1!$A$1:$BT$1,0),0)</f>
        <v>98678.49999999984</v>
      </c>
      <c r="P7" s="617">
        <f>VLOOKUP(年度マスタ!$K$4&amp;"_"&amp;P$5,データシート1!$A:$BT,MATCH("cb_"&amp;$G7,データシート1!$A$1:$BT$1,0),0)</f>
        <v>106959.39999999981</v>
      </c>
      <c r="Q7" s="617">
        <f>VLOOKUP(年度マスタ!$K$4&amp;"_"&amp;Q$5,データシート1!$A:$BT,MATCH("cb_"&amp;$G7,データシート1!$A$1:$BT$1,0),0)</f>
        <v>195829.40000000034</v>
      </c>
      <c r="R7" s="634">
        <f>VLOOKUP(年度マスタ!$K$4&amp;"_"&amp;R$5,データシート1!$A:$BT,MATCH("cb_"&amp;$G7,データシート1!$A$1:$BT$1,0),0)</f>
        <v>196507.10000000036</v>
      </c>
      <c r="S7" s="568"/>
      <c r="T7" s="190"/>
      <c r="U7" s="581"/>
      <c r="V7" s="195"/>
      <c r="W7" s="195"/>
      <c r="X7" s="195"/>
      <c r="Y7" s="196" t="s">
        <v>375</v>
      </c>
      <c r="Z7" s="212" t="s">
        <v>376</v>
      </c>
      <c r="AA7" s="212"/>
      <c r="AB7" s="212"/>
      <c r="AC7" s="1022">
        <f>VLOOKUP(年度マスタ!$K$4&amp;"_"&amp;年度マスタ!$K$9,データシート3!A:AB,MATCH("ea_"&amp;$Y7&amp;"_設備",データシート3!$A$1:$AB$1,0),0)</f>
        <v>1134548</v>
      </c>
      <c r="AD7" s="1022">
        <f>VLOOKUP(年度マスタ!$K$4&amp;"_"&amp;年度マスタ!$K$9,データシート3!A:AB,MATCH("ea_"&amp;$Y7&amp;"_年間発電",データシート3!$A$1:$AB$1,0),0)/10^3</f>
        <v>1427348.1969999999</v>
      </c>
      <c r="AE7" s="554">
        <f t="shared" ref="AE7:AE16" si="0">$AD7*3600/100000000</f>
        <v>51.384535092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32000</v>
      </c>
      <c r="S8" s="568"/>
      <c r="T8" s="190"/>
      <c r="U8" s="581"/>
      <c r="V8" s="195"/>
      <c r="W8" s="195"/>
      <c r="X8" s="195"/>
      <c r="Y8" s="196" t="s">
        <v>378</v>
      </c>
      <c r="Z8" s="186" t="s">
        <v>379</v>
      </c>
      <c r="AA8" s="186"/>
      <c r="AB8" s="186"/>
      <c r="AC8" s="1022">
        <f>VLOOKUP(年度マスタ!$K$4&amp;"_"&amp;年度マスタ!$K$9,データシート3!A:AB,MATCH("ea_"&amp;$Y8&amp;"_設備",データシート3!$A$1:$AB$1,0),0)</f>
        <v>1540239</v>
      </c>
      <c r="AD8" s="1022">
        <f>VLOOKUP(年度マスタ!$K$4&amp;"_"&amp;年度マスタ!$K$9,データシート3!A:AB,MATCH("ea_"&amp;$Y8&amp;"_年間発電",データシート3!$A$1:$AB$1,0),0)/10^3</f>
        <v>1929415.7790000003</v>
      </c>
      <c r="AE8" s="554">
        <f t="shared" si="0"/>
        <v>69.458968044000017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2780</v>
      </c>
      <c r="K9" s="617">
        <f>VLOOKUP(年度マスタ!$K$4&amp;"_"&amp;K$5,データシート1!$A:$BT,MATCH("cb_"&amp;$G9,データシート1!$A$1:$BT$1,0),0)</f>
        <v>2780</v>
      </c>
      <c r="L9" s="617">
        <f>VLOOKUP(年度マスタ!$K$4&amp;"_"&amp;L$5,データシート1!$A:$BT,MATCH("cb_"&amp;$G9,データシート1!$A$1:$BT$1,0),0)</f>
        <v>2780</v>
      </c>
      <c r="M9" s="617">
        <f>VLOOKUP(年度マスタ!$K$4&amp;"_"&amp;M$5,データシート1!$A:$BT,MATCH("cb_"&amp;$G9,データシート1!$A$1:$BT$1,0),0)</f>
        <v>2895</v>
      </c>
      <c r="N9" s="617">
        <f>VLOOKUP(年度マスタ!$K$4&amp;"_"&amp;N$5,データシート1!$A:$BT,MATCH("cb_"&amp;$G9,データシート1!$A$1:$BT$1,0),0)</f>
        <v>2944.9</v>
      </c>
      <c r="O9" s="617">
        <f>VLOOKUP(年度マスタ!$K$4&amp;"_"&amp;O$5,データシート1!$A:$BT,MATCH("cb_"&amp;$G9,データシート1!$A$1:$BT$1,0),0)</f>
        <v>2944.9</v>
      </c>
      <c r="P9" s="617">
        <f>VLOOKUP(年度マスタ!$K$4&amp;"_"&amp;P$5,データシート1!$A:$BT,MATCH("cb_"&amp;$G9,データシート1!$A$1:$BT$1,0),0)</f>
        <v>2994.8</v>
      </c>
      <c r="Q9" s="617">
        <f>VLOOKUP(年度マスタ!$K$4&amp;"_"&amp;Q$5,データシート1!$A:$BT,MATCH("cb_"&amp;$G9,データシート1!$A$1:$BT$1,0),0)</f>
        <v>2994.8</v>
      </c>
      <c r="R9" s="634">
        <f>VLOOKUP(年度マスタ!$K$4&amp;"_"&amp;R$5,データシート1!$A:$BT,MATCH("cb_"&amp;$G9,データシート1!$A$1:$BT$1,0),0)</f>
        <v>2994.8</v>
      </c>
      <c r="S9" s="568"/>
      <c r="T9" s="190"/>
      <c r="U9" s="581"/>
      <c r="V9" s="195"/>
      <c r="W9" s="195"/>
      <c r="X9" s="195"/>
      <c r="Y9" s="196" t="s">
        <v>381</v>
      </c>
      <c r="Z9" s="208" t="s">
        <v>377</v>
      </c>
      <c r="AA9" s="208"/>
      <c r="AB9" s="208"/>
      <c r="AC9" s="666">
        <f>VLOOKUP(年度マスタ!$K$4&amp;"_"&amp;年度マスタ!$K$9,データシート3!A:AB,MATCH("ea_"&amp;$Y9&amp;"_設備",データシート3!$A$1:$AB$1,0),0)</f>
        <v>1368100</v>
      </c>
      <c r="AD9" s="666">
        <f>VLOOKUP(年度マスタ!$K$4&amp;"_"&amp;年度マスタ!$K$9,データシート3!A:AB,MATCH("ea_"&amp;$Y9&amp;"_年間発電",データシート3!$A$1:$AB$1,0),0)/10^3</f>
        <v>4189271.7379999994</v>
      </c>
      <c r="AE9" s="667">
        <f t="shared" si="0"/>
        <v>150.81378256799997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440</v>
      </c>
      <c r="K10" s="617">
        <f>VLOOKUP(年度マスタ!$K$4&amp;"_"&amp;K$5,データシート1!$A:$BT,MATCH("cb_"&amp;$G10,データシート1!$A$1:$BT$1,0),0)</f>
        <v>440</v>
      </c>
      <c r="L10" s="617">
        <f>VLOOKUP(年度マスタ!$K$4&amp;"_"&amp;L$5,データシート1!$A:$BT,MATCH("cb_"&amp;$G10,データシート1!$A$1:$BT$1,0),0)</f>
        <v>440</v>
      </c>
      <c r="M10" s="617">
        <f>VLOOKUP(年度マスタ!$K$4&amp;"_"&amp;M$5,データシート1!$A:$BT,MATCH("cb_"&amp;$G10,データシート1!$A$1:$BT$1,0),0)</f>
        <v>440</v>
      </c>
      <c r="N10" s="617">
        <f>VLOOKUP(年度マスタ!$K$4&amp;"_"&amp;N$5,データシート1!$A:$BT,MATCH("cb_"&amp;$G10,データシート1!$A$1:$BT$1,0),0)</f>
        <v>440</v>
      </c>
      <c r="O10" s="617">
        <f>VLOOKUP(年度マスタ!$K$4&amp;"_"&amp;O$5,データシート1!$A:$BT,MATCH("cb_"&amp;$G10,データシート1!$A$1:$BT$1,0),0)</f>
        <v>440</v>
      </c>
      <c r="P10" s="617">
        <f>VLOOKUP(年度マスタ!$K$4&amp;"_"&amp;P$5,データシート1!$A:$BT,MATCH("cb_"&amp;$G10,データシート1!$A$1:$BT$1,0),0)</f>
        <v>440</v>
      </c>
      <c r="Q10" s="617">
        <f>VLOOKUP(年度マスタ!$K$4&amp;"_"&amp;Q$5,データシート1!$A:$BT,MATCH("cb_"&amp;$G10,データシート1!$A$1:$BT$1,0),0)</f>
        <v>440</v>
      </c>
      <c r="R10" s="634">
        <f>VLOOKUP(年度マスタ!$K$4&amp;"_"&amp;R$5,データシート1!$A:$BT,MATCH("cb_"&amp;$G10,データシート1!$A$1:$BT$1,0),0)</f>
        <v>440</v>
      </c>
      <c r="S10" s="568"/>
      <c r="T10" s="190"/>
      <c r="U10" s="581"/>
      <c r="V10" s="195"/>
      <c r="W10" s="195"/>
      <c r="X10" s="195"/>
      <c r="Y10" s="196" t="s">
        <v>383</v>
      </c>
      <c r="Z10" s="208" t="s">
        <v>384</v>
      </c>
      <c r="AA10" s="208"/>
      <c r="AB10" s="208"/>
      <c r="AC10" s="666">
        <f>SUM(AC11:AC12)</f>
        <v>14479</v>
      </c>
      <c r="AD10" s="666">
        <f>SUM(AD11:AD12)</f>
        <v>90496.369000000006</v>
      </c>
      <c r="AE10" s="667">
        <f t="shared" si="0"/>
        <v>3.2578692840000003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3929</v>
      </c>
      <c r="K11" s="654">
        <f>VLOOKUP(年度マスタ!$K$4&amp;"_"&amp;K$5,データシート1!$A:$BT,MATCH("cb_"&amp;$G11,データシート1!$A$1:$BT$1,0),0)</f>
        <v>3929</v>
      </c>
      <c r="L11" s="654">
        <f>VLOOKUP(年度マスタ!$K$4&amp;"_"&amp;L$5,データシート1!$A:$BT,MATCH("cb_"&amp;$G11,データシート1!$A$1:$BT$1,0),0)</f>
        <v>3929</v>
      </c>
      <c r="M11" s="654">
        <f>VLOOKUP(年度マスタ!$K$4&amp;"_"&amp;M$5,データシート1!$A:$BT,MATCH("cb_"&amp;$G11,データシート1!$A$1:$BT$1,0),0)</f>
        <v>3969</v>
      </c>
      <c r="N11" s="654">
        <f>VLOOKUP(年度マスタ!$K$4&amp;"_"&amp;N$5,データシート1!$A:$BT,MATCH("cb_"&amp;$G11,データシート1!$A$1:$BT$1,0),0)</f>
        <v>3929</v>
      </c>
      <c r="O11" s="654">
        <f>VLOOKUP(年度マスタ!$K$4&amp;"_"&amp;O$5,データシート1!$A:$BT,MATCH("cb_"&amp;$G11,データシート1!$A$1:$BT$1,0),0)</f>
        <v>3929</v>
      </c>
      <c r="P11" s="654">
        <f>VLOOKUP(年度マスタ!$K$4&amp;"_"&amp;P$5,データシート1!$A:$BT,MATCH("cb_"&amp;$G11,データシート1!$A$1:$BT$1,0),0)</f>
        <v>3929</v>
      </c>
      <c r="Q11" s="654">
        <f>VLOOKUP(年度マスタ!$K$4&amp;"_"&amp;Q$5,データシート1!$A:$BT,MATCH("cb_"&amp;$G11,データシート1!$A$1:$BT$1,0),0)</f>
        <v>3929</v>
      </c>
      <c r="R11" s="655">
        <f>VLOOKUP(年度マスタ!$K$4&amp;"_"&amp;R$5,データシート1!$A:$BT,MATCH("cb_"&amp;$G11,データシート1!$A$1:$BT$1,0),0)</f>
        <v>3929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14479</v>
      </c>
      <c r="AD11" s="1022">
        <f>VLOOKUP(年度マスタ!$K$4&amp;"_"&amp;年度マスタ!$K$9,データシート3!A:AB,MATCH("ea_"&amp;$Y11&amp;"_年間発電",データシート3!$A$1:$AB$1,0),0)/10^3</f>
        <v>90496.369000000006</v>
      </c>
      <c r="AE11" s="554">
        <f t="shared" si="0"/>
        <v>3.2578692840000003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71840.100000000006</v>
      </c>
      <c r="K12" s="651">
        <f t="shared" ref="K12:Q12" si="1">SUM(K6:K11)</f>
        <v>84961.1</v>
      </c>
      <c r="L12" s="651">
        <f t="shared" si="1"/>
        <v>112188.40000000001</v>
      </c>
      <c r="M12" s="651">
        <f t="shared" si="1"/>
        <v>118765.89999999998</v>
      </c>
      <c r="N12" s="651">
        <f t="shared" si="1"/>
        <v>127506.40000000014</v>
      </c>
      <c r="O12" s="651">
        <f t="shared" si="1"/>
        <v>150440.60000000015</v>
      </c>
      <c r="P12" s="651">
        <f t="shared" si="1"/>
        <v>161239.70000000019</v>
      </c>
      <c r="Q12" s="651">
        <f t="shared" si="1"/>
        <v>252944.2000000008</v>
      </c>
      <c r="R12" s="652">
        <f t="shared" ref="R12" si="2">SUM(R6:R11)</f>
        <v>288639.80000000115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25752</v>
      </c>
      <c r="AD13" s="666">
        <f>SUM(AD14:AD16)</f>
        <v>175254.55900000001</v>
      </c>
      <c r="AE13" s="667">
        <f t="shared" si="0"/>
        <v>6.3091641239999996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22494</v>
      </c>
      <c r="AD14" s="1022">
        <f>VLOOKUP(年度マスタ!$K$4&amp;"_"&amp;年度マスタ!$K$9,データシート3!A:AB,MATCH("ea_"&amp;$Y14&amp;"_年間発電",データシート3!$A$1:$AB$1,0),0)/10^3</f>
        <v>155275.277</v>
      </c>
      <c r="AE14" s="554">
        <f t="shared" si="0"/>
        <v>5.5899099720000001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1277</v>
      </c>
      <c r="AD15" s="1022">
        <f>VLOOKUP(年度マスタ!$K$4&amp;"_"&amp;年度マスタ!$K$9,データシート3!A:AB,MATCH("ea_"&amp;$Y15&amp;"_年間発電",データシート3!$A$1:$AB$1,0),0)/10^3</f>
        <v>7830.5640000000012</v>
      </c>
      <c r="AE15" s="554">
        <f t="shared" si="0"/>
        <v>0.28190030400000005</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1981</v>
      </c>
      <c r="AD16" s="1022">
        <f>VLOOKUP(年度マスタ!$K$4&amp;"_"&amp;年度マスタ!$K$9,データシート3!A:AB,MATCH("ea_"&amp;$Y16&amp;"_年間発電",データシート3!$A$1:$AB$1,0),0)/10^3</f>
        <v>12148.718000000001</v>
      </c>
      <c r="AE16" s="554">
        <f t="shared" si="0"/>
        <v>0.43735384800000005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29.382795519999998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134.19658967000001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34694.029055999999</v>
      </c>
      <c r="K19" s="615">
        <f>K6*別紙!$C5/100*別紙!$E5/10^3</f>
        <v>39443.503956</v>
      </c>
      <c r="L19" s="615">
        <f>L6*別紙!$C5/100*別紙!$E5/10^3</f>
        <v>43011.700739999993</v>
      </c>
      <c r="M19" s="615">
        <f>M6*別紙!$C5/100*別紙!$E5/10^3</f>
        <v>46892.52878399998</v>
      </c>
      <c r="N19" s="615">
        <f>N6*別紙!$C5/100*別紙!$E5/10^3</f>
        <v>50367.356232000129</v>
      </c>
      <c r="O19" s="615">
        <f>O6*別紙!$C5/100*別紙!$E5/10^3</f>
        <v>53343.173784000377</v>
      </c>
      <c r="P19" s="615">
        <f>P6*別紙!$C5/100*別紙!$E5/10^3</f>
        <v>56305.429980000481</v>
      </c>
      <c r="Q19" s="615">
        <f>Q6*別紙!$C5/100*別紙!$E5/10^3</f>
        <v>59707.170120000563</v>
      </c>
      <c r="R19" s="639">
        <f>R6*別紙!$C5/100*別紙!$E5/10^3</f>
        <v>63329.012268000995</v>
      </c>
      <c r="S19" s="572"/>
      <c r="T19" s="191"/>
      <c r="U19" s="588"/>
      <c r="W19" s="201"/>
      <c r="X19" s="201"/>
      <c r="Y19" s="173"/>
      <c r="Z19" s="628" t="s">
        <v>389</v>
      </c>
      <c r="AA19" s="671"/>
      <c r="AB19" s="672"/>
      <c r="AC19" s="673">
        <f>SUM($AC$6,$AC$9,$AC$10,$AC$13)</f>
        <v>4083118</v>
      </c>
      <c r="AD19" s="673">
        <f>SUM($AD$6,$AD$9,$AD$10,$AD$13)</f>
        <v>7811786.642</v>
      </c>
      <c r="AE19" s="674">
        <f>SUM($AE$6,$AE$9,$AE$10,$AE$13,$AE$17,$AE$18)</f>
        <v>444.80370430199991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47331.395148000003</v>
      </c>
      <c r="K20" s="617">
        <f>K7*別紙!$C6/100*別紙!$E6/10^3</f>
        <v>59452.506408000001</v>
      </c>
      <c r="L20" s="617">
        <f>L7*別紙!$C6/100*別紙!$E6/10^3</f>
        <v>91534.859724000009</v>
      </c>
      <c r="M20" s="617">
        <f>M7*別紙!$C6/100*別紙!$E6/10^3</f>
        <v>95752.876811999973</v>
      </c>
      <c r="N20" s="617">
        <f>N7*別紙!$C6/100*別紙!$E6/10^3</f>
        <v>103471.44596400004</v>
      </c>
      <c r="O20" s="617">
        <f>O7*別紙!$C6/100*別紙!$E6/10^3</f>
        <v>130527.97265999978</v>
      </c>
      <c r="P20" s="617">
        <f>P7*別紙!$C6/100*別紙!$E6/10^3</f>
        <v>141481.61594399973</v>
      </c>
      <c r="Q20" s="617">
        <f>Q7*別紙!$C6/100*別紙!$E6/10^3</f>
        <v>259035.29714400045</v>
      </c>
      <c r="R20" s="634">
        <f>R7*別紙!$C6/100*別紙!$E6/10^3</f>
        <v>259931.73159600046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69519.360000000001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14611.68</v>
      </c>
      <c r="K22" s="617">
        <f>K9*別紙!$C8/100*別紙!$E8/10^3</f>
        <v>14611.68</v>
      </c>
      <c r="L22" s="617">
        <f>L9*別紙!$C8/100*別紙!$E8/10^3</f>
        <v>14611.68</v>
      </c>
      <c r="M22" s="617">
        <f>M9*別紙!$C8/100*別紙!$E8/10^3</f>
        <v>15216.12</v>
      </c>
      <c r="N22" s="617">
        <f>N9*別紙!$C8/100*別紙!$E8/10^3</f>
        <v>15478.394400000001</v>
      </c>
      <c r="O22" s="617">
        <f>O9*別紙!$C8/100*別紙!$E8/10^3</f>
        <v>15478.394400000001</v>
      </c>
      <c r="P22" s="617">
        <f>P9*別紙!$C8/100*別紙!$E8/10^3</f>
        <v>15740.668800000001</v>
      </c>
      <c r="Q22" s="617">
        <f>Q9*別紙!$C8/100*別紙!$E8/10^3</f>
        <v>15740.668800000001</v>
      </c>
      <c r="R22" s="634">
        <f>R9*別紙!$C8/100*別紙!$E8/10^3</f>
        <v>15740.668800000001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3083.52</v>
      </c>
      <c r="K23" s="617">
        <f>K10*別紙!$C9/100*別紙!$E9/10^3</f>
        <v>3083.52</v>
      </c>
      <c r="L23" s="617">
        <f>L10*別紙!$C9/100*別紙!$E9/10^3</f>
        <v>3083.52</v>
      </c>
      <c r="M23" s="617">
        <f>M10*別紙!$C9/100*別紙!$E9/10^3</f>
        <v>3083.52</v>
      </c>
      <c r="N23" s="617">
        <f>N10*別紙!$C9/100*別紙!$E9/10^3</f>
        <v>3083.52</v>
      </c>
      <c r="O23" s="617">
        <f>O10*別紙!$C9/100*別紙!$E9/10^3</f>
        <v>3083.52</v>
      </c>
      <c r="P23" s="617">
        <f>P10*別紙!$C9/100*別紙!$E9/10^3</f>
        <v>3083.52</v>
      </c>
      <c r="Q23" s="617">
        <f>Q10*別紙!$C9/100*別紙!$E9/10^3</f>
        <v>3083.52</v>
      </c>
      <c r="R23" s="634">
        <f>R10*別紙!$C9/100*別紙!$E9/10^3</f>
        <v>3083.52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27534.432000000001</v>
      </c>
      <c r="K24" s="654">
        <f>K11*別紙!$C10/100*別紙!$E10/10^3</f>
        <v>27534.432000000001</v>
      </c>
      <c r="L24" s="654">
        <f>L11*別紙!$C10/100*別紙!$E10/10^3</f>
        <v>27534.432000000001</v>
      </c>
      <c r="M24" s="654">
        <f>M11*別紙!$C10/100*別紙!$E10/10^3</f>
        <v>27814.752</v>
      </c>
      <c r="N24" s="654">
        <f>N11*別紙!$C10/100*別紙!$E10/10^3</f>
        <v>27534.432000000001</v>
      </c>
      <c r="O24" s="654">
        <f>O11*別紙!$C10/100*別紙!$E10/10^3</f>
        <v>27534.432000000001</v>
      </c>
      <c r="P24" s="654">
        <f>P11*別紙!$C10/100*別紙!$E10/10^3</f>
        <v>27534.432000000001</v>
      </c>
      <c r="Q24" s="654">
        <f>Q11*別紙!$C10/100*別紙!$E10/10^3</f>
        <v>27534.432000000001</v>
      </c>
      <c r="R24" s="655">
        <f>R11*別紙!$C10/100*別紙!$E10/10^3</f>
        <v>27534.432000000001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127255.05620400001</v>
      </c>
      <c r="K25" s="657">
        <f t="shared" si="3"/>
        <v>144125.64236400003</v>
      </c>
      <c r="L25" s="657">
        <f t="shared" si="3"/>
        <v>179776.19246399999</v>
      </c>
      <c r="M25" s="657">
        <f t="shared" si="3"/>
        <v>188759.79759599996</v>
      </c>
      <c r="N25" s="657">
        <f t="shared" si="3"/>
        <v>199935.14859600016</v>
      </c>
      <c r="O25" s="657">
        <f t="shared" si="3"/>
        <v>229967.49284400014</v>
      </c>
      <c r="P25" s="657">
        <f t="shared" si="3"/>
        <v>244145.66672400021</v>
      </c>
      <c r="Q25" s="657">
        <f t="shared" si="3"/>
        <v>365101.08806400106</v>
      </c>
      <c r="R25" s="658">
        <f t="shared" ref="R25" si="4">SUM(R19:R24)</f>
        <v>439138.72466400149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2163420.1542291637</v>
      </c>
      <c r="K26" s="654">
        <f>(VLOOKUP(年度マスタ!$K$4&amp;"_"&amp;K$18,データシート1!$A:$BT,MATCH("da_合計",データシート1!$A$1:$BT$1,0),0))/10^3</f>
        <v>1964584.0266072552</v>
      </c>
      <c r="L26" s="654">
        <f>(VLOOKUP(年度マスタ!$K$4&amp;"_"&amp;L$18,データシート1!$A:$BT,MATCH("da_合計",データシート1!$A$1:$BT$1,0),0))/10^3</f>
        <v>2004901.3855383026</v>
      </c>
      <c r="M26" s="654">
        <f>(VLOOKUP(年度マスタ!$K$4&amp;"_"&amp;M$18,データシート1!$A:$BT,MATCH("da_合計",データシート1!$A$1:$BT$1,0),0))/10^3</f>
        <v>1935177.3251729365</v>
      </c>
      <c r="N26" s="654">
        <f>(VLOOKUP(年度マスタ!$K$4&amp;"_"&amp;N$18,データシート1!$A:$BT,MATCH("da_合計",データシート1!$A$1:$BT$1,0),0))/10^3</f>
        <v>1955213.8844031463</v>
      </c>
      <c r="O26" s="654">
        <f>(VLOOKUP(年度マスタ!$K$4&amp;"_"&amp;O$18,データシート1!$A:$BT,MATCH("da_合計",データシート1!$A$1:$BT$1,0),0))/10^3</f>
        <v>1731680.0848999727</v>
      </c>
      <c r="P26" s="654">
        <f>(VLOOKUP(年度マスタ!$K$4&amp;"_"&amp;P$18,データシート1!$A:$BT,MATCH("da_合計",データシート1!$A$1:$BT$1,0),0))/10^3</f>
        <v>1829359.3247494674</v>
      </c>
      <c r="Q26" s="654">
        <f>(VLOOKUP(年度マスタ!$K$4&amp;"_"&amp;Q$18,データシート1!$A:$BT,MATCH("da_合計",データシート1!$A$1:$BT$1,0),0))/10^3</f>
        <v>1719333.7955054508</v>
      </c>
      <c r="R26" s="655">
        <f>Q26</f>
        <v>1719333.7955054508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5.8821240042178286E-2</v>
      </c>
      <c r="K27" s="839">
        <f t="shared" ref="K27:P27" si="5">K25/K26</f>
        <v>7.3361912960729039E-2</v>
      </c>
      <c r="L27" s="839">
        <f t="shared" si="5"/>
        <v>8.9668346663210718E-2</v>
      </c>
      <c r="M27" s="839">
        <f t="shared" si="5"/>
        <v>9.7541344217192863E-2</v>
      </c>
      <c r="N27" s="839">
        <f t="shared" si="5"/>
        <v>0.10225743085751096</v>
      </c>
      <c r="O27" s="839">
        <f t="shared" si="5"/>
        <v>0.13280021803639544</v>
      </c>
      <c r="P27" s="839">
        <f t="shared" si="5"/>
        <v>0.13345965629657597</v>
      </c>
      <c r="Q27" s="839">
        <f>Q25/Q26</f>
        <v>0.21235032372330495</v>
      </c>
      <c r="R27" s="840">
        <f>R25/R26</f>
        <v>0.25541214033712589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0.25541214033712589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4.5434962439643582</v>
      </c>
      <c r="AA52" s="173"/>
      <c r="AB52" s="678" t="s">
        <v>413</v>
      </c>
      <c r="AC52" s="679">
        <f>$AD6</f>
        <v>3356763.9760000003</v>
      </c>
      <c r="AD52" s="680">
        <f>R19+R20</f>
        <v>323260.74386400147</v>
      </c>
      <c r="AE52" s="681">
        <f t="shared" ref="AE52:AE54" si="6">IFERROR(AD52/AC52,"-")</f>
        <v>9.630130273538226E-2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6092452.846494549</v>
      </c>
      <c r="Z53" s="1130"/>
      <c r="AA53" s="173"/>
      <c r="AB53" s="678" t="s">
        <v>377</v>
      </c>
      <c r="AC53" s="679">
        <f>$AD9</f>
        <v>4189271.7379999994</v>
      </c>
      <c r="AD53" s="680">
        <f>R21</f>
        <v>69519.360000000001</v>
      </c>
      <c r="AE53" s="681">
        <f t="shared" si="6"/>
        <v>1.6594616999753099E-2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90496.369000000006</v>
      </c>
      <c r="AD54" s="679">
        <f>R22</f>
        <v>15740.668800000001</v>
      </c>
      <c r="AE54" s="681">
        <f t="shared" si="6"/>
        <v>0.17393702061129104</v>
      </c>
      <c r="AF54" s="473"/>
      <c r="AG54" s="41"/>
      <c r="AH54" s="420"/>
      <c r="AI54" s="442" t="s">
        <v>440</v>
      </c>
      <c r="AJ54" s="443">
        <f>VLOOKUP(年度マスタ!$K$4&amp;"_"&amp;AJ$53,データシート1!$A$1:$BT$2000,MATCH("ca_太陽光発電（10kW未満）",データシート1!$A$1:$BT$1,0),0)</f>
        <v>7001</v>
      </c>
      <c r="AK54" s="443">
        <f>VLOOKUP(年度マスタ!$K$4&amp;"_"&amp;AK$53,データシート1!$A$1:$BT$2000,MATCH("ca_太陽光発電（10kW未満）",データシート1!$A$1:$BT$1,0),0)</f>
        <v>7797</v>
      </c>
      <c r="AL54" s="443">
        <f>VLOOKUP(年度マスタ!$K$4&amp;"_"&amp;AL$53,データシート1!$A$1:$BT$2000,MATCH("ca_太陽光発電（10kW未満）",データシート1!$A$1:$BT$1,0),0)</f>
        <v>8398</v>
      </c>
      <c r="AM54" s="443">
        <f>VLOOKUP(年度マスタ!$K$4&amp;"_"&amp;AM$53,データシート1!$A$1:$BT$2000,MATCH("ca_太陽光発電（10kW未満）",データシート1!$A$1:$BT$1,0),0)</f>
        <v>9054</v>
      </c>
      <c r="AN54" s="443">
        <f>VLOOKUP(年度マスタ!$K$4&amp;"_"&amp;AN$53,データシート1!$A$1:$BT$2000,MATCH("ca_太陽光発電（10kW未満）",データシート1!$A$1:$BT$1,0),0)</f>
        <v>9630</v>
      </c>
      <c r="AO54" s="443">
        <f>VLOOKUP(年度マスタ!$K$4&amp;"_"&amp;AO$53,データシート1!$A$1:$BT$2000,MATCH("ca_太陽光発電（10kW未満）",データシート1!$A$1:$BT$1,0),0)</f>
        <v>10100</v>
      </c>
      <c r="AP54" s="443">
        <f>VLOOKUP(年度マスタ!$K$4&amp;"_"&amp;AP$53,データシート1!$A$1:$BT$2000,MATCH("ca_太陽光発電（10kW未満）",データシート1!$A$1:$BT$1,0),0)</f>
        <v>10589</v>
      </c>
      <c r="AQ54" s="443">
        <f>VLOOKUP(年度マスタ!$K$4&amp;"_"&amp;AQ$53,データシート1!$A$1:$BT$2000,MATCH("ca_太陽光発電（10kW未満）",データシート1!$A$1:$BT$1,0),0)</f>
        <v>11129</v>
      </c>
      <c r="AR54" s="443">
        <f>VLOOKUP(年度マスタ!$K$4&amp;"_"&amp;AR$53,データシート1!$A$1:$BT$2000,MATCH("ca_太陽光発電（10kW未満）",データシート1!$A$1:$BT$1,0),0)</f>
        <v>11708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175254.55900000001</v>
      </c>
      <c r="AD55" s="679">
        <f>R23</f>
        <v>3083.52</v>
      </c>
      <c r="AE55" s="681">
        <f>IFERROR(AD55/AC55,"-")</f>
        <v>1.7594520893462178E-2</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福島市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福島市</v>
      </c>
      <c r="AZ12" s="1023" t="str">
        <f>年度マスタ!$K4</f>
        <v>07201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福島市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福島市</v>
      </c>
      <c r="AZ4" s="1038" t="str">
        <f>年度マスタ!$K4</f>
        <v>07201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福島市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30</v>
      </c>
      <c r="H7" s="701">
        <f t="shared" si="0"/>
        <v>29</v>
      </c>
      <c r="I7" s="701">
        <f t="shared" si="0"/>
        <v>28</v>
      </c>
      <c r="J7" s="701">
        <f t="shared" si="0"/>
        <v>32</v>
      </c>
      <c r="K7" s="702">
        <f t="shared" si="0"/>
        <v>32</v>
      </c>
      <c r="L7" s="702">
        <f t="shared" si="0"/>
        <v>31</v>
      </c>
      <c r="M7" s="702">
        <f t="shared" si="0"/>
        <v>31</v>
      </c>
      <c r="N7" s="702">
        <f t="shared" si="0"/>
        <v>32</v>
      </c>
      <c r="O7" s="702">
        <f>SUM(O8:O13)</f>
        <v>32</v>
      </c>
      <c r="P7" s="702">
        <f t="shared" si="0"/>
        <v>32</v>
      </c>
      <c r="Q7" s="703">
        <f>SUM(Q8:Q13)</f>
        <v>32</v>
      </c>
      <c r="R7" s="909">
        <f t="shared" si="0"/>
        <v>306.714</v>
      </c>
      <c r="S7" s="910">
        <f t="shared" si="0"/>
        <v>345.11599999999999</v>
      </c>
      <c r="T7" s="910">
        <f t="shared" si="0"/>
        <v>354.346</v>
      </c>
      <c r="U7" s="910">
        <f t="shared" si="0"/>
        <v>419.89699999999999</v>
      </c>
      <c r="V7" s="910">
        <f t="shared" si="0"/>
        <v>404.22</v>
      </c>
      <c r="W7" s="910">
        <f t="shared" si="0"/>
        <v>382.11</v>
      </c>
      <c r="X7" s="910">
        <f t="shared" si="0"/>
        <v>378.42899999999997</v>
      </c>
      <c r="Y7" s="910">
        <f t="shared" si="0"/>
        <v>357.98</v>
      </c>
      <c r="Z7" s="910">
        <f>SUM(Z8:Z13)</f>
        <v>347.51800000000003</v>
      </c>
      <c r="AA7" s="910">
        <f>SUM(AA8:AA13)</f>
        <v>335.476</v>
      </c>
      <c r="AB7" s="911">
        <f t="shared" si="0"/>
        <v>328.16199999999998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18</v>
      </c>
      <c r="I10" s="714">
        <f>VLOOKUP($D$3&amp;"_"&amp;I$3,データシート1!$A:$BU,MATCH($G$2&amp;"_"&amp;$C10,データシート1!$A$1:$BU$1,0),0)</f>
        <v>17</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17</v>
      </c>
      <c r="M10" s="715">
        <f>VLOOKUP($D$3&amp;"_"&amp;M$3,データシート1!$A:$BU,MATCH($G$2&amp;"_"&amp;$C10,データシート1!$A$1:$BU$1,0),0)</f>
        <v>18</v>
      </c>
      <c r="N10" s="715">
        <f>VLOOKUP($D$3&amp;"_"&amp;N$3,データシート1!$A:$BU,MATCH($G$2&amp;"_"&amp;$C10,データシート1!$A$1:$BU$1,0),0)</f>
        <v>20</v>
      </c>
      <c r="O10" s="715">
        <f>VLOOKUP($D$3&amp;"_"&amp;O$3,データシート1!$A:$BU,MATCH($G$2&amp;"_"&amp;$C10,データシート1!$A$1:$BU$1,0),0)</f>
        <v>20</v>
      </c>
      <c r="P10" s="715">
        <f>VLOOKUP($D$3&amp;"_"&amp;P$3,データシート1!$A:$BU,MATCH($G$2&amp;"_"&amp;$C10,データシート1!$A$1:$BU$1,0),0)</f>
        <v>19</v>
      </c>
      <c r="Q10" s="716">
        <f>VLOOKUP($D$3&amp;"_"&amp;Q$3,データシート1!$A:$BU,MATCH($G$2&amp;"_"&amp;$C10,データシート1!$A$1:$BU$1,0),0)</f>
        <v>20</v>
      </c>
      <c r="R10" s="915">
        <f>VLOOKUP($D$3&amp;"_"&amp;R$3,データシート1!$A:$BU,MATCH($R$2&amp;"_"&amp;$C10,データシート1!$A$1:$BU$1,0),0)</f>
        <v>248.74199999999999</v>
      </c>
      <c r="S10" s="916">
        <f>VLOOKUP($D$3&amp;"_"&amp;S$3,データシート1!$A:$BU,MATCH($R$2&amp;"_"&amp;$C10,データシート1!$A$1:$BU$1,0),0)</f>
        <v>275.60899999999998</v>
      </c>
      <c r="T10" s="916">
        <f>VLOOKUP($D$3&amp;"_"&amp;T$3,データシート1!$A:$BU,MATCH($R$2&amp;"_"&amp;$C10,データシート1!$A$1:$BU$1,0),0)</f>
        <v>280.20999999999998</v>
      </c>
      <c r="U10" s="916">
        <f>VLOOKUP($D$3&amp;"_"&amp;U$3,データシート1!$A:$BU,MATCH($R$2&amp;"_"&amp;$C10,データシート1!$A$1:$BU$1,0),0)</f>
        <v>284.548</v>
      </c>
      <c r="V10" s="916">
        <f>VLOOKUP($D$3&amp;"_"&amp;V$3,データシート1!$A:$BU,MATCH($R$2&amp;"_"&amp;$C10,データシート1!$A$1:$BU$1,0),0)</f>
        <v>274.44</v>
      </c>
      <c r="W10" s="916">
        <f>VLOOKUP($D$3&amp;"_"&amp;W$3,データシート1!$A:$BU,MATCH($R$2&amp;"_"&amp;$C10,データシート1!$A$1:$BU$1,0),0)</f>
        <v>250.13499999999999</v>
      </c>
      <c r="X10" s="916">
        <f>VLOOKUP($D$3&amp;"_"&amp;X$3,データシート1!$A:$BU,MATCH($R$2&amp;"_"&amp;$C10,データシート1!$A$1:$BU$1,0),0)</f>
        <v>259.54500000000002</v>
      </c>
      <c r="Y10" s="916">
        <f>VLOOKUP($D$3&amp;"_"&amp;Y$3,データシート1!$A:$BU,MATCH($R$2&amp;"_"&amp;$C10,データシート1!$A$1:$BU$1,0),0)</f>
        <v>245.29900000000001</v>
      </c>
      <c r="Z10" s="916">
        <f>VLOOKUP($D$3&amp;"_"&amp;Z$3,データシート1!$A:$BU,MATCH($R$2&amp;"_"&amp;$C10,データシート1!$A$1:$BU$1,0),0)</f>
        <v>237.60599999999999</v>
      </c>
      <c r="AA10" s="916">
        <f>VLOOKUP($D$3&amp;"_"&amp;AA$3,データシート1!$A:$BU,MATCH($R$2&amp;"_"&amp;$C10,データシート1!$A$1:$BU$1,0),0)</f>
        <v>225.90899999999999</v>
      </c>
      <c r="AB10" s="917">
        <f>VLOOKUP($D$3&amp;"_"&amp;AB$3,データシート1!$A:$BU,MATCH($R$2&amp;"_"&amp;$C10,データシート1!$A$1:$BU$1,0),0)</f>
        <v>222.47499999999999</v>
      </c>
    </row>
    <row r="11" spans="2:30" s="21" customFormat="1" ht="20.45" customHeight="1">
      <c r="B11" s="704"/>
      <c r="C11" s="711" t="s">
        <v>520</v>
      </c>
      <c r="D11" s="712"/>
      <c r="E11" s="711"/>
      <c r="F11" s="712"/>
      <c r="G11" s="713">
        <f>VLOOKUP($D$3&amp;"_"&amp;G$3,データシート1!$A:$BU,MATCH($G$2&amp;"_"&amp;$C11,データシート1!$A$1:$BU$1,0),0)</f>
        <v>11</v>
      </c>
      <c r="H11" s="714">
        <f>VLOOKUP($D$3&amp;"_"&amp;H$3,データシート1!$A:$BU,MATCH($G$2&amp;"_"&amp;$C11,データシート1!$A$1:$BU$1,0),0)</f>
        <v>11</v>
      </c>
      <c r="I11" s="714">
        <f>VLOOKUP($D$3&amp;"_"&amp;I$3,データシート1!$A:$BU,MATCH($G$2&amp;"_"&amp;$C11,データシート1!$A$1:$BU$1,0),0)</f>
        <v>11</v>
      </c>
      <c r="J11" s="714">
        <f>VLOOKUP($D$3&amp;"_"&amp;J$3,データシート1!$A:$BU,MATCH($G$2&amp;"_"&amp;$C11,データシート1!$A$1:$BU$1,0),0)</f>
        <v>14</v>
      </c>
      <c r="K11" s="715">
        <f>VLOOKUP($D$3&amp;"_"&amp;K$3,データシート1!$A:$BU,MATCH($G$2&amp;"_"&amp;$C11,データシート1!$A$1:$BU$1,0),0)</f>
        <v>14</v>
      </c>
      <c r="L11" s="715">
        <f>VLOOKUP($D$3&amp;"_"&amp;L$3,データシート1!$A:$BU,MATCH($G$2&amp;"_"&amp;$C11,データシート1!$A$1:$BU$1,0),0)</f>
        <v>14</v>
      </c>
      <c r="M11" s="715">
        <f>VLOOKUP($D$3&amp;"_"&amp;M$3,データシート1!$A:$BU,MATCH($G$2&amp;"_"&amp;$C11,データシート1!$A$1:$BU$1,0),0)</f>
        <v>13</v>
      </c>
      <c r="N11" s="715">
        <f>VLOOKUP($D$3&amp;"_"&amp;N$3,データシート1!$A:$BU,MATCH($G$2&amp;"_"&amp;$C11,データシート1!$A$1:$BU$1,0),0)</f>
        <v>12</v>
      </c>
      <c r="O11" s="715">
        <f>VLOOKUP($D$3&amp;"_"&amp;O$3,データシート1!$A:$BU,MATCH($G$2&amp;"_"&amp;$C11,データシート1!$A$1:$BU$1,0),0)</f>
        <v>12</v>
      </c>
      <c r="P11" s="715">
        <f>VLOOKUP($D$3&amp;"_"&amp;P$3,データシート1!$A:$BU,MATCH($G$2&amp;"_"&amp;$C11,データシート1!$A$1:$BU$1,0),0)</f>
        <v>13</v>
      </c>
      <c r="Q11" s="716">
        <f>VLOOKUP($D$3&amp;"_"&amp;Q$3,データシート1!$A:$BU,MATCH($G$2&amp;"_"&amp;$C11,データシート1!$A$1:$BU$1,0),0)</f>
        <v>12</v>
      </c>
      <c r="R11" s="915">
        <f>VLOOKUP($D$3&amp;"_"&amp;R$3,データシート1!$A:$BU,MATCH($R$2&amp;"_"&amp;$C11,データシート1!$A$1:$BU$1,0),0)</f>
        <v>57.972000000000001</v>
      </c>
      <c r="S11" s="916">
        <f>VLOOKUP($D$3&amp;"_"&amp;S$3,データシート1!$A:$BU,MATCH($R$2&amp;"_"&amp;$C11,データシート1!$A$1:$BU$1,0),0)</f>
        <v>69.507000000000005</v>
      </c>
      <c r="T11" s="916">
        <f>VLOOKUP($D$3&amp;"_"&amp;T$3,データシート1!$A:$BU,MATCH($R$2&amp;"_"&amp;$C11,データシート1!$A$1:$BU$1,0),0)</f>
        <v>74.135999999999996</v>
      </c>
      <c r="U11" s="916">
        <f>VLOOKUP($D$3&amp;"_"&amp;U$3,データシート1!$A:$BU,MATCH($R$2&amp;"_"&amp;$C11,データシート1!$A$1:$BU$1,0),0)</f>
        <v>135.34899999999999</v>
      </c>
      <c r="V11" s="916">
        <f>VLOOKUP($D$3&amp;"_"&amp;V$3,データシート1!$A:$BU,MATCH($R$2&amp;"_"&amp;$C11,データシート1!$A$1:$BU$1,0),0)</f>
        <v>129.78</v>
      </c>
      <c r="W11" s="916">
        <f>VLOOKUP($D$3&amp;"_"&amp;W$3,データシート1!$A:$BU,MATCH($R$2&amp;"_"&amp;$C11,データシート1!$A$1:$BU$1,0),0)</f>
        <v>131.97499999999999</v>
      </c>
      <c r="X11" s="916">
        <f>VLOOKUP($D$3&amp;"_"&amp;X$3,データシート1!$A:$BU,MATCH($R$2&amp;"_"&amp;$C11,データシート1!$A$1:$BU$1,0),0)</f>
        <v>118.88399999999999</v>
      </c>
      <c r="Y11" s="916">
        <f>VLOOKUP($D$3&amp;"_"&amp;Y$3,データシート1!$A:$BU,MATCH($R$2&amp;"_"&amp;$C11,データシート1!$A$1:$BU$1,0),0)</f>
        <v>112.681</v>
      </c>
      <c r="Z11" s="916">
        <f>VLOOKUP($D$3&amp;"_"&amp;Z$3,データシート1!$A:$BU,MATCH($R$2&amp;"_"&amp;$C11,データシート1!$A$1:$BU$1,0),0)</f>
        <v>109.91200000000001</v>
      </c>
      <c r="AA11" s="916">
        <f>VLOOKUP($D$3&amp;"_"&amp;AA$3,データシート1!$A:$BU,MATCH($R$2&amp;"_"&amp;$C11,データシート1!$A$1:$BU$1,0),0)</f>
        <v>109.56700000000001</v>
      </c>
      <c r="AB11" s="917">
        <f>VLOOKUP($D$3&amp;"_"&amp;AB$3,データシート1!$A:$BU,MATCH($R$2&amp;"_"&amp;$C11,データシート1!$A$1:$BU$1,0),0)</f>
        <v>105.68699999999998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18</v>
      </c>
      <c r="I26" s="734">
        <f>VLOOKUP($D$3&amp;"_"&amp;I$3,データシート2!$A:$SI,MATCH($G$2&amp;"_"&amp;$B26,データシート2!$A$1:$SI$1,0),0)</f>
        <v>17</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17</v>
      </c>
      <c r="M26" s="735">
        <f>VLOOKUP($D$3&amp;"_"&amp;M$3,データシート2!$A:$SI,MATCH($G$2&amp;"_"&amp;$B26,データシート2!$A$1:$SI$1,0),0)</f>
        <v>18</v>
      </c>
      <c r="N26" s="735">
        <f>VLOOKUP($D$3&amp;"_"&amp;N$3,データシート2!$A:$SI,MATCH($G$2&amp;"_"&amp;$B26,データシート2!$A$1:$SI$1,0),0)</f>
        <v>20</v>
      </c>
      <c r="O26" s="735">
        <f>VLOOKUP($D$3&amp;"_"&amp;O$3,データシート2!$A:$SI,MATCH($G$2&amp;"_"&amp;$B26,データシート2!$A$1:$SI$1,0),0)</f>
        <v>20</v>
      </c>
      <c r="P26" s="735">
        <f>VLOOKUP($D$3&amp;"_"&amp;P$3,データシート2!$A:$SI,MATCH($G$2&amp;"_"&amp;$B26,データシート2!$A$1:$SI$1,0),0)</f>
        <v>19</v>
      </c>
      <c r="Q26" s="736">
        <f>VLOOKUP($D$3&amp;"_"&amp;Q$3,データシート2!$A:$SI,MATCH($G$2&amp;"_"&amp;$B26,データシート2!$A$1:$SI$1,0),0)</f>
        <v>20</v>
      </c>
      <c r="R26" s="924">
        <f>VLOOKUP($D$3&amp;"_"&amp;R$3,データシート2!$A:$SI,MATCH($R$2&amp;"_"&amp;$B26,データシート2!$A$1:$SI$1,0),0)</f>
        <v>248.74199999999999</v>
      </c>
      <c r="S26" s="925">
        <f>VLOOKUP($D$3&amp;"_"&amp;S$3,データシート2!$A:$SI,MATCH($R$2&amp;"_"&amp;$B26,データシート2!$A$1:$SI$1,0),0)</f>
        <v>275.60899999999998</v>
      </c>
      <c r="T26" s="925">
        <f>VLOOKUP($D$3&amp;"_"&amp;T$3,データシート2!$A:$SI,MATCH($R$2&amp;"_"&amp;$B26,データシート2!$A$1:$SI$1,0),0)</f>
        <v>280.20999999999998</v>
      </c>
      <c r="U26" s="925">
        <f>VLOOKUP($D$3&amp;"_"&amp;U$3,データシート2!$A:$SI,MATCH($R$2&amp;"_"&amp;$B26,データシート2!$A$1:$SI$1,0),0)</f>
        <v>284.548</v>
      </c>
      <c r="V26" s="925">
        <f>VLOOKUP($D$3&amp;"_"&amp;V$3,データシート2!$A:$SI,MATCH($R$2&amp;"_"&amp;$B26,データシート2!$A$1:$SI$1,0),0)</f>
        <v>274.44</v>
      </c>
      <c r="W26" s="925">
        <f>VLOOKUP($D$3&amp;"_"&amp;W$3,データシート2!$A:$SI,MATCH($R$2&amp;"_"&amp;$B26,データシート2!$A$1:$SI$1,0),0)</f>
        <v>250.13499999999999</v>
      </c>
      <c r="X26" s="925">
        <f>VLOOKUP($D$3&amp;"_"&amp;X$3,データシート2!$A:$SI,MATCH($R$2&amp;"_"&amp;$B26,データシート2!$A$1:$SI$1,0),0)</f>
        <v>259.54500000000002</v>
      </c>
      <c r="Y26" s="925">
        <f>VLOOKUP($D$3&amp;"_"&amp;Y$3,データシート2!$A:$SI,MATCH($R$2&amp;"_"&amp;$B26,データシート2!$A$1:$SI$1,0),0)</f>
        <v>245.29900000000001</v>
      </c>
      <c r="Z26" s="925">
        <f>VLOOKUP($D$3&amp;"_"&amp;Z$3,データシート2!$A:$SI,MATCH($R$2&amp;"_"&amp;$B26,データシート2!$A$1:$SI$1,0),0)</f>
        <v>237.60599999999999</v>
      </c>
      <c r="AA26" s="925">
        <f>VLOOKUP($D$3&amp;"_"&amp;AA$3,データシート2!$A:$SI,MATCH($R$2&amp;"_"&amp;$B26,データシート2!$A$1:$SI$1,0),0)</f>
        <v>225.90899999999999</v>
      </c>
      <c r="AB26" s="926">
        <f>VLOOKUP($D$3&amp;"_"&amp;AB$3,データシート2!$A:$SI,MATCH($R$2&amp;"_"&amp;$B26,データシート2!$A$1:$SI$1,0),0)</f>
        <v>222.47499999999999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3</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5</v>
      </c>
      <c r="R27" s="933">
        <f>VLOOKUP($D$3&amp;"_"&amp;R$3,データシート2!$A:$SI,MATCH($R$2&amp;"_"&amp;$C27,データシート2!$A$1:$SI$1,0),0)</f>
        <v>28.826000000000001</v>
      </c>
      <c r="S27" s="928">
        <f>VLOOKUP($D$3&amp;"_"&amp;S$3,データシート2!$A:$SI,MATCH($R$2&amp;"_"&amp;$C27,データシート2!$A$1:$SI$1,0),0)</f>
        <v>33.53</v>
      </c>
      <c r="T27" s="928">
        <f>VLOOKUP($D$3&amp;"_"&amp;T$3,データシート2!$A:$SI,MATCH($R$2&amp;"_"&amp;$C27,データシート2!$A$1:$SI$1,0),0)</f>
        <v>35.884</v>
      </c>
      <c r="U27" s="928">
        <f>VLOOKUP($D$3&amp;"_"&amp;U$3,データシート2!$A:$SI,MATCH($R$2&amp;"_"&amp;$C27,データシート2!$A$1:$SI$1,0),0)</f>
        <v>36.037999999999997</v>
      </c>
      <c r="V27" s="928">
        <f>VLOOKUP($D$3&amp;"_"&amp;V$3,データシート2!$A:$SI,MATCH($R$2&amp;"_"&amp;$C27,データシート2!$A$1:$SI$1,0),0)</f>
        <v>34.267000000000003</v>
      </c>
      <c r="W27" s="928">
        <f>VLOOKUP($D$3&amp;"_"&amp;W$3,データシート2!$A:$SI,MATCH($R$2&amp;"_"&amp;$C27,データシート2!$A$1:$SI$1,0),0)</f>
        <v>32.807000000000002</v>
      </c>
      <c r="X27" s="928">
        <f>VLOOKUP($D$3&amp;"_"&amp;X$3,データシート2!$A:$SI,MATCH($R$2&amp;"_"&amp;$C27,データシート2!$A$1:$SI$1,0),0)</f>
        <v>26.474</v>
      </c>
      <c r="Y27" s="928">
        <f>VLOOKUP($D$3&amp;"_"&amp;Y$3,データシート2!$A:$SI,MATCH($R$2&amp;"_"&amp;$C27,データシート2!$A$1:$SI$1,0),0)</f>
        <v>29.718</v>
      </c>
      <c r="Z27" s="928">
        <f>VLOOKUP($D$3&amp;"_"&amp;Z$3,データシート2!$A:$SI,MATCH($R$2&amp;"_"&amp;$C27,データシート2!$A$1:$SI$1,0),0)</f>
        <v>29.14</v>
      </c>
      <c r="AA27" s="928">
        <f>VLOOKUP($D$3&amp;"_"&amp;AA$3,データシート2!$A:$SI,MATCH($R$2&amp;"_"&amp;$C27,データシート2!$A$1:$SI$1,0),0)</f>
        <v>27.54</v>
      </c>
      <c r="AB27" s="929">
        <f>VLOOKUP($D$3&amp;"_"&amp;AB$3,データシート2!$A:$SI,MATCH($R$2&amp;"_"&amp;$C27,データシート2!$A$1:$SI$1,0),0)</f>
        <v>29.821999999999999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4.22</v>
      </c>
      <c r="S33" s="938">
        <f>VLOOKUP($D$3&amp;"_"&amp;S$3,データシート2!$A:$SI,MATCH($R$2&amp;"_"&amp;$C33,データシート2!$A$1:$SI$1,0),0)</f>
        <v>4.8490000000000002</v>
      </c>
      <c r="T33" s="938">
        <f>VLOOKUP($D$3&amp;"_"&amp;T$3,データシート2!$A:$SI,MATCH($R$2&amp;"_"&amp;$C33,データシート2!$A$1:$SI$1,0),0)</f>
        <v>5.7610000000000001</v>
      </c>
      <c r="U33" s="938">
        <f>VLOOKUP($D$3&amp;"_"&amp;U$3,データシート2!$A:$SI,MATCH($R$2&amp;"_"&amp;$C33,データシート2!$A$1:$SI$1,0),0)</f>
        <v>5.4029999999999996</v>
      </c>
      <c r="V33" s="938">
        <f>VLOOKUP($D$3&amp;"_"&amp;V$3,データシート2!$A:$SI,MATCH($R$2&amp;"_"&amp;$C33,データシート2!$A$1:$SI$1,0),0)</f>
        <v>5.1950000000000003</v>
      </c>
      <c r="W33" s="938">
        <f>VLOOKUP($D$3&amp;"_"&amp;W$3,データシート2!$A:$SI,MATCH($R$2&amp;"_"&amp;$C33,データシート2!$A$1:$SI$1,0),0)</f>
        <v>4.931</v>
      </c>
      <c r="X33" s="938">
        <f>VLOOKUP($D$3&amp;"_"&amp;X$3,データシート2!$A:$SI,MATCH($R$2&amp;"_"&amp;$C33,データシート2!$A$1:$SI$1,0),0)</f>
        <v>4.6150000000000002</v>
      </c>
      <c r="Y33" s="938">
        <f>VLOOKUP($D$3&amp;"_"&amp;Y$3,データシート2!$A:$SI,MATCH($R$2&amp;"_"&amp;$C33,データシート2!$A$1:$SI$1,0),0)</f>
        <v>3.923</v>
      </c>
      <c r="Z33" s="938">
        <f>VLOOKUP($D$3&amp;"_"&amp;Z$3,データシート2!$A:$SI,MATCH($R$2&amp;"_"&amp;$C33,データシート2!$A$1:$SI$1,0),0)</f>
        <v>3.7280000000000002</v>
      </c>
      <c r="AA33" s="938">
        <f>VLOOKUP($D$3&amp;"_"&amp;AA$3,データシート2!$A:$SI,MATCH($R$2&amp;"_"&amp;$C33,データシート2!$A$1:$SI$1,0),0)</f>
        <v>3.593</v>
      </c>
      <c r="AB33" s="939">
        <f>VLOOKUP($D$3&amp;"_"&amp;AB$3,データシート2!$A:$SI,MATCH($R$2&amp;"_"&amp;$C33,データシート2!$A$1:$SI$1,0),0)</f>
        <v>3.2959999999999998</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5.0739999999999998</v>
      </c>
      <c r="S34" s="938">
        <f>VLOOKUP($D$3&amp;"_"&amp;S$3,データシート2!$A:$SI,MATCH($R$2&amp;"_"&amp;$C34,データシート2!$A$1:$SI$1,0),0)</f>
        <v>5.8250000000000002</v>
      </c>
      <c r="T34" s="938">
        <f>VLOOKUP($D$3&amp;"_"&amp;T$3,データシート2!$A:$SI,MATCH($R$2&amp;"_"&amp;$C34,データシート2!$A$1:$SI$1,0),0)</f>
        <v>6.41</v>
      </c>
      <c r="U34" s="938">
        <f>VLOOKUP($D$3&amp;"_"&amp;U$3,データシート2!$A:$SI,MATCH($R$2&amp;"_"&amp;$C34,データシート2!$A$1:$SI$1,0),0)</f>
        <v>6.5019999999999998</v>
      </c>
      <c r="V34" s="938">
        <f>VLOOKUP($D$3&amp;"_"&amp;V$3,データシート2!$A:$SI,MATCH($R$2&amp;"_"&amp;$C34,データシート2!$A$1:$SI$1,0),0)</f>
        <v>5.9390000000000001</v>
      </c>
      <c r="W34" s="938">
        <f>VLOOKUP($D$3&amp;"_"&amp;W$3,データシート2!$A:$SI,MATCH($R$2&amp;"_"&amp;$C34,データシート2!$A$1:$SI$1,0),0)</f>
        <v>5.5309999999999997</v>
      </c>
      <c r="X34" s="938">
        <f>VLOOKUP($D$3&amp;"_"&amp;X$3,データシート2!$A:$SI,MATCH($R$2&amp;"_"&amp;$C34,データシート2!$A$1:$SI$1,0),0)</f>
        <v>5.28</v>
      </c>
      <c r="Y34" s="938">
        <f>VLOOKUP($D$3&amp;"_"&amp;Y$3,データシート2!$A:$SI,MATCH($R$2&amp;"_"&amp;$C34,データシート2!$A$1:$SI$1,0),0)</f>
        <v>5.0270000000000001</v>
      </c>
      <c r="Z34" s="938">
        <f>VLOOKUP($D$3&amp;"_"&amp;Z$3,データシート2!$A:$SI,MATCH($R$2&amp;"_"&amp;$C34,データシート2!$A$1:$SI$1,0),0)</f>
        <v>4.9059999999999997</v>
      </c>
      <c r="AA34" s="938">
        <f>VLOOKUP($D$3&amp;"_"&amp;AA$3,データシート2!$A:$SI,MATCH($R$2&amp;"_"&amp;$C34,データシート2!$A$1:$SI$1,0),0)</f>
        <v>5.0839999999999996</v>
      </c>
      <c r="AB34" s="939">
        <f>VLOOKUP($D$3&amp;"_"&amp;AB$3,データシート2!$A:$SI,MATCH($R$2&amp;"_"&amp;$C34,データシート2!$A$1:$SI$1,0),0)</f>
        <v>5.4160000000000004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2.1850000000000001</v>
      </c>
      <c r="S38" s="938">
        <f>VLOOKUP($D$3&amp;"_"&amp;S$3,データシート2!$A:$SI,MATCH($R$2&amp;"_"&amp;$C38,データシート2!$A$1:$SI$1,0),0)</f>
        <v>2.706</v>
      </c>
      <c r="T38" s="938">
        <f>VLOOKUP($D$3&amp;"_"&amp;T$3,データシート2!$A:$SI,MATCH($R$2&amp;"_"&amp;$C38,データシート2!$A$1:$SI$1,0),0)</f>
        <v>2.7770000000000001</v>
      </c>
      <c r="U38" s="938">
        <f>VLOOKUP($D$3&amp;"_"&amp;U$3,データシート2!$A:$SI,MATCH($R$2&amp;"_"&amp;$C38,データシート2!$A$1:$SI$1,0),0)</f>
        <v>2.996</v>
      </c>
      <c r="V38" s="938">
        <f>VLOOKUP($D$3&amp;"_"&amp;V$3,データシート2!$A:$SI,MATCH($R$2&amp;"_"&amp;$C38,データシート2!$A$1:$SI$1,0),0)</f>
        <v>3.48</v>
      </c>
      <c r="W38" s="938">
        <f>VLOOKUP($D$3&amp;"_"&amp;W$3,データシート2!$A:$SI,MATCH($R$2&amp;"_"&amp;$C38,データシート2!$A$1:$SI$1,0),0)</f>
        <v>4.0449999999999999</v>
      </c>
      <c r="X38" s="938">
        <f>VLOOKUP($D$3&amp;"_"&amp;X$3,データシート2!$A:$SI,MATCH($R$2&amp;"_"&amp;$C38,データシート2!$A$1:$SI$1,0),0)</f>
        <v>4.5060000000000002</v>
      </c>
      <c r="Y38" s="938">
        <f>VLOOKUP($D$3&amp;"_"&amp;Y$3,データシート2!$A:$SI,MATCH($R$2&amp;"_"&amp;$C38,データシート2!$A$1:$SI$1,0),0)</f>
        <v>5.19</v>
      </c>
      <c r="Z38" s="938">
        <f>VLOOKUP($D$3&amp;"_"&amp;Z$3,データシート2!$A:$SI,MATCH($R$2&amp;"_"&amp;$C38,データシート2!$A$1:$SI$1,0),0)</f>
        <v>5.4649999999999999</v>
      </c>
      <c r="AA38" s="938">
        <f>VLOOKUP($D$3&amp;"_"&amp;AA$3,データシート2!$A:$SI,MATCH($R$2&amp;"_"&amp;$C38,データシート2!$A$1:$SI$1,0),0)</f>
        <v>5.194</v>
      </c>
      <c r="AB38" s="939">
        <f>VLOOKUP($D$3&amp;"_"&amp;AB$3,データシート2!$A:$SI,MATCH($R$2&amp;"_"&amp;$C38,データシート2!$A$1:$SI$1,0),0)</f>
        <v>5.3220000000000001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3</v>
      </c>
      <c r="O39" s="767">
        <f>VLOOKUP($D$3&amp;"_"&amp;O$3,データシート2!$A:$SI,MATCH($G$2&amp;"_"&amp;$C39,データシート2!$A$1:$SI$1,0),0)</f>
        <v>3</v>
      </c>
      <c r="P39" s="767">
        <f>VLOOKUP($D$3&amp;"_"&amp;P$3,データシート2!$A:$SI,MATCH($G$2&amp;"_"&amp;$C39,データシート2!$A$1:$SI$1,0),0)</f>
        <v>3</v>
      </c>
      <c r="Q39" s="768">
        <f>VLOOKUP($D$3&amp;"_"&amp;Q$3,データシート2!$A:$SI,MATCH($G$2&amp;"_"&amp;$C39,データシート2!$A$1:$SI$1,0),0)</f>
        <v>3</v>
      </c>
      <c r="R39" s="937">
        <f>VLOOKUP($D$3&amp;"_"&amp;R$3,データシート2!$A:$SI,MATCH($R$2&amp;"_"&amp;$C39,データシート2!$A$1:$SI$1,0),0)</f>
        <v>10.948</v>
      </c>
      <c r="S39" s="938">
        <f>VLOOKUP($D$3&amp;"_"&amp;S$3,データシート2!$A:$SI,MATCH($R$2&amp;"_"&amp;$C39,データシート2!$A$1:$SI$1,0),0)</f>
        <v>12.228</v>
      </c>
      <c r="T39" s="938">
        <f>VLOOKUP($D$3&amp;"_"&amp;T$3,データシート2!$A:$SI,MATCH($R$2&amp;"_"&amp;$C39,データシート2!$A$1:$SI$1,0),0)</f>
        <v>13.519</v>
      </c>
      <c r="U39" s="938">
        <f>VLOOKUP($D$3&amp;"_"&amp;U$3,データシート2!$A:$SI,MATCH($R$2&amp;"_"&amp;$C39,データシート2!$A$1:$SI$1,0),0)</f>
        <v>16.407</v>
      </c>
      <c r="V39" s="938">
        <f>VLOOKUP($D$3&amp;"_"&amp;V$3,データシート2!$A:$SI,MATCH($R$2&amp;"_"&amp;$C39,データシート2!$A$1:$SI$1,0),0)</f>
        <v>15.208</v>
      </c>
      <c r="W39" s="938">
        <f>VLOOKUP($D$3&amp;"_"&amp;W$3,データシート2!$A:$SI,MATCH($R$2&amp;"_"&amp;$C39,データシート2!$A$1:$SI$1,0),0)</f>
        <v>14.677</v>
      </c>
      <c r="X39" s="938">
        <f>VLOOKUP($D$3&amp;"_"&amp;X$3,データシート2!$A:$SI,MATCH($R$2&amp;"_"&amp;$C39,データシート2!$A$1:$SI$1,0),0)</f>
        <v>15.086</v>
      </c>
      <c r="Y39" s="938">
        <f>VLOOKUP($D$3&amp;"_"&amp;Y$3,データシート2!$A:$SI,MATCH($R$2&amp;"_"&amp;$C39,データシート2!$A$1:$SI$1,0),0)</f>
        <v>14.512</v>
      </c>
      <c r="Z39" s="938">
        <f>VLOOKUP($D$3&amp;"_"&amp;Z$3,データシート2!$A:$SI,MATCH($R$2&amp;"_"&amp;$C39,データシート2!$A$1:$SI$1,0),0)</f>
        <v>14.194000000000001</v>
      </c>
      <c r="AA39" s="938">
        <f>VLOOKUP($D$3&amp;"_"&amp;AA$3,データシート2!$A:$SI,MATCH($R$2&amp;"_"&amp;$C39,データシート2!$A$1:$SI$1,0),0)</f>
        <v>12.811999999999999</v>
      </c>
      <c r="AB39" s="939">
        <f>VLOOKUP($D$3&amp;"_"&amp;AB$3,データシート2!$A:$SI,MATCH($R$2&amp;"_"&amp;$C39,データシート2!$A$1:$SI$1,0),0)</f>
        <v>12.879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89.393000000000001</v>
      </c>
      <c r="S41" s="938">
        <f>VLOOKUP($D$3&amp;"_"&amp;S$3,データシート2!$A:$SI,MATCH($R$2&amp;"_"&amp;$C41,データシート2!$A$1:$SI$1,0),0)</f>
        <v>90.084000000000003</v>
      </c>
      <c r="T41" s="938">
        <f>VLOOKUP($D$3&amp;"_"&amp;T$3,データシート2!$A:$SI,MATCH($R$2&amp;"_"&amp;$C41,データシート2!$A$1:$SI$1,0),0)</f>
        <v>82.658000000000001</v>
      </c>
      <c r="U41" s="938">
        <f>VLOOKUP($D$3&amp;"_"&amp;U$3,データシート2!$A:$SI,MATCH($R$2&amp;"_"&amp;$C41,データシート2!$A$1:$SI$1,0),0)</f>
        <v>84.135000000000005</v>
      </c>
      <c r="V41" s="938">
        <f>VLOOKUP($D$3&amp;"_"&amp;V$3,データシート2!$A:$SI,MATCH($R$2&amp;"_"&amp;$C41,データシート2!$A$1:$SI$1,0),0)</f>
        <v>84.15</v>
      </c>
      <c r="W41" s="938">
        <f>VLOOKUP($D$3&amp;"_"&amp;W$3,データシート2!$A:$SI,MATCH($R$2&amp;"_"&amp;$C41,データシート2!$A$1:$SI$1,0),0)</f>
        <v>83.344999999999999</v>
      </c>
      <c r="X41" s="938">
        <f>VLOOKUP($D$3&amp;"_"&amp;X$3,データシート2!$A:$SI,MATCH($R$2&amp;"_"&amp;$C41,データシート2!$A$1:$SI$1,0),0)</f>
        <v>86.203000000000003</v>
      </c>
      <c r="Y41" s="938">
        <f>VLOOKUP($D$3&amp;"_"&amp;Y$3,データシート2!$A:$SI,MATCH($R$2&amp;"_"&amp;$C41,データシート2!$A$1:$SI$1,0),0)</f>
        <v>74.521000000000001</v>
      </c>
      <c r="Z41" s="938">
        <f>VLOOKUP($D$3&amp;"_"&amp;Z$3,データシート2!$A:$SI,MATCH($R$2&amp;"_"&amp;$C41,データシート2!$A$1:$SI$1,0),0)</f>
        <v>71.19</v>
      </c>
      <c r="AA41" s="938">
        <f>VLOOKUP($D$3&amp;"_"&amp;AA$3,データシート2!$A:$SI,MATCH($R$2&amp;"_"&amp;$C41,データシート2!$A$1:$SI$1,0),0)</f>
        <v>74.331999999999994</v>
      </c>
      <c r="AB41" s="939">
        <f>VLOOKUP($D$3&amp;"_"&amp;AB$3,データシート2!$A:$SI,MATCH($R$2&amp;"_"&amp;$C41,データシート2!$A$1:$SI$1,0),0)</f>
        <v>75.099999999999994</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45.877000000000002</v>
      </c>
      <c r="S42" s="938">
        <f>VLOOKUP($D$3&amp;"_"&amp;S$3,データシート2!$A:$SI,MATCH($R$2&amp;"_"&amp;$C42,データシート2!$A$1:$SI$1,0),0)</f>
        <v>55.73</v>
      </c>
      <c r="T42" s="938">
        <f>VLOOKUP($D$3&amp;"_"&amp;T$3,データシート2!$A:$SI,MATCH($R$2&amp;"_"&amp;$C42,データシート2!$A$1:$SI$1,0),0)</f>
        <v>59.927999999999997</v>
      </c>
      <c r="U42" s="938">
        <f>VLOOKUP($D$3&amp;"_"&amp;U$3,データシート2!$A:$SI,MATCH($R$2&amp;"_"&amp;$C42,データシート2!$A$1:$SI$1,0),0)</f>
        <v>60.465000000000003</v>
      </c>
      <c r="V42" s="938">
        <f>VLOOKUP($D$3&amp;"_"&amp;V$3,データシート2!$A:$SI,MATCH($R$2&amp;"_"&amp;$C42,データシート2!$A$1:$SI$1,0),0)</f>
        <v>55.116</v>
      </c>
      <c r="W42" s="938">
        <f>VLOOKUP($D$3&amp;"_"&amp;W$3,データシート2!$A:$SI,MATCH($R$2&amp;"_"&amp;$C42,データシート2!$A$1:$SI$1,0),0)</f>
        <v>42.704999999999998</v>
      </c>
      <c r="X42" s="938">
        <f>VLOOKUP($D$3&amp;"_"&amp;X$3,データシート2!$A:$SI,MATCH($R$2&amp;"_"&amp;$C42,データシート2!$A$1:$SI$1,0),0)</f>
        <v>42.094999999999999</v>
      </c>
      <c r="Y42" s="938">
        <f>VLOOKUP($D$3&amp;"_"&amp;Y$3,データシート2!$A:$SI,MATCH($R$2&amp;"_"&amp;$C42,データシート2!$A$1:$SI$1,0),0)</f>
        <v>41.494</v>
      </c>
      <c r="Z42" s="938">
        <f>VLOOKUP($D$3&amp;"_"&amp;Z$3,データシート2!$A:$SI,MATCH($R$2&amp;"_"&amp;$C42,データシート2!$A$1:$SI$1,0),0)</f>
        <v>43.448</v>
      </c>
      <c r="AA42" s="938">
        <f>VLOOKUP($D$3&amp;"_"&amp;AA$3,データシート2!$A:$SI,MATCH($R$2&amp;"_"&amp;$C42,データシート2!$A$1:$SI$1,0),0)</f>
        <v>37.951999999999998</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3.0030000000000001</v>
      </c>
      <c r="S45" s="938">
        <f>VLOOKUP($D$3&amp;"_"&amp;S$3,データシート2!$A:$SI,MATCH($R$2&amp;"_"&amp;$C45,データシート2!$A$1:$SI$1,0),0)</f>
        <v>3.0750000000000002</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5.415</v>
      </c>
      <c r="S47" s="938">
        <f>VLOOKUP($D$3&amp;"_"&amp;S$3,データシート2!$A:$SI,MATCH($R$2&amp;"_"&amp;$C47,データシート2!$A$1:$SI$1,0),0)</f>
        <v>6.085</v>
      </c>
      <c r="T47" s="938">
        <f>VLOOKUP($D$3&amp;"_"&amp;T$3,データシート2!$A:$SI,MATCH($R$2&amp;"_"&amp;$C47,データシート2!$A$1:$SI$1,0),0)</f>
        <v>6.2450000000000001</v>
      </c>
      <c r="U47" s="938">
        <f>VLOOKUP($D$3&amp;"_"&amp;U$3,データシート2!$A:$SI,MATCH($R$2&amp;"_"&amp;$C47,データシート2!$A$1:$SI$1,0),0)</f>
        <v>5.9219999999999997</v>
      </c>
      <c r="V47" s="938">
        <f>VLOOKUP($D$3&amp;"_"&amp;V$3,データシート2!$A:$SI,MATCH($R$2&amp;"_"&amp;$C47,データシート2!$A$1:$SI$1,0),0)</f>
        <v>5.7750000000000004</v>
      </c>
      <c r="W47" s="938">
        <f>VLOOKUP($D$3&amp;"_"&amp;W$3,データシート2!$A:$SI,MATCH($R$2&amp;"_"&amp;$C47,データシート2!$A$1:$SI$1,0),0)</f>
        <v>5.7590000000000003</v>
      </c>
      <c r="X47" s="938">
        <f>VLOOKUP($D$3&amp;"_"&amp;X$3,データシート2!$A:$SI,MATCH($R$2&amp;"_"&amp;$C47,データシート2!$A$1:$SI$1,0),0)</f>
        <v>5.7460000000000004</v>
      </c>
      <c r="Y47" s="938">
        <f>VLOOKUP($D$3&amp;"_"&amp;Y$3,データシート2!$A:$SI,MATCH($R$2&amp;"_"&amp;$C47,データシート2!$A$1:$SI$1,0),0)</f>
        <v>5.798</v>
      </c>
      <c r="Z47" s="938">
        <f>VLOOKUP($D$3&amp;"_"&amp;Z$3,データシート2!$A:$SI,MATCH($R$2&amp;"_"&amp;$C47,データシート2!$A$1:$SI$1,0),0)</f>
        <v>5.774</v>
      </c>
      <c r="AA47" s="938">
        <f>VLOOKUP($D$3&amp;"_"&amp;AA$3,データシート2!$A:$SI,MATCH($R$2&amp;"_"&amp;$C47,データシート2!$A$1:$SI$1,0),0)</f>
        <v>5.6520000000000001</v>
      </c>
      <c r="AB47" s="939">
        <f>VLOOKUP($D$3&amp;"_"&amp;AB$3,データシート2!$A:$SI,MATCH($R$2&amp;"_"&amp;$C47,データシート2!$A$1:$SI$1,0),0)</f>
        <v>5.0359999999999996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7.452</v>
      </c>
      <c r="S49" s="938">
        <f>VLOOKUP($D$3&amp;"_"&amp;S$3,データシート2!$A:$SI,MATCH($R$2&amp;"_"&amp;$C49,データシート2!$A$1:$SI$1,0),0)</f>
        <v>8.3889999999999993</v>
      </c>
      <c r="T49" s="938">
        <f>VLOOKUP($D$3&amp;"_"&amp;T$3,データシート2!$A:$SI,MATCH($R$2&amp;"_"&amp;$C49,データシート2!$A$1:$SI$1,0),0)</f>
        <v>8.4629999999999992</v>
      </c>
      <c r="U49" s="938">
        <f>VLOOKUP($D$3&amp;"_"&amp;U$3,データシート2!$A:$SI,MATCH($R$2&amp;"_"&amp;$C49,データシート2!$A$1:$SI$1,0),0)</f>
        <v>8.2469999999999999</v>
      </c>
      <c r="V49" s="938">
        <f>VLOOKUP($D$3&amp;"_"&amp;V$3,データシート2!$A:$SI,MATCH($R$2&amp;"_"&amp;$C49,データシート2!$A$1:$SI$1,0),0)</f>
        <v>7.6820000000000004</v>
      </c>
      <c r="W49" s="938">
        <f>VLOOKUP($D$3&amp;"_"&amp;W$3,データシート2!$A:$SI,MATCH($R$2&amp;"_"&amp;$C49,データシート2!$A$1:$SI$1,0),0)</f>
        <v>7.0229999999999997</v>
      </c>
      <c r="X49" s="938">
        <f>VLOOKUP($D$3&amp;"_"&amp;X$3,データシート2!$A:$SI,MATCH($R$2&amp;"_"&amp;$C49,データシート2!$A$1:$SI$1,0),0)</f>
        <v>6.3609999999999998</v>
      </c>
      <c r="Y49" s="938">
        <f>VLOOKUP($D$3&amp;"_"&amp;Y$3,データシート2!$A:$SI,MATCH($R$2&amp;"_"&amp;$C49,データシート2!$A$1:$SI$1,0),0)</f>
        <v>6.1680000000000001</v>
      </c>
      <c r="Z49" s="938">
        <f>VLOOKUP($D$3&amp;"_"&amp;Z$3,データシート2!$A:$SI,MATCH($R$2&amp;"_"&amp;$C49,データシート2!$A$1:$SI$1,0),0)</f>
        <v>5.91</v>
      </c>
      <c r="AA49" s="938">
        <f>VLOOKUP($D$3&amp;"_"&amp;AA$3,データシート2!$A:$SI,MATCH($R$2&amp;"_"&amp;$C49,データシート2!$A$1:$SI$1,0),0)</f>
        <v>5.1619999999999999</v>
      </c>
      <c r="AB49" s="939">
        <f>VLOOKUP($D$3&amp;"_"&amp;AB$3,データシート2!$A:$SI,MATCH($R$2&amp;"_"&amp;$C49,データシート2!$A$1:$SI$1,0),0)</f>
        <v>5.2160000000000002</v>
      </c>
    </row>
    <row r="50" spans="2:29" s="745" customFormat="1" ht="16.5" customHeight="1">
      <c r="B50" s="737"/>
      <c r="C50" s="762">
        <v>30</v>
      </c>
      <c r="D50" s="763" t="s">
        <v>561</v>
      </c>
      <c r="E50" s="762"/>
      <c r="F50" s="764"/>
      <c r="G50" s="765">
        <f>VLOOKUP($D$3&amp;"_"&amp;G$3,データシート2!$A:$SI,MATCH($G$2&amp;"_"&amp;$C50,データシート2!$A$1:$SI$1,0),0)</f>
        <v>4</v>
      </c>
      <c r="H50" s="766">
        <f>VLOOKUP($D$3&amp;"_"&amp;H$3,データシート2!$A:$SI,MATCH($G$2&amp;"_"&amp;$C50,データシート2!$A$1:$SI$1,0),0)</f>
        <v>3</v>
      </c>
      <c r="I50" s="766">
        <f>VLOOKUP($D$3&amp;"_"&amp;I$3,データシート2!$A:$SI,MATCH($G$2&amp;"_"&amp;$C50,データシート2!$A$1:$SI$1,0),0)</f>
        <v>3</v>
      </c>
      <c r="J50" s="766">
        <f>VLOOKUP($D$3&amp;"_"&amp;J$3,データシート2!$A:$SI,MATCH($G$2&amp;"_"&amp;$C50,データシート2!$A$1:$SI$1,0),0)</f>
        <v>3</v>
      </c>
      <c r="K50" s="767">
        <f>VLOOKUP($D$3&amp;"_"&amp;K$3,データシート2!$A:$SI,MATCH($G$2&amp;"_"&amp;$C50,データシート2!$A$1:$SI$1,0),0)</f>
        <v>3</v>
      </c>
      <c r="L50" s="767">
        <f>VLOOKUP($D$3&amp;"_"&amp;L$3,データシート2!$A:$SI,MATCH($G$2&amp;"_"&amp;$C50,データシート2!$A$1:$SI$1,0),0)</f>
        <v>2</v>
      </c>
      <c r="M50" s="767">
        <f>VLOOKUP($D$3&amp;"_"&amp;M$3,データシート2!$A:$SI,MATCH($G$2&amp;"_"&amp;$C50,データシート2!$A$1:$SI$1,0),0)</f>
        <v>4</v>
      </c>
      <c r="N50" s="767">
        <f>VLOOKUP($D$3&amp;"_"&amp;N$3,データシート2!$A:$SI,MATCH($G$2&amp;"_"&amp;$C50,データシート2!$A$1:$SI$1,0),0)</f>
        <v>4</v>
      </c>
      <c r="O50" s="767">
        <f>VLOOKUP($D$3&amp;"_"&amp;O$3,データシート2!$A:$SI,MATCH($G$2&amp;"_"&amp;$C50,データシート2!$A$1:$SI$1,0),0)</f>
        <v>4</v>
      </c>
      <c r="P50" s="767">
        <f>VLOOKUP($D$3&amp;"_"&amp;P$3,データシート2!$A:$SI,MATCH($G$2&amp;"_"&amp;$C50,データシート2!$A$1:$SI$1,0),0)</f>
        <v>3</v>
      </c>
      <c r="Q50" s="768">
        <f>VLOOKUP($D$3&amp;"_"&amp;Q$3,データシート2!$A:$SI,MATCH($G$2&amp;"_"&amp;$C50,データシート2!$A$1:$SI$1,0),0)</f>
        <v>3</v>
      </c>
      <c r="R50" s="937">
        <f>VLOOKUP($D$3&amp;"_"&amp;R$3,データシート2!$A:$SI,MATCH($R$2&amp;"_"&amp;$C50,データシート2!$A$1:$SI$1,0),0)</f>
        <v>32.970999999999997</v>
      </c>
      <c r="S50" s="938">
        <f>VLOOKUP($D$3&amp;"_"&amp;S$3,データシート2!$A:$SI,MATCH($R$2&amp;"_"&amp;$C50,データシート2!$A$1:$SI$1,0),0)</f>
        <v>35.792000000000002</v>
      </c>
      <c r="T50" s="938">
        <f>VLOOKUP($D$3&amp;"_"&amp;T$3,データシート2!$A:$SI,MATCH($R$2&amp;"_"&amp;$C50,データシート2!$A$1:$SI$1,0),0)</f>
        <v>39.329000000000001</v>
      </c>
      <c r="U50" s="938">
        <f>VLOOKUP($D$3&amp;"_"&amp;U$3,データシート2!$A:$SI,MATCH($R$2&amp;"_"&amp;$C50,データシート2!$A$1:$SI$1,0),0)</f>
        <v>39.183</v>
      </c>
      <c r="V50" s="938">
        <f>VLOOKUP($D$3&amp;"_"&amp;V$3,データシート2!$A:$SI,MATCH($R$2&amp;"_"&amp;$C50,データシート2!$A$1:$SI$1,0),0)</f>
        <v>39.073999999999998</v>
      </c>
      <c r="W50" s="938">
        <f>VLOOKUP($D$3&amp;"_"&amp;W$3,データシート2!$A:$SI,MATCH($R$2&amp;"_"&amp;$C50,データシート2!$A$1:$SI$1,0),0)</f>
        <v>30.765999999999998</v>
      </c>
      <c r="X50" s="938">
        <f>VLOOKUP($D$3&amp;"_"&amp;X$3,データシート2!$A:$SI,MATCH($R$2&amp;"_"&amp;$C50,データシート2!$A$1:$SI$1,0),0)</f>
        <v>44.454000000000001</v>
      </c>
      <c r="Y50" s="938">
        <f>VLOOKUP($D$3&amp;"_"&amp;Y$3,データシート2!$A:$SI,MATCH($R$2&amp;"_"&amp;$C50,データシート2!$A$1:$SI$1,0),0)</f>
        <v>41.322000000000003</v>
      </c>
      <c r="Z50" s="938">
        <f>VLOOKUP($D$3&amp;"_"&amp;Z$3,データシート2!$A:$SI,MATCH($R$2&amp;"_"&amp;$C50,データシート2!$A$1:$SI$1,0),0)</f>
        <v>36.323</v>
      </c>
      <c r="AA50" s="938">
        <f>VLOOKUP($D$3&amp;"_"&amp;AA$3,データシート2!$A:$SI,MATCH($R$2&amp;"_"&amp;$C50,データシート2!$A$1:$SI$1,0),0)</f>
        <v>32.518999999999998</v>
      </c>
      <c r="AB50" s="939">
        <f>VLOOKUP($D$3&amp;"_"&amp;AB$3,データシート2!$A:$SI,MATCH($R$2&amp;"_"&amp;$C50,データシート2!$A$1:$SI$1,0),0)</f>
        <v>29.648</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13.378</v>
      </c>
      <c r="S51" s="938">
        <f>VLOOKUP($D$3&amp;"_"&amp;S$3,データシート2!$A:$SI,MATCH($R$2&amp;"_"&amp;$C51,データシート2!$A$1:$SI$1,0),0)</f>
        <v>17.315999999999999</v>
      </c>
      <c r="T51" s="938">
        <f>VLOOKUP($D$3&amp;"_"&amp;T$3,データシート2!$A:$SI,MATCH($R$2&amp;"_"&amp;$C51,データシート2!$A$1:$SI$1,0),0)</f>
        <v>19.236000000000001</v>
      </c>
      <c r="U51" s="938">
        <f>VLOOKUP($D$3&amp;"_"&amp;U$3,データシート2!$A:$SI,MATCH($R$2&amp;"_"&amp;$C51,データシート2!$A$1:$SI$1,0),0)</f>
        <v>19.25</v>
      </c>
      <c r="V51" s="938">
        <f>VLOOKUP($D$3&amp;"_"&amp;V$3,データシート2!$A:$SI,MATCH($R$2&amp;"_"&amp;$C51,データシート2!$A$1:$SI$1,0),0)</f>
        <v>18.553999999999998</v>
      </c>
      <c r="W51" s="938">
        <f>VLOOKUP($D$3&amp;"_"&amp;W$3,データシート2!$A:$SI,MATCH($R$2&amp;"_"&amp;$C51,データシート2!$A$1:$SI$1,0),0)</f>
        <v>18.545999999999999</v>
      </c>
      <c r="X51" s="938">
        <f>VLOOKUP($D$3&amp;"_"&amp;X$3,データシート2!$A:$SI,MATCH($R$2&amp;"_"&amp;$C51,データシート2!$A$1:$SI$1,0),0)</f>
        <v>18.725000000000001</v>
      </c>
      <c r="Y51" s="938">
        <f>VLOOKUP($D$3&amp;"_"&amp;Y$3,データシート2!$A:$SI,MATCH($R$2&amp;"_"&amp;$C51,データシート2!$A$1:$SI$1,0),0)</f>
        <v>17.626000000000001</v>
      </c>
      <c r="Z51" s="938">
        <f>VLOOKUP($D$3&amp;"_"&amp;Z$3,データシート2!$A:$SI,MATCH($R$2&amp;"_"&amp;$C51,データシート2!$A$1:$SI$1,0),0)</f>
        <v>17.527999999999999</v>
      </c>
      <c r="AA51" s="938">
        <f>VLOOKUP($D$3&amp;"_"&amp;AA$3,データシート2!$A:$SI,MATCH($R$2&amp;"_"&amp;$C51,データシート2!$A$1:$SI$1,0),0)</f>
        <v>16.068999999999999</v>
      </c>
      <c r="AB51" s="939">
        <f>VLOOKUP($D$3&amp;"_"&amp;AB$3,データシート2!$A:$SI,MATCH($R$2&amp;"_"&amp;$C51,データシート2!$A$1:$SI$1,0),0)</f>
        <v>50.74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0</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4.8129999999999997</v>
      </c>
      <c r="V53" s="925">
        <f>VLOOKUP($D$3&amp;"_"&amp;V$3,データシート2!$A:$SI,MATCH($R$2&amp;"_"&amp;$B53,データシート2!$A$1:$SI$1,0),0)</f>
        <v>3.3540000000000001</v>
      </c>
      <c r="W53" s="925">
        <f>VLOOKUP($D$3&amp;"_"&amp;W$3,データシート2!$A:$SI,MATCH($R$2&amp;"_"&amp;$B53,データシート2!$A$1:$SI$1,0),0)</f>
        <v>3.11</v>
      </c>
      <c r="X53" s="925">
        <f>VLOOKUP($D$3&amp;"_"&amp;X$3,データシート2!$A:$SI,MATCH($R$2&amp;"_"&amp;$B53,データシート2!$A$1:$SI$1,0),0)</f>
        <v>2.9489999999999998</v>
      </c>
      <c r="Y53" s="925">
        <f>VLOOKUP($D$3&amp;"_"&amp;Y$3,データシート2!$A:$SI,MATCH($R$2&amp;"_"&amp;$B53,データシート2!$A$1:$SI$1,0),0)</f>
        <v>0</v>
      </c>
      <c r="Z53" s="925">
        <f>VLOOKUP($D$3&amp;"_"&amp;Z$3,データシート2!$A:$SI,MATCH($R$2&amp;"_"&amp;$B53,データシート2!$A$1:$SI$1,0),0)</f>
        <v>2.827</v>
      </c>
      <c r="AA53" s="925">
        <f>VLOOKUP($D$3&amp;"_"&amp;AA$3,データシート2!$A:$SI,MATCH($R$2&amp;"_"&amp;$B53,データシート2!$A$1:$SI$1,0),0)</f>
        <v>2.7349999999999999</v>
      </c>
      <c r="AB53" s="926">
        <f>VLOOKUP($D$3&amp;"_"&amp;AB$3,データシート2!$A:$SI,MATCH($R$2&amp;"_"&amp;$B53,データシート2!$A$1:$SI$1,0),0)</f>
        <v>2.5190000000000001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0</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4.8129999999999997</v>
      </c>
      <c r="V61" s="944">
        <f>VLOOKUP($D$3&amp;"_"&amp;V$3,データシート2!$A:$SI,MATCH($R$2&amp;"_"&amp;$C61,データシート2!$A$1:$SI$1,0),0)</f>
        <v>3.3540000000000001</v>
      </c>
      <c r="W61" s="944">
        <f>VLOOKUP($D$3&amp;"_"&amp;W$3,データシート2!$A:$SI,MATCH($R$2&amp;"_"&amp;$C61,データシート2!$A$1:$SI$1,0),0)</f>
        <v>3.11</v>
      </c>
      <c r="X61" s="944">
        <f>VLOOKUP($D$3&amp;"_"&amp;X$3,データシート2!$A:$SI,MATCH($R$2&amp;"_"&amp;$C61,データシート2!$A$1:$SI$1,0),0)</f>
        <v>2.9489999999999998</v>
      </c>
      <c r="Y61" s="944">
        <f>VLOOKUP($D$3&amp;"_"&amp;Y$3,データシート2!$A:$SI,MATCH($R$2&amp;"_"&amp;$C61,データシート2!$A$1:$SI$1,0),0)</f>
        <v>0</v>
      </c>
      <c r="Z61" s="944">
        <f>VLOOKUP($D$3&amp;"_"&amp;Z$3,データシート2!$A:$SI,MATCH($R$2&amp;"_"&amp;$C61,データシート2!$A$1:$SI$1,0),0)</f>
        <v>2.827</v>
      </c>
      <c r="AA61" s="944">
        <f>VLOOKUP($D$3&amp;"_"&amp;AA$3,データシート2!$A:$SI,MATCH($R$2&amp;"_"&amp;$C61,データシート2!$A$1:$SI$1,0),0)</f>
        <v>2.7349999999999999</v>
      </c>
      <c r="AB61" s="945">
        <f>VLOOKUP($D$3&amp;"_"&amp;AB$3,データシート2!$A:$SI,MATCH($R$2&amp;"_"&amp;$C61,データシート2!$A$1:$SI$1,0),0)</f>
        <v>2.5190000000000001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6.4379999999999997</v>
      </c>
      <c r="S62" s="925">
        <f>VLOOKUP($D$3&amp;"_"&amp;S$3,データシート2!$A:$SI,MATCH($R$2&amp;"_"&amp;$B62,データシート2!$A$1:$SI$1,0),0)</f>
        <v>6.8179999999999996</v>
      </c>
      <c r="T62" s="925">
        <f>VLOOKUP($D$3&amp;"_"&amp;T$3,データシート2!$A:$SI,MATCH($R$2&amp;"_"&amp;$B62,データシート2!$A$1:$SI$1,0),0)</f>
        <v>7.3940000000000001</v>
      </c>
      <c r="U62" s="925">
        <f>VLOOKUP($D$3&amp;"_"&amp;U$3,データシート2!$A:$SI,MATCH($R$2&amp;"_"&amp;$B62,データシート2!$A$1:$SI$1,0),0)</f>
        <v>7.4320000000000004</v>
      </c>
      <c r="V62" s="925">
        <f>VLOOKUP($D$3&amp;"_"&amp;V$3,データシート2!$A:$SI,MATCH($R$2&amp;"_"&amp;$B62,データシート2!$A$1:$SI$1,0),0)</f>
        <v>7.5129999999999999</v>
      </c>
      <c r="W62" s="925">
        <f>VLOOKUP($D$3&amp;"_"&amp;W$3,データシート2!$A:$SI,MATCH($R$2&amp;"_"&amp;$B62,データシート2!$A$1:$SI$1,0),0)</f>
        <v>6.5780000000000003</v>
      </c>
      <c r="X62" s="925">
        <f>VLOOKUP($D$3&amp;"_"&amp;X$3,データシート2!$A:$SI,MATCH($R$2&amp;"_"&amp;$B62,データシート2!$A$1:$SI$1,0),0)</f>
        <v>6.1669999999999998</v>
      </c>
      <c r="Y62" s="925">
        <f>VLOOKUP($D$3&amp;"_"&amp;Y$3,データシート2!$A:$SI,MATCH($R$2&amp;"_"&amp;$B62,データシート2!$A$1:$SI$1,0),0)</f>
        <v>5.4740000000000002</v>
      </c>
      <c r="Z62" s="925">
        <f>VLOOKUP($D$3&amp;"_"&amp;Z$3,データシート2!$A:$SI,MATCH($R$2&amp;"_"&amp;$B62,データシート2!$A$1:$SI$1,0),0)</f>
        <v>5.3879999999999999</v>
      </c>
      <c r="AA62" s="925">
        <f>VLOOKUP($D$3&amp;"_"&amp;AA$3,データシート2!$A:$SI,MATCH($R$2&amp;"_"&amp;$B62,データシート2!$A$1:$SI$1,0),0)</f>
        <v>5.4809999999999999</v>
      </c>
      <c r="AB62" s="926">
        <f>VLOOKUP($D$3&amp;"_"&amp;AB$3,データシート2!$A:$SI,MATCH($R$2&amp;"_"&amp;$B62,データシート2!$A$1:$SI$1,0),0)</f>
        <v>5.3310000000000004</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6.4379999999999997</v>
      </c>
      <c r="S63" s="928">
        <f>VLOOKUP($D$3&amp;"_"&amp;S$3,データシート2!$A:$SI,MATCH($R$2&amp;"_"&amp;$C63,データシート2!$A$1:$SI$1,0),0)</f>
        <v>6.8179999999999996</v>
      </c>
      <c r="T63" s="928">
        <f>VLOOKUP($D$3&amp;"_"&amp;T$3,データシート2!$A:$SI,MATCH($R$2&amp;"_"&amp;$C63,データシート2!$A$1:$SI$1,0),0)</f>
        <v>7.3940000000000001</v>
      </c>
      <c r="U63" s="928">
        <f>VLOOKUP($D$3&amp;"_"&amp;U$3,データシート2!$A:$SI,MATCH($R$2&amp;"_"&amp;$C63,データシート2!$A$1:$SI$1,0),0)</f>
        <v>7.4320000000000004</v>
      </c>
      <c r="V63" s="928">
        <f>VLOOKUP($D$3&amp;"_"&amp;V$3,データシート2!$A:$SI,MATCH($R$2&amp;"_"&amp;$C63,データシート2!$A$1:$SI$1,0),0)</f>
        <v>7.5129999999999999</v>
      </c>
      <c r="W63" s="928">
        <f>VLOOKUP($D$3&amp;"_"&amp;W$3,データシート2!$A:$SI,MATCH($R$2&amp;"_"&amp;$C63,データシート2!$A$1:$SI$1,0),0)</f>
        <v>6.5780000000000003</v>
      </c>
      <c r="X63" s="928">
        <f>VLOOKUP($D$3&amp;"_"&amp;X$3,データシート2!$A:$SI,MATCH($R$2&amp;"_"&amp;$C63,データシート2!$A$1:$SI$1,0),0)</f>
        <v>6.1669999999999998</v>
      </c>
      <c r="Y63" s="928">
        <f>VLOOKUP($D$3&amp;"_"&amp;Y$3,データシート2!$A:$SI,MATCH($R$2&amp;"_"&amp;$C63,データシート2!$A$1:$SI$1,0),0)</f>
        <v>5.4740000000000002</v>
      </c>
      <c r="Z63" s="928">
        <f>VLOOKUP($D$3&amp;"_"&amp;Z$3,データシート2!$A:$SI,MATCH($R$2&amp;"_"&amp;$C63,データシート2!$A$1:$SI$1,0),0)</f>
        <v>5.3879999999999999</v>
      </c>
      <c r="AA63" s="928">
        <f>VLOOKUP($D$3&amp;"_"&amp;AA$3,データシート2!$A:$SI,MATCH($R$2&amp;"_"&amp;$C63,データシート2!$A$1:$SI$1,0),0)</f>
        <v>5.4809999999999999</v>
      </c>
      <c r="AB63" s="929">
        <f>VLOOKUP($D$3&amp;"_"&amp;AB$3,データシート2!$A:$SI,MATCH($R$2&amp;"_"&amp;$C63,データシート2!$A$1:$SI$1,0),0)</f>
        <v>5.3310000000000004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3.6819999999999999</v>
      </c>
      <c r="S77" s="925">
        <f>VLOOKUP($D$3&amp;"_"&amp;S$3,データシート2!$A:$SI,MATCH($R$2&amp;"_"&amp;$B77,データシート2!$A$1:$SI$1,0),0)</f>
        <v>5.4470000000000001</v>
      </c>
      <c r="T77" s="925">
        <f>VLOOKUP($D$3&amp;"_"&amp;T$3,データシート2!$A:$SI,MATCH($R$2&amp;"_"&amp;$B77,データシート2!$A$1:$SI$1,0),0)</f>
        <v>5.4649999999999999</v>
      </c>
      <c r="U77" s="925">
        <f>VLOOKUP($D$3&amp;"_"&amp;U$3,データシート2!$A:$SI,MATCH($R$2&amp;"_"&amp;$B77,データシート2!$A$1:$SI$1,0),0)</f>
        <v>4.7220000000000004</v>
      </c>
      <c r="V77" s="925">
        <f>VLOOKUP($D$3&amp;"_"&amp;V$3,データシート2!$A:$SI,MATCH($R$2&amp;"_"&amp;$B77,データシート2!$A$1:$SI$1,0),0)</f>
        <v>4.6189999999999998</v>
      </c>
      <c r="W77" s="925">
        <f>VLOOKUP($D$3&amp;"_"&amp;W$3,データシート2!$A:$SI,MATCH($R$2&amp;"_"&amp;$B77,データシート2!$A$1:$SI$1,0),0)</f>
        <v>4.524</v>
      </c>
      <c r="X77" s="925">
        <f>VLOOKUP($D$3&amp;"_"&amp;X$3,データシート2!$A:$SI,MATCH($R$2&amp;"_"&amp;$B77,データシート2!$A$1:$SI$1,0),0)</f>
        <v>3.7229999999999999</v>
      </c>
      <c r="Y77" s="925">
        <f>VLOOKUP($D$3&amp;"_"&amp;Y$3,データシート2!$A:$SI,MATCH($R$2&amp;"_"&amp;$B77,データシート2!$A$1:$SI$1,0),0)</f>
        <v>2.5779999999999998</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3.6819999999999999</v>
      </c>
      <c r="S84" s="938">
        <f>VLOOKUP($D$3&amp;"_"&amp;S$3,データシート2!$A:$SI,MATCH($R$2&amp;"_"&amp;$C84,データシート2!$A$1:$SI$1,0),0)</f>
        <v>5.4470000000000001</v>
      </c>
      <c r="T84" s="938">
        <f>VLOOKUP($D$3&amp;"_"&amp;T$3,データシート2!$A:$SI,MATCH($R$2&amp;"_"&amp;$C84,データシート2!$A$1:$SI$1,0),0)</f>
        <v>5.4649999999999999</v>
      </c>
      <c r="U84" s="938">
        <f>VLOOKUP($D$3&amp;"_"&amp;U$3,データシート2!$A:$SI,MATCH($R$2&amp;"_"&amp;$C84,データシート2!$A$1:$SI$1,0),0)</f>
        <v>4.7220000000000004</v>
      </c>
      <c r="V84" s="938">
        <f>VLOOKUP($D$3&amp;"_"&amp;V$3,データシート2!$A:$SI,MATCH($R$2&amp;"_"&amp;$C84,データシート2!$A$1:$SI$1,0),0)</f>
        <v>4.6189999999999998</v>
      </c>
      <c r="W84" s="938">
        <f>VLOOKUP($D$3&amp;"_"&amp;W$3,データシート2!$A:$SI,MATCH($R$2&amp;"_"&amp;$C84,データシート2!$A$1:$SI$1,0),0)</f>
        <v>4.524</v>
      </c>
      <c r="X84" s="938">
        <f>VLOOKUP($D$3&amp;"_"&amp;X$3,データシート2!$A:$SI,MATCH($R$2&amp;"_"&amp;$C84,データシート2!$A$1:$SI$1,0),0)</f>
        <v>3.7229999999999999</v>
      </c>
      <c r="Y84" s="938">
        <f>VLOOKUP($D$3&amp;"_"&amp;Y$3,データシート2!$A:$SI,MATCH($R$2&amp;"_"&amp;$C84,データシート2!$A$1:$SI$1,0),0)</f>
        <v>2.5779999999999998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3.7730000000000001</v>
      </c>
      <c r="S90" s="925">
        <f>VLOOKUP($D$3&amp;"_"&amp;S$3,データシート2!$A:$SI,MATCH($R$2&amp;"_"&amp;$B90,データシート2!$A$1:$SI$1,0),0)</f>
        <v>4.7530000000000001</v>
      </c>
      <c r="T90" s="925">
        <f>VLOOKUP($D$3&amp;"_"&amp;T$3,データシート2!$A:$SI,MATCH($R$2&amp;"_"&amp;$B90,データシート2!$A$1:$SI$1,0),0)</f>
        <v>4.7060000000000004</v>
      </c>
      <c r="U90" s="925">
        <f>VLOOKUP($D$3&amp;"_"&amp;U$3,データシート2!$A:$SI,MATCH($R$2&amp;"_"&amp;$B90,データシート2!$A$1:$SI$1,0),0)</f>
        <v>4.3150000000000004</v>
      </c>
      <c r="V90" s="925">
        <f>VLOOKUP($D$3&amp;"_"&amp;V$3,データシート2!$A:$SI,MATCH($R$2&amp;"_"&amp;$B90,データシート2!$A$1:$SI$1,0),0)</f>
        <v>3.9169999999999998</v>
      </c>
      <c r="W90" s="925">
        <f>VLOOKUP($D$3&amp;"_"&amp;W$3,データシート2!$A:$SI,MATCH($R$2&amp;"_"&amp;$B90,データシート2!$A$1:$SI$1,0),0)</f>
        <v>3.8439999999999999</v>
      </c>
      <c r="X90" s="925">
        <f>VLOOKUP($D$3&amp;"_"&amp;X$3,データシート2!$A:$SI,MATCH($R$2&amp;"_"&amp;$B90,データシート2!$A$1:$SI$1,0),0)</f>
        <v>3.6509999999999998</v>
      </c>
      <c r="Y90" s="925">
        <f>VLOOKUP($D$3&amp;"_"&amp;Y$3,データシート2!$A:$SI,MATCH($R$2&amp;"_"&amp;$B90,データシート2!$A$1:$SI$1,0),0)</f>
        <v>2.9279999999999999</v>
      </c>
      <c r="Z90" s="925">
        <f>VLOOKUP($D$3&amp;"_"&amp;Z$3,データシート2!$A:$SI,MATCH($R$2&amp;"_"&amp;$B90,データシート2!$A$1:$SI$1,0),0)</f>
        <v>2.8730000000000002</v>
      </c>
      <c r="AA90" s="925">
        <f>VLOOKUP($D$3&amp;"_"&amp;AA$3,データシート2!$A:$SI,MATCH($R$2&amp;"_"&amp;$B90,データシート2!$A$1:$SI$1,0),0)</f>
        <v>2.9260000000000002</v>
      </c>
      <c r="AB90" s="926">
        <f>VLOOKUP($D$3&amp;"_"&amp;AB$3,データシート2!$A:$SI,MATCH($R$2&amp;"_"&amp;$B90,データシート2!$A$1:$SI$1,0),0)</f>
        <v>2.7519999999999998</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3.7730000000000001</v>
      </c>
      <c r="S91" s="928">
        <f>VLOOKUP($D$3&amp;"_"&amp;S$3,データシート2!$A:$SI,MATCH($R$2&amp;"_"&amp;$C91,データシート2!$A$1:$SI$1,0),0)</f>
        <v>4.7530000000000001</v>
      </c>
      <c r="T91" s="928">
        <f>VLOOKUP($D$3&amp;"_"&amp;T$3,データシート2!$A:$SI,MATCH($R$2&amp;"_"&amp;$C91,データシート2!$A$1:$SI$1,0),0)</f>
        <v>4.7060000000000004</v>
      </c>
      <c r="U91" s="928">
        <f>VLOOKUP($D$3&amp;"_"&amp;U$3,データシート2!$A:$SI,MATCH($R$2&amp;"_"&amp;$C91,データシート2!$A$1:$SI$1,0),0)</f>
        <v>4.3150000000000004</v>
      </c>
      <c r="V91" s="928">
        <f>VLOOKUP($D$3&amp;"_"&amp;V$3,データシート2!$A:$SI,MATCH($R$2&amp;"_"&amp;$C91,データシート2!$A$1:$SI$1,0),0)</f>
        <v>3.9169999999999998</v>
      </c>
      <c r="W91" s="928">
        <f>VLOOKUP($D$3&amp;"_"&amp;W$3,データシート2!$A:$SI,MATCH($R$2&amp;"_"&amp;$C91,データシート2!$A$1:$SI$1,0),0)</f>
        <v>3.8439999999999999</v>
      </c>
      <c r="X91" s="928">
        <f>VLOOKUP($D$3&amp;"_"&amp;X$3,データシート2!$A:$SI,MATCH($R$2&amp;"_"&amp;$C91,データシート2!$A$1:$SI$1,0),0)</f>
        <v>3.6509999999999998</v>
      </c>
      <c r="Y91" s="928">
        <f>VLOOKUP($D$3&amp;"_"&amp;Y$3,データシート2!$A:$SI,MATCH($R$2&amp;"_"&amp;$C91,データシート2!$A$1:$SI$1,0),0)</f>
        <v>2.9279999999999999</v>
      </c>
      <c r="Z91" s="928">
        <f>VLOOKUP($D$3&amp;"_"&amp;Z$3,データシート2!$A:$SI,MATCH($R$2&amp;"_"&amp;$C91,データシート2!$A$1:$SI$1,0),0)</f>
        <v>2.8730000000000002</v>
      </c>
      <c r="AA91" s="928">
        <f>VLOOKUP($D$3&amp;"_"&amp;AA$3,データシート2!$A:$SI,MATCH($R$2&amp;"_"&amp;$C91,データシート2!$A$1:$SI$1,0),0)</f>
        <v>2.9260000000000002</v>
      </c>
      <c r="AB91" s="929">
        <f>VLOOKUP($D$3&amp;"_"&amp;AB$3,データシート2!$A:$SI,MATCH($R$2&amp;"_"&amp;$C91,データシート2!$A$1:$SI$1,0),0)</f>
        <v>2.7519999999999998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2.9569999999999999</v>
      </c>
      <c r="S97" s="925">
        <f>VLOOKUP($D$3&amp;"_"&amp;S$3,データシート2!$A:$SI,MATCH($R$2&amp;"_"&amp;$B97,データシート2!$A$1:$SI$1,0),0)</f>
        <v>3.359</v>
      </c>
      <c r="T97" s="925">
        <f>VLOOKUP($D$3&amp;"_"&amp;T$3,データシート2!$A:$SI,MATCH($R$2&amp;"_"&amp;$B97,データシート2!$A$1:$SI$1,0),0)</f>
        <v>3.7839999999999998</v>
      </c>
      <c r="U97" s="925">
        <f>VLOOKUP($D$3&amp;"_"&amp;U$3,データシート2!$A:$SI,MATCH($R$2&amp;"_"&amp;$B97,データシート2!$A$1:$SI$1,0),0)</f>
        <v>3.53</v>
      </c>
      <c r="V97" s="925">
        <f>VLOOKUP($D$3&amp;"_"&amp;V$3,データシート2!$A:$SI,MATCH($R$2&amp;"_"&amp;$B97,データシート2!$A$1:$SI$1,0),0)</f>
        <v>3.5150000000000001</v>
      </c>
      <c r="W97" s="925">
        <f>VLOOKUP($D$3&amp;"_"&amp;W$3,データシート2!$A:$SI,MATCH($R$2&amp;"_"&amp;$B97,データシート2!$A$1:$SI$1,0),0)</f>
        <v>2.9849999999999999</v>
      </c>
      <c r="X97" s="925">
        <f>VLOOKUP($D$3&amp;"_"&amp;X$3,データシート2!$A:$SI,MATCH($R$2&amp;"_"&amp;$B97,データシート2!$A$1:$SI$1,0),0)</f>
        <v>2.798</v>
      </c>
      <c r="Y97" s="925">
        <f>VLOOKUP($D$3&amp;"_"&amp;Y$3,データシート2!$A:$SI,MATCH($R$2&amp;"_"&amp;$B97,データシート2!$A$1:$SI$1,0),0)</f>
        <v>3.3210000000000002</v>
      </c>
      <c r="Z97" s="925">
        <f>VLOOKUP($D$3&amp;"_"&amp;Z$3,データシート2!$A:$SI,MATCH($R$2&amp;"_"&amp;$B97,データシート2!$A$1:$SI$1,0),0)</f>
        <v>2.7850000000000001</v>
      </c>
      <c r="AA97" s="925">
        <f>VLOOKUP($D$3&amp;"_"&amp;AA$3,データシート2!$A:$SI,MATCH($R$2&amp;"_"&amp;$B97,データシート2!$A$1:$SI$1,0),0)</f>
        <v>2.5190000000000001</v>
      </c>
      <c r="AB97" s="926">
        <f>VLOOKUP($D$3&amp;"_"&amp;AB$3,データシート2!$A:$SI,MATCH($R$2&amp;"_"&amp;$B97,データシート2!$A$1:$SI$1,0),0)</f>
        <v>2.37</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2.9569999999999999</v>
      </c>
      <c r="S99" s="938">
        <f>VLOOKUP($D$3&amp;"_"&amp;S$3,データシート2!$A:$SI,MATCH($R$2&amp;"_"&amp;$C99,データシート2!$A$1:$SI$1,0),0)</f>
        <v>3.359</v>
      </c>
      <c r="T99" s="938">
        <f>VLOOKUP($D$3&amp;"_"&amp;T$3,データシート2!$A:$SI,MATCH($R$2&amp;"_"&amp;$C99,データシート2!$A$1:$SI$1,0),0)</f>
        <v>3.7839999999999998</v>
      </c>
      <c r="U99" s="938">
        <f>VLOOKUP($D$3&amp;"_"&amp;U$3,データシート2!$A:$SI,MATCH($R$2&amp;"_"&amp;$C99,データシート2!$A$1:$SI$1,0),0)</f>
        <v>3.53</v>
      </c>
      <c r="V99" s="938">
        <f>VLOOKUP($D$3&amp;"_"&amp;V$3,データシート2!$A:$SI,MATCH($R$2&amp;"_"&amp;$C99,データシート2!$A$1:$SI$1,0),0)</f>
        <v>3.5150000000000001</v>
      </c>
      <c r="W99" s="938">
        <f>VLOOKUP($D$3&amp;"_"&amp;W$3,データシート2!$A:$SI,MATCH($R$2&amp;"_"&amp;$C99,データシート2!$A$1:$SI$1,0),0)</f>
        <v>2.9849999999999999</v>
      </c>
      <c r="X99" s="938">
        <f>VLOOKUP($D$3&amp;"_"&amp;X$3,データシート2!$A:$SI,MATCH($R$2&amp;"_"&amp;$C99,データシート2!$A$1:$SI$1,0),0)</f>
        <v>2.798</v>
      </c>
      <c r="Y99" s="938">
        <f>VLOOKUP($D$3&amp;"_"&amp;Y$3,データシート2!$A:$SI,MATCH($R$2&amp;"_"&amp;$C99,データシート2!$A$1:$SI$1,0),0)</f>
        <v>3.3210000000000002</v>
      </c>
      <c r="Z99" s="938">
        <f>VLOOKUP($D$3&amp;"_"&amp;Z$3,データシート2!$A:$SI,MATCH($R$2&amp;"_"&amp;$C99,データシート2!$A$1:$SI$1,0),0)</f>
        <v>2.7850000000000001</v>
      </c>
      <c r="AA99" s="938">
        <f>VLOOKUP($D$3&amp;"_"&amp;AA$3,データシート2!$A:$SI,MATCH($R$2&amp;"_"&amp;$C99,データシート2!$A$1:$SI$1,0),0)</f>
        <v>2.5190000000000001</v>
      </c>
      <c r="AB99" s="939">
        <f>VLOOKUP($D$3&amp;"_"&amp;AB$3,データシート2!$A:$SI,MATCH($R$2&amp;"_"&amp;$C99,データシート2!$A$1:$SI$1,0),0)</f>
        <v>2.37</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2.855</v>
      </c>
      <c r="S106" s="925">
        <f>VLOOKUP($D$3&amp;"_"&amp;S$3,データシート2!$A:$SI,MATCH($R$2&amp;"_"&amp;$B106,データシート2!$A$1:$SI$1,0),0)</f>
        <v>3.3050000000000002</v>
      </c>
      <c r="T106" s="925">
        <f>VLOOKUP($D$3&amp;"_"&amp;T$3,データシート2!$A:$SI,MATCH($R$2&amp;"_"&amp;$B106,データシート2!$A$1:$SI$1,0),0)</f>
        <v>4.1609999999999996</v>
      </c>
      <c r="U106" s="925">
        <f>VLOOKUP($D$3&amp;"_"&amp;U$3,データシート2!$A:$SI,MATCH($R$2&amp;"_"&amp;$B106,データシート2!$A$1:$SI$1,0),0)</f>
        <v>4.1980000000000004</v>
      </c>
      <c r="V106" s="925">
        <f>VLOOKUP($D$3&amp;"_"&amp;V$3,データシート2!$A:$SI,MATCH($R$2&amp;"_"&amp;$B106,データシート2!$A$1:$SI$1,0),0)</f>
        <v>4.2240000000000002</v>
      </c>
      <c r="W106" s="925">
        <f>VLOOKUP($D$3&amp;"_"&amp;W$3,データシート2!$A:$SI,MATCH($R$2&amp;"_"&amp;$B106,データシート2!$A$1:$SI$1,0),0)</f>
        <v>4.4249999999999998</v>
      </c>
      <c r="X106" s="925">
        <f>VLOOKUP($D$3&amp;"_"&amp;X$3,データシート2!$A:$SI,MATCH($R$2&amp;"_"&amp;$B106,データシート2!$A$1:$SI$1,0),0)</f>
        <v>0</v>
      </c>
      <c r="Y106" s="925">
        <f>VLOOKUP($D$3&amp;"_"&amp;Y$3,データシート2!$A:$SI,MATCH($R$2&amp;"_"&amp;$B106,データシート2!$A$1:$SI$1,0),0)</f>
        <v>3.016</v>
      </c>
      <c r="Z106" s="925">
        <f>VLOOKUP($D$3&amp;"_"&amp;Z$3,データシート2!$A:$SI,MATCH($R$2&amp;"_"&amp;$B106,データシート2!$A$1:$SI$1,0),0)</f>
        <v>1.8859999999999999</v>
      </c>
      <c r="AA106" s="925">
        <f>VLOOKUP($D$3&amp;"_"&amp;AA$3,データシート2!$A:$SI,MATCH($R$2&amp;"_"&amp;$B106,データシート2!$A$1:$SI$1,0),0)</f>
        <v>1.571</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2.855</v>
      </c>
      <c r="S107" s="938">
        <f>VLOOKUP($D$3&amp;"_"&amp;S$3,データシート2!$A:$SI,MATCH($R$2&amp;"_"&amp;$C107,データシート2!$A$1:$SI$1,0),0)</f>
        <v>3.3050000000000002</v>
      </c>
      <c r="T107" s="938">
        <f>VLOOKUP($D$3&amp;"_"&amp;T$3,データシート2!$A:$SI,MATCH($R$2&amp;"_"&amp;$C107,データシート2!$A$1:$SI$1,0),0)</f>
        <v>4.1609999999999996</v>
      </c>
      <c r="U107" s="938">
        <f>VLOOKUP($D$3&amp;"_"&amp;U$3,データシート2!$A:$SI,MATCH($R$2&amp;"_"&amp;$C107,データシート2!$A$1:$SI$1,0),0)</f>
        <v>4.1980000000000004</v>
      </c>
      <c r="V107" s="938">
        <f>VLOOKUP($D$3&amp;"_"&amp;V$3,データシート2!$A:$SI,MATCH($R$2&amp;"_"&amp;$C107,データシート2!$A$1:$SI$1,0),0)</f>
        <v>4.2240000000000002</v>
      </c>
      <c r="W107" s="938">
        <f>VLOOKUP($D$3&amp;"_"&amp;W$3,データシート2!$A:$SI,MATCH($R$2&amp;"_"&amp;$C107,データシート2!$A$1:$SI$1,0),0)</f>
        <v>4.4249999999999998</v>
      </c>
      <c r="X107" s="938">
        <f>VLOOKUP($D$3&amp;"_"&amp;X$3,データシート2!$A:$SI,MATCH($R$2&amp;"_"&amp;$C107,データシート2!$A$1:$SI$1,0),0)</f>
        <v>0</v>
      </c>
      <c r="Y107" s="938">
        <f>VLOOKUP($D$3&amp;"_"&amp;Y$3,データシート2!$A:$SI,MATCH($R$2&amp;"_"&amp;$C107,データシート2!$A$1:$SI$1,0),0)</f>
        <v>3.016</v>
      </c>
      <c r="Z107" s="938">
        <f>VLOOKUP($D$3&amp;"_"&amp;Z$3,データシート2!$A:$SI,MATCH($R$2&amp;"_"&amp;$C107,データシート2!$A$1:$SI$1,0),0)</f>
        <v>1.8859999999999999</v>
      </c>
      <c r="AA107" s="938">
        <f>VLOOKUP($D$3&amp;"_"&amp;AA$3,データシート2!$A:$SI,MATCH($R$2&amp;"_"&amp;$C107,データシート2!$A$1:$SI$1,0),0)</f>
        <v>1.571</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2.29</v>
      </c>
      <c r="S110" s="925">
        <f>VLOOKUP($D$3&amp;"_"&amp;S$3,データシート2!$A:$SI,MATCH($R$2&amp;"_"&amp;$B110,データシート2!$A$1:$SI$1,0),0)</f>
        <v>4.8499999999999996</v>
      </c>
      <c r="T110" s="925">
        <f>VLOOKUP($D$3&amp;"_"&amp;T$3,データシート2!$A:$SI,MATCH($R$2&amp;"_"&amp;$B110,データシート2!$A$1:$SI$1,0),0)</f>
        <v>4.99</v>
      </c>
      <c r="U110" s="925">
        <f>VLOOKUP($D$3&amp;"_"&amp;U$3,データシート2!$A:$SI,MATCH($R$2&amp;"_"&amp;$B110,データシート2!$A$1:$SI$1,0),0)</f>
        <v>5.4850000000000003</v>
      </c>
      <c r="V110" s="925">
        <f>VLOOKUP($D$3&amp;"_"&amp;V$3,データシート2!$A:$SI,MATCH($R$2&amp;"_"&amp;$B110,データシート2!$A$1:$SI$1,0),0)</f>
        <v>5.0609999999999999</v>
      </c>
      <c r="W110" s="925">
        <f>VLOOKUP($D$3&amp;"_"&amp;W$3,データシート2!$A:$SI,MATCH($R$2&amp;"_"&amp;$B110,データシート2!$A$1:$SI$1,0),0)</f>
        <v>4.2539999999999996</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3.8029999999999999</v>
      </c>
      <c r="AB110" s="926">
        <f>VLOOKUP($D$3&amp;"_"&amp;AB$3,データシート2!$A:$SI,MATCH($R$2&amp;"_"&amp;$B110,データシート2!$A$1:$SI$1,0),0)</f>
        <v>4.5919999999999996</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2.29</v>
      </c>
      <c r="S113" s="931">
        <f>VLOOKUP($D$3&amp;"_"&amp;S$3,データシート2!$A:$SI,MATCH($R$2&amp;"_"&amp;$C113,データシート2!$A$1:$SI$1,0),0)</f>
        <v>4.8499999999999996</v>
      </c>
      <c r="T113" s="931">
        <f>VLOOKUP($D$3&amp;"_"&amp;T$3,データシート2!$A:$SI,MATCH($R$2&amp;"_"&amp;$C113,データシート2!$A$1:$SI$1,0),0)</f>
        <v>4.99</v>
      </c>
      <c r="U113" s="931">
        <f>VLOOKUP($D$3&amp;"_"&amp;U$3,データシート2!$A:$SI,MATCH($R$2&amp;"_"&amp;$C113,データシート2!$A$1:$SI$1,0),0)</f>
        <v>5.4850000000000003</v>
      </c>
      <c r="V113" s="931">
        <f>VLOOKUP($D$3&amp;"_"&amp;V$3,データシート2!$A:$SI,MATCH($R$2&amp;"_"&amp;$C113,データシート2!$A$1:$SI$1,0),0)</f>
        <v>5.0609999999999999</v>
      </c>
      <c r="W113" s="931">
        <f>VLOOKUP($D$3&amp;"_"&amp;W$3,データシート2!$A:$SI,MATCH($R$2&amp;"_"&amp;$C113,データシート2!$A$1:$SI$1,0),0)</f>
        <v>4.2539999999999996</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3.8029999999999999</v>
      </c>
      <c r="AB113" s="932">
        <f>VLOOKUP($D$3&amp;"_"&amp;AB$3,データシート2!$A:$SI,MATCH($R$2&amp;"_"&amp;$C113,データシート2!$A$1:$SI$1,0),0)</f>
        <v>4.5919999999999996</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28.036000000000001</v>
      </c>
      <c r="S114" s="925">
        <f>VLOOKUP($D$3&amp;"_"&amp;S$3,データシート2!$A:$SI,MATCH($R$2&amp;"_"&amp;$B114,データシート2!$A$1:$SI$1,0),0)</f>
        <v>32.404000000000003</v>
      </c>
      <c r="T114" s="925">
        <f>VLOOKUP($D$3&amp;"_"&amp;T$3,データシート2!$A:$SI,MATCH($R$2&amp;"_"&amp;$B114,データシート2!$A$1:$SI$1,0),0)</f>
        <v>34.813000000000002</v>
      </c>
      <c r="U114" s="925">
        <f>VLOOKUP($D$3&amp;"_"&amp;U$3,データシート2!$A:$SI,MATCH($R$2&amp;"_"&amp;$B114,データシート2!$A$1:$SI$1,0),0)</f>
        <v>34.85</v>
      </c>
      <c r="V114" s="925">
        <f>VLOOKUP($D$3&amp;"_"&amp;V$3,データシート2!$A:$SI,MATCH($R$2&amp;"_"&amp;$B114,データシート2!$A$1:$SI$1,0),0)</f>
        <v>34.372999999999998</v>
      </c>
      <c r="W114" s="925">
        <f>VLOOKUP($D$3&amp;"_"&amp;W$3,データシート2!$A:$SI,MATCH($R$2&amp;"_"&amp;$B114,データシート2!$A$1:$SI$1,0),0)</f>
        <v>39.6</v>
      </c>
      <c r="X114" s="925">
        <f>VLOOKUP($D$3&amp;"_"&amp;X$3,データシート2!$A:$SI,MATCH($R$2&amp;"_"&amp;$B114,データシート2!$A$1:$SI$1,0),0)</f>
        <v>42.22</v>
      </c>
      <c r="Y114" s="925">
        <f>VLOOKUP($D$3&amp;"_"&amp;Y$3,データシート2!$A:$SI,MATCH($R$2&amp;"_"&amp;$B114,データシート2!$A$1:$SI$1,0),0)</f>
        <v>40.075000000000003</v>
      </c>
      <c r="Z114" s="925">
        <f>VLOOKUP($D$3&amp;"_"&amp;Z$3,データシート2!$A:$SI,MATCH($R$2&amp;"_"&amp;$B114,データシート2!$A$1:$SI$1,0),0)</f>
        <v>38.787999999999997</v>
      </c>
      <c r="AA114" s="925">
        <f>VLOOKUP($D$3&amp;"_"&amp;AA$3,データシート2!$A:$SI,MATCH($R$2&amp;"_"&amp;$B114,データシート2!$A$1:$SI$1,0),0)</f>
        <v>39.076000000000001</v>
      </c>
      <c r="AB114" s="926">
        <f>VLOOKUP($D$3&amp;"_"&amp;AB$3,データシート2!$A:$SI,MATCH($R$2&amp;"_"&amp;$B114,データシート2!$A$1:$SI$1,0),0)</f>
        <v>37.658999999999999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28.036000000000001</v>
      </c>
      <c r="S115" s="928">
        <f>VLOOKUP($D$3&amp;"_"&amp;S$3,データシート2!$A:$SI,MATCH($R$2&amp;"_"&amp;$C115,データシート2!$A$1:$SI$1,0),0)</f>
        <v>32.404000000000003</v>
      </c>
      <c r="T115" s="928">
        <f>VLOOKUP($D$3&amp;"_"&amp;T$3,データシート2!$A:$SI,MATCH($R$2&amp;"_"&amp;$C115,データシート2!$A$1:$SI$1,0),0)</f>
        <v>34.813000000000002</v>
      </c>
      <c r="U115" s="928">
        <f>VLOOKUP($D$3&amp;"_"&amp;U$3,データシート2!$A:$SI,MATCH($R$2&amp;"_"&amp;$C115,データシート2!$A$1:$SI$1,0),0)</f>
        <v>34.85</v>
      </c>
      <c r="V115" s="928">
        <f>VLOOKUP($D$3&amp;"_"&amp;V$3,データシート2!$A:$SI,MATCH($R$2&amp;"_"&amp;$C115,データシート2!$A$1:$SI$1,0),0)</f>
        <v>34.372999999999998</v>
      </c>
      <c r="W115" s="928">
        <f>VLOOKUP($D$3&amp;"_"&amp;W$3,データシート2!$A:$SI,MATCH($R$2&amp;"_"&amp;$C115,データシート2!$A$1:$SI$1,0),0)</f>
        <v>39.6</v>
      </c>
      <c r="X115" s="928">
        <f>VLOOKUP($D$3&amp;"_"&amp;X$3,データシート2!$A:$SI,MATCH($R$2&amp;"_"&amp;$C115,データシート2!$A$1:$SI$1,0),0)</f>
        <v>42.22</v>
      </c>
      <c r="Y115" s="928">
        <f>VLOOKUP($D$3&amp;"_"&amp;Y$3,データシート2!$A:$SI,MATCH($R$2&amp;"_"&amp;$C115,データシート2!$A$1:$SI$1,0),0)</f>
        <v>40.075000000000003</v>
      </c>
      <c r="Z115" s="928">
        <f>VLOOKUP($D$3&amp;"_"&amp;Z$3,データシート2!$A:$SI,MATCH($R$2&amp;"_"&amp;$C115,データシート2!$A$1:$SI$1,0),0)</f>
        <v>38.787999999999997</v>
      </c>
      <c r="AA115" s="928">
        <f>VLOOKUP($D$3&amp;"_"&amp;AA$3,データシート2!$A:$SI,MATCH($R$2&amp;"_"&amp;$C115,データシート2!$A$1:$SI$1,0),0)</f>
        <v>39.076000000000001</v>
      </c>
      <c r="AB115" s="929">
        <f>VLOOKUP($D$3&amp;"_"&amp;AB$3,データシート2!$A:$SI,MATCH($R$2&amp;"_"&amp;$C115,データシート2!$A$1:$SI$1,0),0)</f>
        <v>37.658999999999999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57.424999999999997</v>
      </c>
      <c r="V124" s="925">
        <f>VLOOKUP($D$3&amp;"_"&amp;V$3,データシート2!$A:$SI,MATCH($R$2&amp;"_"&amp;$B124,データシート2!$A$1:$SI$1,0),0)</f>
        <v>54.845999999999997</v>
      </c>
      <c r="W124" s="925">
        <f>VLOOKUP($D$3&amp;"_"&amp;W$3,データシート2!$A:$SI,MATCH($R$2&amp;"_"&amp;$B124,データシート2!$A$1:$SI$1,0),0)</f>
        <v>54.722999999999999</v>
      </c>
      <c r="X124" s="925">
        <f>VLOOKUP($D$3&amp;"_"&amp;X$3,データシート2!$A:$SI,MATCH($R$2&amp;"_"&amp;$B124,データシート2!$A$1:$SI$1,0),0)</f>
        <v>49.734000000000002</v>
      </c>
      <c r="Y124" s="925">
        <f>VLOOKUP($D$3&amp;"_"&amp;Y$3,データシート2!$A:$SI,MATCH($R$2&amp;"_"&amp;$B124,データシート2!$A$1:$SI$1,0),0)</f>
        <v>47.948</v>
      </c>
      <c r="Z124" s="925">
        <f>VLOOKUP($D$3&amp;"_"&amp;Z$3,データシート2!$A:$SI,MATCH($R$2&amp;"_"&amp;$B124,データシート2!$A$1:$SI$1,0),0)</f>
        <v>0</v>
      </c>
      <c r="AA124" s="925">
        <f>VLOOKUP($D$3&amp;"_"&amp;AA$3,データシート2!$A:$SI,MATCH($R$2&amp;"_"&amp;$B124,データシート2!$A$1:$SI$1,0),0)</f>
        <v>43.822000000000003</v>
      </c>
      <c r="AB124" s="926">
        <f>VLOOKUP($D$3&amp;"_"&amp;AB$3,データシート2!$A:$SI,MATCH($R$2&amp;"_"&amp;$B124,データシート2!$A$1:$SI$1,0),0)</f>
        <v>44.250999999999998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57.424999999999997</v>
      </c>
      <c r="V125" s="941">
        <f>VLOOKUP($D$3&amp;"_"&amp;V$3,データシート2!$A:$SI,MATCH($R$2&amp;"_"&amp;$C125,データシート2!$A$1:$SI$1,0),0)</f>
        <v>54.845999999999997</v>
      </c>
      <c r="W125" s="941">
        <f>VLOOKUP($D$3&amp;"_"&amp;W$3,データシート2!$A:$SI,MATCH($R$2&amp;"_"&amp;$C125,データシート2!$A$1:$SI$1,0),0)</f>
        <v>54.722999999999999</v>
      </c>
      <c r="X125" s="941">
        <f>VLOOKUP($D$3&amp;"_"&amp;X$3,データシート2!$A:$SI,MATCH($R$2&amp;"_"&amp;$C125,データシート2!$A$1:$SI$1,0),0)</f>
        <v>49.734000000000002</v>
      </c>
      <c r="Y125" s="941">
        <f>VLOOKUP($D$3&amp;"_"&amp;Y$3,データシート2!$A:$SI,MATCH($R$2&amp;"_"&amp;$C125,データシート2!$A$1:$SI$1,0),0)</f>
        <v>47.948</v>
      </c>
      <c r="Z125" s="941">
        <f>VLOOKUP($D$3&amp;"_"&amp;Z$3,データシート2!$A:$SI,MATCH($R$2&amp;"_"&amp;$C125,データシート2!$A$1:$SI$1,0),0)</f>
        <v>0</v>
      </c>
      <c r="AA125" s="941">
        <f>VLOOKUP($D$3&amp;"_"&amp;AA$3,データシート2!$A:$SI,MATCH($R$2&amp;"_"&amp;$C125,データシート2!$A$1:$SI$1,0),0)</f>
        <v>43.822000000000003</v>
      </c>
      <c r="AB125" s="942">
        <f>VLOOKUP($D$3&amp;"_"&amp;AB$3,データシート2!$A:$SI,MATCH($R$2&amp;"_"&amp;$C125,データシート2!$A$1:$SI$1,0),0)</f>
        <v>44.250999999999998</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4</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7.9409999999999998</v>
      </c>
      <c r="S133" s="925">
        <f>VLOOKUP($D$3&amp;"_"&amp;S$3,データシート2!$A:$SI,MATCH($R$2&amp;"_"&amp;$B133,データシート2!$A$1:$SI$1,0),0)</f>
        <v>8.5709999999999997</v>
      </c>
      <c r="T133" s="925">
        <f>VLOOKUP($D$3&amp;"_"&amp;T$3,データシート2!$A:$SI,MATCH($R$2&amp;"_"&amp;$B133,データシート2!$A$1:$SI$1,0),0)</f>
        <v>8.8230000000000004</v>
      </c>
      <c r="U133" s="925">
        <f>VLOOKUP($D$3&amp;"_"&amp;U$3,データシート2!$A:$SI,MATCH($R$2&amp;"_"&amp;$B133,データシート2!$A$1:$SI$1,0),0)</f>
        <v>8.5790000000000006</v>
      </c>
      <c r="V133" s="925">
        <f>VLOOKUP($D$3&amp;"_"&amp;V$3,データシート2!$A:$SI,MATCH($R$2&amp;"_"&amp;$B133,データシート2!$A$1:$SI$1,0),0)</f>
        <v>8.3580000000000005</v>
      </c>
      <c r="W133" s="925">
        <f>VLOOKUP($D$3&amp;"_"&amp;W$3,データシート2!$A:$SI,MATCH($R$2&amp;"_"&amp;$B133,データシート2!$A$1:$SI$1,0),0)</f>
        <v>7.9320000000000004</v>
      </c>
      <c r="X133" s="925">
        <f>VLOOKUP($D$3&amp;"_"&amp;X$3,データシート2!$A:$SI,MATCH($R$2&amp;"_"&amp;$B133,データシート2!$A$1:$SI$1,0),0)</f>
        <v>7.6420000000000003</v>
      </c>
      <c r="Y133" s="925">
        <f>VLOOKUP($D$3&amp;"_"&amp;Y$3,データシート2!$A:$SI,MATCH($R$2&amp;"_"&amp;$B133,データシート2!$A$1:$SI$1,0),0)</f>
        <v>7.3410000000000002</v>
      </c>
      <c r="Z133" s="925">
        <f>VLOOKUP($D$3&amp;"_"&amp;Z$3,データシート2!$A:$SI,MATCH($R$2&amp;"_"&amp;$B133,データシート2!$A$1:$SI$1,0),0)</f>
        <v>55.365000000000002</v>
      </c>
      <c r="AA133" s="925">
        <f>VLOOKUP($D$3&amp;"_"&amp;AA$3,データシート2!$A:$SI,MATCH($R$2&amp;"_"&amp;$B133,データシート2!$A$1:$SI$1,0),0)</f>
        <v>7.6340000000000003</v>
      </c>
      <c r="AB133" s="926">
        <f>VLOOKUP($D$3&amp;"_"&amp;AB$3,データシート2!$A:$SI,MATCH($R$2&amp;"_"&amp;$B133,データシート2!$A$1:$SI$1,0),0)</f>
        <v>6.2130000000000001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4.7409999999999997</v>
      </c>
      <c r="S135" s="938">
        <f>VLOOKUP($D$3&amp;"_"&amp;S$3,データシート2!$A:$SI,MATCH($R$2&amp;"_"&amp;$C135,データシート2!$A$1:$SI$1,0),0)</f>
        <v>4.8620000000000001</v>
      </c>
      <c r="T135" s="938">
        <f>VLOOKUP($D$3&amp;"_"&amp;T$3,データシート2!$A:$SI,MATCH($R$2&amp;"_"&amp;$C135,データシート2!$A$1:$SI$1,0),0)</f>
        <v>4.93</v>
      </c>
      <c r="U135" s="938">
        <f>VLOOKUP($D$3&amp;"_"&amp;U$3,データシート2!$A:$SI,MATCH($R$2&amp;"_"&amp;$C135,データシート2!$A$1:$SI$1,0),0)</f>
        <v>4.7960000000000003</v>
      </c>
      <c r="V135" s="938">
        <f>VLOOKUP($D$3&amp;"_"&amp;V$3,データシート2!$A:$SI,MATCH($R$2&amp;"_"&amp;$C135,データシート2!$A$1:$SI$1,0),0)</f>
        <v>4.8070000000000004</v>
      </c>
      <c r="W135" s="938">
        <f>VLOOKUP($D$3&amp;"_"&amp;W$3,データシート2!$A:$SI,MATCH($R$2&amp;"_"&amp;$C135,データシート2!$A$1:$SI$1,0),0)</f>
        <v>4.5759999999999996</v>
      </c>
      <c r="X135" s="938">
        <f>VLOOKUP($D$3&amp;"_"&amp;X$3,データシート2!$A:$SI,MATCH($R$2&amp;"_"&amp;$C135,データシート2!$A$1:$SI$1,0),0)</f>
        <v>4.0220000000000002</v>
      </c>
      <c r="Y135" s="938">
        <f>VLOOKUP($D$3&amp;"_"&amp;Y$3,データシート2!$A:$SI,MATCH($R$2&amp;"_"&amp;$C135,データシート2!$A$1:$SI$1,0),0)</f>
        <v>4.383</v>
      </c>
      <c r="Z135" s="938">
        <f>VLOOKUP($D$3&amp;"_"&amp;Z$3,データシート2!$A:$SI,MATCH($R$2&amp;"_"&amp;$C135,データシート2!$A$1:$SI$1,0),0)</f>
        <v>4.9119999999999999</v>
      </c>
      <c r="AA135" s="938">
        <f>VLOOKUP($D$3&amp;"_"&amp;AA$3,データシート2!$A:$SI,MATCH($R$2&amp;"_"&amp;$C135,データシート2!$A$1:$SI$1,0),0)</f>
        <v>4.3860000000000001</v>
      </c>
      <c r="AB135" s="939">
        <f>VLOOKUP($D$3&amp;"_"&amp;AB$3,データシート2!$A:$SI,MATCH($R$2&amp;"_"&amp;$C135,データシート2!$A$1:$SI$1,0),0)</f>
        <v>3.37</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3</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3.2</v>
      </c>
      <c r="S136" s="931">
        <f>VLOOKUP($D$3&amp;"_"&amp;S$3,データシート2!$A:$SI,MATCH($R$2&amp;"_"&amp;$C136,データシート2!$A$1:$SI$1,0),0)</f>
        <v>3.7090000000000001</v>
      </c>
      <c r="T136" s="931">
        <f>VLOOKUP($D$3&amp;"_"&amp;T$3,データシート2!$A:$SI,MATCH($R$2&amp;"_"&amp;$C136,データシート2!$A$1:$SI$1,0),0)</f>
        <v>3.8929999999999998</v>
      </c>
      <c r="U136" s="931">
        <f>VLOOKUP($D$3&amp;"_"&amp;U$3,データシート2!$A:$SI,MATCH($R$2&amp;"_"&amp;$C136,データシート2!$A$1:$SI$1,0),0)</f>
        <v>3.7829999999999999</v>
      </c>
      <c r="V136" s="931">
        <f>VLOOKUP($D$3&amp;"_"&amp;V$3,データシート2!$A:$SI,MATCH($R$2&amp;"_"&amp;$C136,データシート2!$A$1:$SI$1,0),0)</f>
        <v>3.5510000000000002</v>
      </c>
      <c r="W136" s="931">
        <f>VLOOKUP($D$3&amp;"_"&amp;W$3,データシート2!$A:$SI,MATCH($R$2&amp;"_"&amp;$C136,データシート2!$A$1:$SI$1,0),0)</f>
        <v>3.3559999999999999</v>
      </c>
      <c r="X136" s="931">
        <f>VLOOKUP($D$3&amp;"_"&amp;X$3,データシート2!$A:$SI,MATCH($R$2&amp;"_"&amp;$C136,データシート2!$A$1:$SI$1,0),0)</f>
        <v>3.62</v>
      </c>
      <c r="Y136" s="931">
        <f>VLOOKUP($D$3&amp;"_"&amp;Y$3,データシート2!$A:$SI,MATCH($R$2&amp;"_"&amp;$C136,データシート2!$A$1:$SI$1,0),0)</f>
        <v>2.9580000000000002</v>
      </c>
      <c r="Z136" s="931">
        <f>VLOOKUP($D$3&amp;"_"&amp;Z$3,データシート2!$A:$SI,MATCH($R$2&amp;"_"&amp;$C136,データシート2!$A$1:$SI$1,0),0)</f>
        <v>50.453000000000003</v>
      </c>
      <c r="AA136" s="931">
        <f>VLOOKUP($D$3&amp;"_"&amp;AA$3,データシート2!$A:$SI,MATCH($R$2&amp;"_"&amp;$C136,データシート2!$A$1:$SI$1,0),0)</f>
        <v>3.2480000000000002</v>
      </c>
      <c r="AB136" s="932">
        <f>VLOOKUP($D$3&amp;"_"&amp;AB$3,データシート2!$A:$SI,MATCH($R$2&amp;"_"&amp;$C136,データシート2!$A$1:$SI$1,0),0)</f>
        <v>2.843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2025-03-04T09:17:13Z</dcterms:created>
  <dcterms:modified xsi:type="dcterms:W3CDTF">2025-03-04T09:17:13Z</dcterms:modified>
  <cp:category/>
  <cp:contentStatus/>
</cp:coreProperties>
</file>