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225693F-1558-4AD4-B785-A1864516F41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<sst xmlns="http://schemas.openxmlformats.org/spreadsheetml/2006/main" count="16742" uniqueCount="2460">
  <si>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</si>
  <si>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</si>
  <si>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</si>
  <si>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</si>
  <si>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</si>
  <si>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</si>
  <si>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</si>
  <si>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</si>
  <si>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</si>
  <si>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</si>
  <si>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</si>
  <si>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</si>
  <si>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</si>
  <si>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</si>
  <si>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</si>
  <si>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</si>
  <si>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</si>
  <si>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</si>
  <si>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</si>
  <si>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</si>
  <si>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</si>
  <si>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</si>
  <si>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</si>
  <si>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</si>
  <si>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</si>
  <si>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</si>
  <si>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</si>
  <si>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</si>
  <si>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</si>
  <si>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</si>
  <si>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</si>
  <si>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</si>
  <si>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</si>
  <si>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</si>
  <si>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</si>
  <si>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</si>
  <si>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</si>
  <si>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</si>
  <si>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</si>
  <si>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</si>
  <si>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</si>
  <si>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</si>
  <si>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</si>
  <si>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</si>
  <si>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</si>
  <si>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</si>
  <si>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</si>
  <si>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</si>
  <si>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</si>
  <si>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</si>
  <si>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</si>
  <si>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</si>
  <si>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</si>
  <si>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</si>
  <si>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</si>
  <si>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</si>
  <si>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</si>
  <si>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</si>
  <si>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</si>
  <si>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</si>
  <si>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</si>
  <si>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</si>
  <si>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</si>
  <si>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</si>
  <si>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</si>
  <si>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</si>
  <si>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</si>
  <si>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</si>
  <si>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</si>
  <si>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</si>
  <si>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</si>
  <si>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</si>
  <si>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</si>
  <si>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</si>
  <si>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</si>
  <si>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</si>
  <si>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</si>
  <si>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</si>
  <si>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</si>
  <si>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</si>
  <si>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</si>
  <si>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</si>
  <si>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</si>
  <si>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</si>
  <si>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</si>
  <si>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</si>
  <si>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</si>
  <si>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</si>
  <si>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</si>
  <si>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</si>
  <si>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</si>
  <si>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</si>
  <si>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</si>
  <si>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</si>
  <si>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</si>
  <si>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</si>
  <si>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</si>
  <si>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</si>
  <si>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</si>
  <si>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</si>
  <si>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</si>
  <si>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</si>
  <si>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</si>
  <si>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</si>
  <si>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</si>
  <si>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</si>
  <si>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</si>
  <si>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</si>
  <si>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</si>
  <si>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</si>
  <si>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</si>
  <si>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</si>
  <si>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</si>
  <si>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</si>
  <si>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</si>
  <si>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</si>
  <si>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</si>
  <si>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</si>
  <si>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</si>
  <si>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</si>
  <si>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</si>
  <si>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</si>
  <si>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</si>
  <si>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</si>
  <si>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</si>
  <si>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</si>
  <si>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</si>
  <si>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</si>
  <si>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</si>
  <si>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</si>
  <si>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</si>
  <si>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</si>
  <si>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</si>
  <si>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</si>
  <si>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</si>
  <si>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</si>
  <si>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</si>
  <si>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</si>
  <si>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</si>
  <si>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</si>
  <si>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</si>
  <si>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</si>
  <si>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</si>
  <si>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</si>
  <si>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</si>
  <si>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</si>
  <si>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</si>
  <si>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</si>
  <si>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</si>
  <si>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</si>
  <si>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</si>
  <si>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</si>
  <si>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</si>
  <si>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</si>
  <si>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</si>
  <si>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</si>
  <si>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</si>
  <si>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</si>
  <si>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</si>
  <si>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</si>
  <si>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</si>
  <si>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</si>
  <si>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</si>
  <si>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</si>
  <si>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</si>
  <si>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</si>
  <si>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</si>
  <si>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</si>
  <si>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</si>
  <si>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</si>
  <si>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</si>
  <si>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</si>
  <si>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</si>
  <si>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</si>
  <si>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</si>
  <si>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</si>
  <si>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</si>
  <si>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</si>
  <si>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</si>
  <si>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</si>
  <si>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</si>
  <si>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</si>
  <si>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</si>
  <si>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</si>
  <si>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</si>
  <si>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</si>
  <si>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</si>
  <si>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</si>
  <si>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</si>
  <si>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</si>
  <si>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</si>
  <si>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</si>
  <si>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</si>
  <si>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</si>
  <si>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</si>
  <si>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</si>
  <si>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</si>
  <si>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</si>
  <si>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</si>
  <si>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</si>
  <si>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</si>
  <si>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</si>
  <si>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</si>
  <si>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</si>
  <si>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</si>
  <si>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</si>
  <si>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</si>
  <si>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</si>
  <si>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</si>
  <si>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</si>
  <si>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</si>
  <si>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</si>
  <si>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</si>
  <si>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</si>
  <si>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</si>
  <si>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</si>
  <si>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</si>
  <si>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</si>
  <si>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</si>
  <si>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</si>
  <si>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</si>
  <si>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</si>
  <si>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</si>
  <si>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</si>
  <si>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</si>
  <si>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</si>
  <si>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</si>
  <si>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</si>
  <si>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</si>
  <si>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</si>
  <si>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</si>
  <si>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</si>
  <si>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</si>
  <si>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</si>
  <si>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</si>
  <si>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</si>
  <si>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</si>
  <si>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</si>
  <si>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</si>
  <si>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</si>
  <si>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</si>
  <si>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</si>
  <si>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</si>
  <si>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</si>
  <si>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</si>
  <si>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</si>
  <si>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</si>
  <si>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</si>
  <si>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</si>
  <si>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</si>
  <si>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</si>
  <si>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</si>
  <si>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</si>
  <si>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</si>
  <si>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</si>
  <si>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</si>
  <si>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</si>
  <si>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</si>
  <si>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</si>
  <si>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</si>
  <si>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</si>
  <si>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</si>
  <si>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</si>
  <si>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</si>
  <si>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</si>
  <si>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</si>
  <si>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</si>
  <si>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</si>
  <si>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</si>
  <si>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</si>
  <si>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</si>
  <si>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</si>
  <si>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</si>
  <si>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</si>
  <si>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</si>
  <si>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</si>
  <si>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</si>
  <si>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</si>
  <si>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</si>
  <si>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</si>
  <si>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</si>
  <si>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</si>
  <si>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</si>
  <si>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</si>
  <si>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</si>
  <si>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</si>
  <si>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</si>
  <si>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</si>
  <si>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</si>
  <si>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</si>
  <si>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</si>
  <si>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</si>
  <si>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</si>
  <si>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</si>
  <si>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</si>
  <si>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</si>
  <si>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</si>
  <si>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</si>
  <si>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</si>
  <si>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</si>
  <si>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</si>
  <si>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</si>
  <si>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</si>
  <si>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</si>
  <si>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</si>
  <si>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</si>
  <si>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</si>
  <si>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</si>
  <si>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</si>
  <si>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</si>
  <si>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</si>
  <si>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</si>
  <si>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</si>
  <si>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</si>
  <si>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</si>
  <si>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</si>
  <si>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</si>
  <si>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</si>
  <si>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</si>
  <si>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</si>
  <si>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</si>
  <si>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</si>
  <si>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</si>
  <si>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</si>
  <si>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</si>
  <si>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</si>
  <si>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</si>
  <si>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</si>
  <si>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</si>
  <si>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</si>
  <si>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</si>
  <si>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</si>
  <si>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</si>
  <si>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</si>
  <si>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</si>
  <si>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</si>
  <si>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</si>
  <si>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</si>
  <si>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</si>
  <si>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</si>
  <si>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</si>
  <si>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</si>
  <si>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</si>
  <si>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</si>
  <si>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</si>
  <si>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</si>
  <si>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</si>
  <si>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</si>
  <si>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</si>
  <si>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</si>
  <si>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</si>
  <si>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</si>
  <si>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</si>
  <si>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</si>
  <si>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</si>
  <si>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</si>
  <si>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</si>
  <si>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</si>
  <si>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</si>
  <si>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</si>
  <si>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</si>
  <si>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</si>
  <si>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</si>
  <si>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</si>
  <si>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</si>
  <si>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</si>
  <si>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</si>
  <si>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</si>
  <si>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</si>
  <si>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</si>
  <si>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</si>
  <si>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</si>
  <si>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</si>
  <si>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</si>
  <si>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</si>
  <si>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</si>
  <si>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</si>
  <si>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</si>
  <si>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</si>
  <si>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</si>
  <si>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</si>
  <si>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</si>
  <si>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</si>
  <si>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</si>
  <si>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</si>
  <si>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</si>
  <si>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</si>
  <si>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</si>
  <si>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</si>
  <si>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</si>
  <si>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</si>
  <si>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</si>
  <si>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</si>
  <si>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</si>
  <si>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</si>
  <si>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</si>
  <si>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</si>
  <si>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</si>
  <si>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</si>
  <si>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</si>
  <si>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</si>
  <si>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</si>
  <si>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</si>
  <si>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</si>
  <si>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</si>
  <si>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</si>
  <si>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</si>
  <si>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</si>
  <si>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</si>
  <si>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</si>
  <si>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</si>
  <si>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</si>
  <si>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</si>
  <si>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</si>
  <si>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</si>
  <si>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</si>
  <si>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</si>
  <si>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</si>
  <si>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</si>
  <si>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</si>
  <si>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</si>
  <si>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</si>
  <si>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</si>
  <si>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</si>
  <si>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</si>
  <si>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</si>
  <si>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</si>
  <si>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</si>
  <si>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</si>
  <si>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</si>
  <si>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</si>
  <si>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</si>
  <si>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</si>
  <si>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</si>
  <si>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</si>
  <si>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</si>
  <si>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</si>
  <si>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</si>
  <si>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</si>
  <si>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</si>
  <si>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</si>
  <si>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</si>
  <si>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</si>
  <si>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</si>
  <si>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</si>
  <si>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</si>
  <si>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</si>
  <si>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</si>
  <si>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</si>
  <si>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</si>
  <si>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</si>
  <si>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</si>
  <si>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</si>
  <si>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</si>
  <si>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</si>
  <si>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</si>
  <si>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</si>
  <si>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</si>
  <si>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</si>
  <si>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</si>
  <si>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</si>
  <si>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</si>
  <si>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</si>
  <si>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</si>
  <si>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</si>
  <si>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</si>
  <si>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</si>
  <si>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</si>
  <si>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</si>
  <si>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</si>
  <si>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</si>
  <si>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</si>
  <si>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</si>
  <si>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</si>
  <si>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</si>
  <si>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</si>
  <si>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</si>
  <si>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</si>
  <si>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</si>
  <si>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</si>
  <si>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</si>
  <si>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</si>
  <si>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</si>
  <si>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</si>
  <si>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</si>
  <si>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</si>
  <si>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</si>
  <si>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</si>
  <si>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</si>
  <si>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</si>
  <si>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</si>
  <si>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</si>
  <si>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</si>
  <si>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</si>
  <si>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</si>
  <si>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</si>
  <si>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</si>
  <si>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</si>
  <si>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</si>
  <si>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</si>
  <si>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</si>
  <si>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</si>
  <si>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</si>
  <si>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</si>
  <si>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</si>
  <si>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</si>
  <si>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</si>
  <si>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</si>
  <si>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</si>
  <si>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</si>
  <si>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</si>
  <si>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</si>
  <si>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</si>
  <si>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</si>
  <si>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</si>
  <si>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</si>
  <si>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</si>
  <si>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</si>
  <si>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</si>
  <si>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</si>
  <si>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</si>
  <si>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</si>
  <si>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</si>
  <si>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</si>
  <si>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</si>
  <si>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</si>
  <si>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</si>
  <si>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</si>
  <si>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</si>
  <si>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</si>
  <si>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</si>
  <si>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</si>
  <si>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</si>
  <si>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</si>
  <si>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</si>
  <si>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</si>
  <si>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</si>
  <si>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</si>
  <si>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</si>
  <si>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</si>
  <si>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</si>
  <si>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</si>
  <si>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</si>
  <si>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</si>
  <si>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</si>
  <si>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</si>
  <si>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</si>
  <si>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</si>
  <si>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</si>
  <si>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</si>
  <si>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</si>
  <si>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</si>
  <si>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</si>
  <si>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</si>
  <si>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</si>
  <si>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</si>
  <si>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</si>
  <si>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</si>
  <si>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</si>
  <si>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</si>
  <si>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</si>
  <si>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</si>
  <si>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</si>
  <si>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</si>
  <si>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</si>
  <si>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</si>
  <si>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</si>
  <si>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</si>
  <si>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</si>
  <si>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</si>
  <si>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</si>
  <si>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</si>
  <si>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</si>
  <si>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</si>
  <si>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</si>
  <si>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</si>
  <si>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</si>
  <si>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</si>
  <si>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</si>
  <si>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</si>
  <si>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</si>
  <si>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</si>
  <si>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</si>
  <si>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</si>
  <si>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</si>
  <si>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</si>
  <si>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</si>
  <si>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</si>
  <si>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</si>
  <si>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</si>
  <si>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</si>
  <si>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</si>
  <si>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</si>
  <si>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</si>
  <si>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</si>
  <si>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</si>
  <si>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</si>
  <si>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</si>
  <si>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</si>
  <si>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</si>
  <si>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</si>
  <si>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</si>
  <si>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</si>
  <si>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</si>
  <si>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</si>
  <si>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</si>
  <si>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</si>
  <si>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</si>
  <si>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</si>
  <si>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</si>
  <si>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</si>
  <si>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</si>
  <si>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</si>
  <si>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</si>
  <si>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</si>
  <si>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</si>
  <si>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</si>
  <si>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</si>
  <si>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</si>
  <si>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</si>
  <si>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</si>
  <si>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</si>
  <si>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</si>
  <si>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</si>
  <si>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</si>
  <si>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</si>
  <si>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</si>
  <si>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</si>
  <si>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</si>
  <si>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</si>
  <si>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</si>
  <si>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</si>
  <si>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</si>
  <si>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</si>
  <si>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</si>
  <si>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</si>
  <si>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</si>
  <si>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</si>
  <si>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</si>
  <si>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</si>
  <si>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</si>
  <si>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</si>
  <si>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</si>
  <si>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</si>
  <si>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</si>
  <si>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</si>
  <si>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</si>
  <si>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</si>
  <si>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</si>
  <si>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</si>
  <si>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</si>
  <si>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</si>
  <si>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</si>
  <si>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</si>
  <si>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</si>
  <si>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</si>
  <si>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</si>
  <si>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</si>
  <si>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</si>
  <si>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</si>
  <si>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</si>
  <si>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</si>
  <si>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</si>
  <si>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</si>
  <si>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</si>
  <si>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</si>
  <si>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</si>
  <si>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</si>
  <si>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</si>
  <si>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</si>
  <si>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</si>
  <si>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</si>
  <si>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</si>
  <si>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</si>
  <si>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</si>
  <si>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</si>
  <si>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</si>
  <si>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</si>
  <si>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</si>
  <si>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</si>
  <si>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</si>
  <si>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</si>
  <si>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</si>
  <si>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</si>
  <si>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</si>
  <si>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</si>
  <si>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</si>
  <si>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</si>
  <si>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</si>
  <si>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</si>
  <si>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</si>
  <si>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</si>
  <si>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</si>
  <si>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</si>
  <si>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</si>
  <si>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</si>
  <si>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</si>
  <si>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</si>
  <si>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</si>
  <si>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</si>
  <si>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</si>
  <si>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</si>
  <si>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</si>
  <si>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</si>
  <si>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</si>
  <si>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</si>
  <si>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</si>
  <si>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</si>
  <si>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</si>
  <si>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</si>
  <si>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</si>
  <si>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</si>
  <si>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</si>
  <si>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</si>
  <si>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</si>
  <si>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</si>
  <si>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</si>
  <si>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</si>
  <si>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</si>
  <si>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</si>
  <si>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</si>
  <si>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</si>
  <si>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</si>
  <si>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</si>
  <si>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</si>
  <si>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</si>
  <si>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</si>
  <si>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</si>
  <si>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</si>
  <si>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</si>
  <si>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</si>
  <si>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</si>
  <si>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</si>
  <si>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</si>
  <si>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</si>
  <si>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</si>
  <si>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</si>
  <si>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</si>
  <si>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</si>
  <si>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</si>
  <si>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</si>
  <si>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</si>
  <si>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</si>
  <si>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</si>
  <si>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</si>
  <si>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</si>
  <si>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</si>
  <si>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</si>
  <si>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</si>
  <si>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</si>
  <si>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</si>
  <si>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</si>
  <si>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</si>
  <si>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</si>
  <si>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</si>
  <si>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</si>
  <si>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</si>
  <si>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</si>
  <si>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</si>
  <si>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</si>
  <si>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</si>
  <si>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</si>
  <si>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</si>
  <si>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</si>
  <si>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</si>
  <si>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</si>
  <si>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</si>
  <si>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</si>
  <si>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</si>
  <si>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</si>
  <si>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</si>
  <si>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</si>
  <si>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</si>
  <si>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</si>
  <si>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</si>
  <si>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</si>
  <si>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</si>
  <si>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</si>
  <si>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</si>
  <si>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</si>
  <si>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</si>
  <si>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</si>
  <si>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</si>
  <si>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</si>
  <si>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</si>
  <si>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</si>
  <si>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</si>
  <si>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</si>
  <si>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</si>
  <si>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</si>
  <si>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</si>
  <si>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</si>
  <si>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</si>
  <si>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</si>
  <si>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</si>
  <si>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</si>
  <si>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</si>
  <si>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</si>
  <si>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</si>
  <si>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</si>
  <si>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</si>
  <si>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</si>
  <si>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</si>
  <si>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</si>
  <si>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</si>
  <si>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</si>
  <si>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</si>
  <si>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</si>
  <si>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</si>
  <si>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</si>
  <si>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</si>
  <si>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</si>
  <si>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</si>
  <si>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</si>
  <si>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</si>
  <si>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</si>
  <si>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</si>
  <si>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</si>
  <si>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</si>
  <si>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</si>
  <si>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</si>
  <si>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</si>
  <si>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</si>
  <si>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</si>
  <si>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</si>
  <si>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</si>
  <si>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</si>
  <si>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</si>
  <si>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</si>
  <si>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</si>
  <si>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</si>
  <si>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</si>
  <si>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</si>
  <si>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</si>
  <si>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</si>
  <si>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</si>
  <si>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</si>
  <si>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</si>
  <si>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</si>
  <si>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</si>
  <si>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</si>
  <si>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</si>
  <si>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</si>
  <si>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</si>
  <si>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</si>
  <si>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</si>
  <si>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</si>
  <si>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</si>
  <si>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</si>
  <si>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</si>
  <si>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</si>
  <si>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</si>
  <si>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</si>
  <si>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</si>
  <si>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</si>
  <si>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</si>
  <si>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</si>
  <si>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</si>
  <si>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</si>
  <si>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</si>
  <si>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</si>
  <si>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</si>
  <si>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</si>
  <si>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</si>
  <si>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</si>
  <si>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</si>
  <si>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</si>
  <si>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</si>
  <si>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</si>
  <si>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</si>
  <si>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</si>
  <si>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</si>
  <si>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</si>
  <si>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</si>
  <si>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</si>
  <si>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</si>
  <si>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</si>
  <si>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</si>
  <si>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</si>
  <si>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</si>
  <si>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</si>
  <si>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</si>
  <si>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</si>
  <si>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</si>
  <si>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</si>
  <si>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</si>
  <si>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</si>
  <si>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</si>
  <si>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</si>
  <si>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</si>
  <si>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</si>
  <si>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</si>
  <si>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</si>
  <si>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</si>
  <si>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</si>
  <si>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</si>
  <si>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</si>
  <si>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</si>
  <si>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</si>
  <si>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</si>
  <si>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</si>
  <si>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</si>
  <si>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</si>
  <si>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</si>
  <si>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</si>
  <si>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</si>
  <si>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</si>
  <si>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</si>
  <si>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</si>
  <si>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</si>
  <si>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</si>
  <si>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</si>
  <si>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</si>
  <si>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</si>
  <si>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</si>
  <si>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</si>
  <si>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</si>
  <si>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</si>
  <si>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</si>
  <si>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</si>
  <si>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</si>
  <si>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</si>
  <si>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</si>
  <si>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</si>
  <si>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</si>
  <si>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</si>
  <si>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</si>
  <si>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</si>
  <si>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</si>
  <si>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</si>
  <si>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</si>
  <si>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</si>
  <si>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</si>
  <si>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</si>
  <si>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</si>
  <si>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</si>
  <si>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</si>
  <si>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</si>
  <si>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</si>
  <si>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</si>
  <si>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</si>
  <si>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</si>
  <si>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</si>
  <si>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</si>
  <si>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</si>
  <si>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</si>
  <si>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</si>
  <si>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</si>
  <si>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</si>
  <si>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</si>
  <si>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</si>
  <si>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</si>
  <si>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</si>
  <si>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</si>
  <si>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</si>
  <si>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</si>
  <si>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</si>
  <si>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</si>
  <si>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</si>
  <si>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</si>
  <si>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</si>
  <si>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</si>
  <si>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</si>
  <si>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</si>
  <si>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</si>
  <si>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</si>
  <si>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</si>
  <si>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</si>
  <si>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</si>
  <si>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</si>
  <si>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</si>
  <si>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</si>
  <si>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</si>
  <si>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</si>
  <si>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</si>
  <si>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</si>
  <si>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</si>
  <si>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</si>
  <si>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</si>
  <si>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</si>
  <si>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</si>
  <si>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</si>
  <si>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</si>
  <si>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</si>
  <si>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</si>
  <si>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</si>
  <si>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</si>
  <si>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</si>
  <si>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</si>
  <si>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</si>
  <si>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</si>
  <si>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</si>
  <si>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</si>
  <si>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</si>
  <si>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</si>
  <si>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</si>
  <si>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</si>
  <si>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</si>
  <si>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</si>
  <si>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</si>
  <si>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</si>
  <si>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</si>
  <si>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</si>
  <si>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</si>
  <si>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</si>
  <si>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</si>
  <si>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</si>
  <si>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</si>
  <si>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</si>
  <si>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</si>
  <si>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</si>
  <si>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</si>
  <si>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</si>
  <si>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</si>
  <si>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</si>
  <si>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</si>
  <si>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</si>
  <si>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</si>
  <si>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</si>
  <si>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</si>
  <si>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</si>
  <si>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</si>
  <si>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</si>
  <si>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</si>
  <si>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</si>
  <si>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</si>
  <si>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</si>
  <si>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</si>
  <si>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</si>
  <si>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</si>
  <si>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</si>
  <si>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</si>
  <si>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</si>
  <si>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</si>
  <si>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</si>
  <si>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</si>
  <si>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</si>
  <si>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</si>
  <si>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</si>
  <si>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</si>
  <si>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</si>
  <si>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</si>
  <si>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</si>
  <si>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</si>
  <si>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</si>
  <si>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</si>
  <si>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</si>
  <si>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</si>
  <si>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</si>
  <si>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</si>
  <si>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</si>
  <si>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</si>
  <si>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</si>
  <si>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</si>
  <si>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</si>
  <si>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</si>
  <si>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</si>
  <si>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</si>
  <si>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</si>
  <si>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</si>
  <si>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</si>
  <si>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</si>
  <si>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</si>
  <si>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</si>
  <si>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</si>
  <si>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</si>
  <si>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</si>
  <si>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</si>
  <si>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</si>
  <si>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</si>
  <si>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</si>
  <si>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</si>
  <si>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</si>
  <si>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</si>
  <si>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</si>
  <si>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</si>
  <si>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</si>
  <si>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</si>
  <si>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</si>
  <si>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</si>
  <si>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</si>
  <si>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</si>
  <si>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</si>
  <si>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</si>
  <si>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</si>
  <si>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</si>
  <si>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</si>
  <si>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</si>
  <si>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</si>
  <si>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</si>
  <si>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</si>
  <si>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</si>
  <si>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</si>
  <si>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</si>
  <si>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</si>
  <si>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</si>
  <si>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</si>
  <si>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</si>
  <si>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</si>
  <si>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</si>
  <si>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</si>
  <si>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</si>
  <si>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</si>
  <si>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</si>
  <si>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</si>
  <si>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</si>
  <si>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</si>
  <si>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</si>
  <si>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</si>
  <si>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</si>
  <si>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</si>
  <si>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</si>
  <si>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</si>
  <si>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</si>
  <si>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</si>
  <si>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</si>
  <si>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</si>
  <si>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</si>
  <si>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</si>
  <si>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</si>
  <si>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</si>
  <si>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</si>
  <si>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</si>
  <si>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</si>
  <si>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</si>
  <si>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</si>
  <si>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</si>
  <si>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</si>
  <si>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</si>
  <si>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</si>
  <si>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</si>
  <si>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</si>
  <si>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</si>
  <si>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</si>
  <si>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</si>
  <si>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</si>
  <si>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</si>
  <si>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</si>
  <si>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</si>
  <si>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</si>
  <si>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</si>
  <si>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</si>
  <si>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</si>
  <si>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</si>
  <si>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</si>
  <si>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</si>
  <si>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</si>
  <si>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</si>
  <si>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</si>
  <si>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</si>
  <si>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</si>
  <si>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</si>
  <si>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</si>
  <si>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</si>
  <si>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</si>
  <si>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</si>
  <si>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</si>
  <si>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</si>
  <si>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</si>
  <si>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</si>
  <si>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</si>
  <si>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</si>
  <si>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</si>
  <si>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</si>
  <si>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</si>
  <si>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</si>
  <si>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</si>
  <si>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</si>
  <si>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</si>
  <si>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</si>
  <si>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</si>
  <si>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</si>
  <si>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</si>
  <si>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</si>
  <si>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</si>
  <si>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</si>
  <si>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</si>
  <si>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</si>
  <si>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</si>
  <si>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</si>
  <si>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</si>
  <si>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</si>
  <si>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</si>
  <si>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</si>
  <si>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</si>
  <si>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</si>
  <si>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</si>
  <si>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</si>
  <si>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</si>
  <si>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</si>
  <si>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</si>
  <si>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</si>
  <si>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</si>
  <si>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</si>
  <si>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</si>
  <si>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</si>
  <si>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</si>
  <si>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</si>
  <si>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</si>
  <si>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</si>
  <si>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</si>
  <si>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</si>
  <si>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</si>
  <si>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</si>
  <si>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</si>
  <si>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</si>
  <si>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</si>
  <si>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</si>
  <si>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</si>
  <si>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</si>
  <si>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</si>
  <si>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</si>
  <si>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</si>
  <si>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</si>
  <si>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</si>
  <si>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</si>
  <si>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</si>
  <si>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</si>
  <si>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</si>
  <si>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</si>
  <si>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</si>
  <si>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</si>
  <si>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</si>
  <si>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</si>
  <si>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</si>
  <si>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</si>
  <si>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</si>
  <si>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</si>
  <si>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</si>
  <si>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</si>
  <si>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</si>
  <si>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</si>
  <si>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</si>
  <si>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</si>
  <si>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</si>
  <si>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</si>
  <si>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</si>
  <si>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</si>
  <si>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</si>
  <si>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</si>
  <si>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</si>
  <si>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</si>
  <si>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</si>
  <si>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</si>
  <si>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</si>
  <si>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</si>
  <si>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</si>
  <si>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</si>
  <si>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</si>
  <si>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</si>
  <si>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</si>
  <si>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</si>
  <si>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</si>
  <si>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</si>
  <si>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</si>
  <si>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</si>
  <si>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</si>
  <si>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</si>
  <si>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</si>
  <si>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</si>
  <si>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</si>
  <si>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</si>
  <si>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</si>
  <si>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</si>
  <si>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</si>
  <si>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</si>
  <si>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</si>
  <si>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</si>
  <si>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</si>
  <si>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</si>
  <si>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</si>
  <si>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</si>
  <si>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</si>
  <si>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</si>
  <si>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</si>
  <si>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</si>
  <si>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</si>
  <si>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</si>
  <si>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</si>
  <si>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</si>
  <si>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</si>
  <si>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</si>
  <si>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</si>
  <si>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</si>
  <si>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</si>
  <si>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</si>
  <si>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</si>
  <si>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</si>
  <si>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</si>
  <si>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</si>
  <si>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</si>
  <si>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</si>
  <si>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</si>
  <si>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</si>
  <si>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</si>
  <si>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</si>
  <si>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</si>
  <si>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</si>
  <si>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</si>
  <si>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</si>
  <si>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</si>
  <si>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</si>
  <si>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</si>
  <si>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</si>
  <si>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</si>
  <si>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</si>
  <si>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</si>
  <si>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</si>
  <si>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</si>
  <si>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</si>
  <si>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</si>
  <si>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</si>
  <si>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</si>
  <si>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</si>
  <si>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</si>
  <si>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</si>
  <si>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</si>
  <si>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</si>
  <si>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</si>
  <si>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</si>
  <si>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</si>
  <si>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</si>
  <si>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</si>
  <si>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</si>
  <si>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</si>
  <si>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</si>
  <si>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</si>
  <si>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</si>
  <si>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</si>
  <si>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</si>
  <si>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</si>
  <si>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</si>
  <si>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</si>
  <si>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</si>
  <si>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</si>
  <si>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</si>
  <si>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</si>
  <si>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</si>
  <si>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</si>
  <si>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</si>
  <si>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</si>
  <si>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</si>
  <si>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</si>
  <si>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</si>
  <si>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</si>
  <si>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</si>
  <si>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</si>
  <si>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</si>
  <si>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</si>
  <si>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</si>
  <si>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</si>
  <si>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</si>
  <si>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</si>
  <si>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</si>
  <si>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</si>
  <si>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</si>
  <si>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</si>
  <si>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</si>
  <si>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</si>
  <si>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</si>
  <si>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</si>
  <si>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</si>
  <si>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</si>
  <si>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</si>
  <si>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</si>
  <si>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</si>
  <si>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</si>
  <si>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</si>
  <si>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</si>
  <si>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</si>
  <si>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</si>
  <si>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</si>
  <si>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</si>
  <si>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</si>
  <si>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</si>
  <si>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</si>
  <si>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</si>
  <si>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</si>
  <si>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</si>
  <si>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</si>
  <si>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</si>
  <si>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</si>
  <si>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</si>
  <si>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</si>
  <si>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</si>
  <si>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</si>
  <si>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</si>
  <si>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</si>
  <si>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</si>
  <si>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</si>
  <si>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</si>
  <si>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</si>
  <si>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</si>
  <si>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</si>
  <si>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</si>
  <si>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</si>
  <si>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</si>
  <si>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</si>
  <si>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</si>
  <si>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</si>
  <si>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</si>
  <si>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</si>
  <si>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</si>
  <si>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</si>
  <si>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</si>
  <si>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</si>
  <si>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</si>
  <si>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</si>
  <si>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</si>
  <si>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</si>
  <si>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</si>
  <si>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</si>
  <si>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</si>
  <si>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</si>
  <si>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</si>
  <si>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</si>
  <si>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</si>
  <si>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</si>
  <si>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</si>
  <si>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</si>
  <si>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</si>
  <si>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</si>
  <si>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</si>
  <si>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</si>
  <si>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</si>
  <si>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</si>
  <si>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</si>
  <si>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</si>
  <si>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</si>
  <si>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</si>
  <si>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</si>
  <si>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</si>
  <si>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</si>
  <si>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</si>
  <si>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</si>
  <si>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</si>
  <si>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</si>
  <si>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</si>
  <si>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</si>
  <si>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</si>
  <si>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</si>
  <si>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</si>
  <si>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</si>
  <si>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</si>
  <si>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</si>
  <si>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</si>
  <si>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</si>
  <si>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</si>
  <si>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</si>
  <si>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</si>
  <si>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</si>
  <si>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</si>
  <si>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</si>
  <si>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</si>
  <si>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</si>
  <si>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</si>
  <si>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</si>
  <si>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</si>
  <si>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</si>
  <si>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</si>
  <si>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</si>
  <si>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</si>
  <si>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</si>
  <si>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</si>
  <si>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</si>
  <si>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</si>
  <si>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</si>
  <si>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</si>
  <si>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</si>
  <si>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</si>
  <si>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</si>
  <si>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</si>
  <si>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</si>
  <si>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</si>
  <si>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</si>
  <si>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</si>
  <si>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</si>
  <si>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</si>
  <si>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</si>
  <si>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</si>
  <si>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</si>
  <si>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</si>
  <si>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</si>
  <si>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</si>
  <si>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</si>
  <si>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</si>
  <si>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</si>
  <si>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</si>
  <si>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</si>
  <si>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</si>
  <si>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</si>
  <si>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</si>
  <si>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</si>
  <si>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</si>
  <si>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</si>
  <si>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</si>
  <si>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</si>
  <si>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</si>
  <si>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</si>
  <si>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</si>
  <si>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</si>
  <si>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</si>
  <si>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</si>
  <si>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</si>
  <si>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</si>
  <si>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</si>
  <si>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</si>
  <si>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</si>
  <si>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</si>
  <si>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</si>
  <si>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</si>
  <si>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</si>
  <si>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</si>
  <si>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</si>
  <si>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</si>
  <si>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</si>
  <si>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</si>
  <si>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</si>
  <si>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</si>
  <si>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</si>
  <si>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</si>
  <si>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</si>
  <si>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</si>
  <si>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</si>
  <si>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</si>
  <si>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</si>
  <si>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</si>
  <si>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</si>
  <si>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</si>
  <si>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</si>
  <si>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</si>
  <si>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</si>
  <si>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</si>
  <si>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</si>
  <si>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</si>
  <si>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</si>
  <si>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</si>
  <si>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</si>
  <si>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</si>
  <si>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</si>
  <si>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</si>
  <si>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</si>
  <si>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</si>
  <si>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</si>
  <si>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</si>
  <si>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</si>
  <si>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</si>
  <si>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</si>
  <si>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</si>
  <si>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</si>
  <si>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</si>
  <si>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</si>
  <si>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</si>
  <si>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</si>
  <si>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</si>
  <si>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</si>
  <si>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</si>
  <si>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</si>
  <si>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</si>
  <si>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</si>
  <si>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</si>
  <si>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</si>
  <si>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</si>
  <si>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</si>
  <si>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</si>
  <si>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</si>
  <si>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</si>
  <si>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</si>
  <si>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</si>
  <si>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</si>
  <si>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</si>
  <si>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</si>
  <si>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</si>
  <si>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</si>
  <si>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</si>
  <si>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</si>
  <si>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</si>
  <si>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</si>
  <si>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</si>
  <si>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</si>
  <si>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</si>
  <si>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</si>
  <si>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</si>
  <si>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</si>
  <si>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</si>
  <si>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</si>
  <si>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</si>
  <si>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</si>
  <si>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</si>
  <si>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</si>
  <si>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</si>
  <si>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</si>
  <si>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</si>
  <si>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</si>
  <si>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</si>
  <si>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</si>
  <si>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</si>
  <si>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</si>
  <si>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</si>
  <si>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</si>
  <si>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</si>
  <si>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</si>
  <si>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</si>
  <si>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</si>
  <si>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</si>
  <si>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</si>
  <si>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</si>
  <si>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</si>
  <si>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</si>
  <si>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</si>
  <si>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</si>
  <si>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</si>
  <si>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</si>
  <si>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</si>
  <si>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</si>
  <si>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</si>
  <si>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</si>
  <si>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</si>
  <si>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</si>
  <si>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</si>
  <si>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</si>
  <si>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</si>
  <si>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</si>
  <si>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</si>
  <si>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</si>
  <si>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</si>
  <si>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</si>
  <si>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</si>
  <si>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</si>
  <si>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</si>
  <si>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</si>
  <si>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</si>
  <si>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</si>
  <si>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</si>
  <si>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</si>
  <si>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</si>
  <si>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</si>
  <si>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</si>
  <si>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</si>
  <si>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</si>
  <si>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</si>
  <si>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</si>
  <si>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</si>
  <si>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</si>
  <si>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</si>
  <si>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</si>
  <si>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</si>
  <si>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</si>
  <si>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</si>
  <si>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</si>
  <si>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</si>
  <si>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</si>
  <si>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</si>
  <si>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</si>
  <si>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</si>
  <si>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</si>
  <si>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</si>
  <si>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</si>
  <si>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</si>
  <si>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</si>
  <si>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</si>
  <si>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</si>
  <si>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</si>
  <si>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</si>
  <si>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</si>
  <si>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</si>
  <si>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</si>
  <si>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</si>
  <si>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</si>
  <si>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</si>
  <si>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</si>
  <si>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</si>
  <si>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</si>
  <si>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</si>
  <si>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</si>
  <si>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</si>
  <si>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</si>
  <si>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</si>
  <si>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</si>
  <si>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</si>
  <si>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</si>
  <si>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</si>
  <si>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</si>
  <si>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</si>
  <si>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</si>
  <si>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</si>
  <si>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</si>
  <si>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</si>
  <si>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</si>
  <si>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</si>
  <si>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</si>
  <si>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</si>
  <si>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</si>
  <si>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</si>
  <si>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</si>
  <si>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</si>
  <si>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</si>
  <si>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</si>
  <si>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</si>
  <si>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</si>
  <si>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</si>
  <si>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</si>
  <si>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</si>
  <si>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</si>
  <si>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</si>
  <si>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</si>
  <si>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</si>
  <si>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</si>
  <si>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</si>
  <si>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</si>
  <si>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</si>
  <si>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</si>
  <si>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</si>
  <si>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</si>
  <si>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</si>
  <si>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</si>
  <si>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</si>
  <si>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</si>
  <si>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</si>
  <si>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</si>
  <si>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</si>
  <si>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</si>
  <si>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</si>
  <si>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</si>
  <si>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</si>
  <si>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</si>
  <si>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</si>
  <si>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</si>
  <si>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</si>
  <si>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</si>
  <si>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</si>
  <si>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</si>
  <si>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</si>
  <si>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</si>
  <si>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</si>
  <si>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</si>
  <si>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</si>
  <si>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</si>
  <si>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</si>
  <si>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</si>
  <si>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</si>
  <si>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</si>
  <si>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</si>
  <si>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</si>
  <si>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</si>
  <si>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</si>
  <si>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</si>
  <si>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</si>
  <si>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</si>
  <si>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</si>
  <si>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</si>
  <si>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</si>
  <si>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</si>
  <si>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</si>
  <si>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</si>
  <si>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</si>
  <si>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</si>
  <si>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</si>
  <si>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</si>
  <si>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</si>
  <si>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</si>
  <si>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</si>
  <si>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</si>
  <si>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</si>
  <si>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</si>
  <si>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</si>
  <si>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</si>
  <si>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</si>
  <si>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</si>
  <si>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</si>
  <si>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</si>
  <si>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</si>
  <si>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</si>
  <si>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</si>
  <si>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</si>
  <si>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</si>
  <si>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</si>
  <si>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</si>
  <si>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</si>
  <si>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</si>
  <si>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</si>
  <si>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</si>
  <si>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</si>
  <si>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</si>
  <si>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</si>
  <si>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</si>
  <si>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</si>
  <si>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</si>
  <si>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</si>
  <si>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</si>
  <si>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</si>
  <si>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</si>
  <si>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</si>
  <si>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</si>
  <si>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</si>
  <si>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</si>
  <si>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</si>
  <si>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</si>
  <si>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</si>
  <si>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</si>
  <si>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</si>
  <si>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</si>
  <si>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</si>
  <si>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</si>
  <si>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</si>
  <si>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</si>
  <si>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</si>
  <si>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</si>
  <si>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</si>
  <si>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</si>
  <si>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</si>
  <si>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</si>
  <si>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</si>
  <si>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</si>
  <si>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</si>
  <si>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</si>
  <si>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</si>
  <si>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</si>
  <si>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</si>
  <si>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</si>
  <si>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</si>
  <si>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</si>
  <si>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</si>
  <si>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</si>
  <si>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</si>
  <si>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</si>
  <si>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</si>
  <si>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</si>
  <si>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</si>
  <si>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</si>
  <si>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</si>
  <si>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</si>
  <si>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</si>
  <si>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</si>
  <si>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</si>
  <si>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</si>
  <si>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</si>
  <si>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</si>
  <si>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</si>
  <si>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</si>
  <si>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</si>
  <si>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</si>
  <si>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</si>
  <si>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</si>
  <si>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</si>
  <si>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</si>
  <si>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</si>
  <si>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</si>
  <si>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</si>
  <si>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</si>
  <si>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</si>
  <si>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</si>
  <si>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</si>
  <si>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</si>
  <si>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</si>
  <si>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</si>
  <si>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</si>
  <si>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</si>
  <si>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</si>
  <si>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</si>
  <si>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</si>
  <si>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</si>
  <si>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</si>
  <si>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</si>
  <si>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</si>
  <si>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</si>
  <si>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</si>
  <si>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</si>
  <si>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</si>
  <si>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</si>
  <si>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</si>
  <si>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</si>
  <si>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</si>
  <si>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</si>
  <si>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</si>
  <si>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</si>
  <si>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</si>
  <si>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</si>
  <si>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</si>
  <si>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</si>
  <si>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</si>
  <si>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</si>
  <si>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</si>
  <si>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</si>
  <si>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</si>
  <si>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</si>
  <si>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</si>
  <si>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</si>
  <si>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</si>
  <si>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</si>
  <si>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</si>
  <si>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</si>
  <si>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</si>
  <si>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</si>
  <si>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</si>
  <si>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</si>
  <si>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</si>
  <si>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</si>
  <si>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</si>
  <si>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</si>
  <si>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</si>
  <si>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</si>
  <si>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</si>
  <si>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</si>
  <si>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</si>
  <si>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</si>
  <si>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</si>
  <si>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</si>
  <si>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</si>
  <si>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</si>
  <si>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</si>
  <si>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</si>
  <si>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</si>
  <si>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</si>
  <si>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</si>
  <si>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</si>
  <si>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</si>
  <si>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</si>
  <si>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</si>
  <si>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</si>
  <si>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</si>
  <si>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</si>
  <si>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</si>
  <si>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</si>
  <si>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</si>
  <si>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</si>
  <si>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</si>
  <si>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</si>
  <si>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</si>
  <si>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</si>
  <si>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</si>
  <si>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</si>
  <si>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</si>
  <si>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</si>
  <si>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</si>
  <si>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</si>
  <si>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</si>
  <si>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</si>
  <si>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</si>
  <si>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</si>
  <si>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</si>
  <si>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</si>
  <si>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</si>
  <si>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</si>
  <si>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</si>
  <si>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</si>
  <si>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</si>
  <si>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</si>
  <si>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</si>
  <si>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</si>
  <si>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</si>
  <si>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</si>
  <si>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</si>
  <si>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</si>
  <si>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</si>
  <si>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</si>
  <si>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</si>
  <si>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</si>
  <si>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</si>
  <si>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</si>
  <si>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</si>
  <si>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</si>
  <si>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</si>
  <si>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</si>
  <si>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</si>
  <si>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</si>
  <si>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</si>
  <si>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</si>
  <si>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</si>
  <si>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</si>
  <si>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</si>
  <si>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</si>
  <si>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</si>
  <si>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</si>
  <si>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</si>
  <si>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</si>
  <si>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</si>
  <si>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</si>
  <si>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</si>
  <si>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</si>
  <si>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</si>
  <si>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</si>
  <si>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</si>
  <si>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</si>
  <si>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</si>
  <si>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</si>
  <si>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</si>
  <si>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</si>
  <si>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</si>
  <si>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</si>
  <si>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</si>
  <si>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</si>
  <si>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</si>
  <si>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</si>
  <si>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</si>
  <si>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</si>
  <si>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</si>
  <si>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</si>
  <si>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</si>
  <si>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</si>
  <si>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</si>
  <si>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</si>
  <si>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</si>
  <si>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</si>
  <si>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</si>
  <si>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</si>
  <si>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</si>
  <si>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</si>
  <si>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</si>
  <si>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</si>
  <si>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</si>
  <si>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</si>
  <si>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</si>
  <si>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</si>
  <si>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</si>
  <si>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</si>
  <si>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</si>
  <si>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</si>
  <si>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</si>
  <si>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</si>
  <si>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</si>
  <si>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</si>
  <si>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</si>
  <si>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</si>
  <si>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</si>
  <si>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</si>
  <si>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</si>
  <si>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</si>
  <si>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</si>
  <si>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</si>
  <si>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</si>
  <si>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</si>
  <si>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</si>
  <si>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</si>
  <si>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</si>
  <si>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</si>
  <si>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</si>
  <si>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</si>
  <si>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</si>
  <si>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</si>
  <si>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</si>
  <si>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</si>
  <si>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</si>
  <si>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</si>
  <si>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</si>
  <si>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</si>
  <si>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</si>
  <si>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</si>
  <si>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</si>
  <si>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</si>
  <si>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</si>
  <si>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</si>
  <si>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</si>
  <si>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</si>
  <si>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</si>
  <si>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</si>
  <si>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</si>
  <si>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</si>
  <si>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</si>
  <si>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</si>
  <si>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</si>
  <si>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</si>
  <si>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</si>
  <si>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</si>
  <si>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</si>
  <si>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</si>
  <si>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</si>
  <si>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</si>
  <si>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</si>
  <si>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</si>
  <si>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</si>
  <si>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</si>
  <si>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</si>
  <si>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</si>
  <si>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</si>
  <si>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</si>
  <si>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</si>
  <si>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</si>
  <si>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</si>
  <si>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</si>
  <si>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</si>
  <si>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</si>
  <si>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</si>
  <si>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</si>
  <si>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</si>
  <si>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</si>
  <si>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</si>
  <si>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</si>
  <si>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</si>
  <si>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</si>
  <si>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</si>
  <si>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</si>
  <si>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</si>
  <si>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</si>
  <si>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</si>
  <si>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</si>
  <si>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</si>
  <si>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</si>
  <si>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</si>
  <si>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</si>
  <si>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</si>
  <si>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</si>
  <si>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</si>
  <si>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</si>
  <si>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</si>
  <si>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</si>
  <si>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</si>
  <si>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</si>
  <si>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</si>
  <si>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</si>
  <si>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</si>
  <si>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</si>
  <si>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</si>
  <si>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</si>
  <si>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</si>
  <si>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</si>
  <si>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</si>
  <si>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</si>
  <si>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</si>
  <si>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</si>
  <si>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</si>
  <si>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</si>
  <si>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</si>
  <si>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</si>
  <si>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</si>
  <si>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</si>
  <si>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</si>
  <si>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</si>
  <si>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</si>
  <si>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</si>
  <si>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</si>
  <si>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</si>
  <si>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</si>
  <si>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</si>
  <si>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</si>
  <si>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</si>
  <si>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</si>
  <si>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</si>
  <si>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</si>
  <si>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</si>
  <si>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</si>
  <si>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</si>
  <si>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</si>
  <si>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</si>
  <si>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</si>
  <si>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</si>
  <si>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</si>
  <si>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</si>
  <si>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</si>
  <si>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</si>
  <si>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</si>
  <si>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</si>
  <si>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</si>
  <si>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</si>
  <si>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</si>
  <si>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</si>
  <si>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</si>
  <si>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</si>
  <si>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</si>
  <si>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</si>
  <si>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</si>
  <si>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</si>
  <si>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</si>
  <si>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</si>
  <si>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</si>
  <si>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</si>
  <si>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</si>
  <si>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</si>
  <si>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</si>
  <si>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</si>
  <si>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</si>
  <si>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</si>
  <si>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</si>
  <si>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</si>
  <si>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</si>
  <si>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</si>
  <si>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</si>
  <si>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</si>
  <si>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</si>
  <si>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</si>
  <si>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</si>
  <si>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</si>
  <si>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</si>
  <si>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</si>
  <si>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</si>
  <si>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</si>
  <si>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</si>
  <si>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</si>
  <si>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</si>
  <si>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</si>
  <si>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</si>
  <si>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</si>
  <si>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</si>
  <si>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</si>
  <si>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</si>
  <si>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</si>
  <si>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</si>
  <si>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</si>
  <si>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</si>
  <si>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</si>
  <si>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</si>
  <si>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</si>
  <si>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</si>
  <si>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</si>
  <si>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</si>
  <si>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</si>
  <si>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</si>
  <si>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</si>
  <si>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</si>
  <si>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</si>
  <si>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</si>
  <si>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</si>
  <si>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</si>
  <si>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</si>
  <si>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</si>
  <si>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</si>
  <si>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</si>
  <si>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</si>
  <si>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</si>
  <si>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</si>
  <si>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</si>
  <si>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</si>
  <si>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</si>
  <si>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</si>
  <si>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</si>
  <si>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</si>
  <si>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</si>
  <si>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</si>
  <si>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</si>
  <si>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</si>
  <si>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</si>
  <si>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</si>
  <si>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</si>
  <si>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</si>
  <si>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</si>
  <si>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</si>
  <si>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</si>
  <si>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</si>
  <si>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</si>
  <si>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</si>
  <si>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</si>
  <si>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</si>
  <si>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</si>
  <si>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</si>
  <si>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</si>
  <si>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</si>
  <si>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</si>
  <si>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</si>
  <si>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</si>
  <si>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</si>
  <si>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</si>
  <si>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</si>
  <si>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</si>
  <si>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</si>
  <si>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</si>
  <si>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</si>
  <si>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</si>
  <si>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</si>
  <si>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</si>
  <si>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</si>
  <si>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</si>
  <si>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</si>
  <si>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</si>
  <si>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</si>
  <si>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</si>
  <si>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</si>
  <si>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</si>
  <si>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</si>
  <si>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</si>
  <si>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</si>
  <si>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</si>
  <si>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</si>
  <si>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</si>
  <si>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</si>
  <si>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</si>
  <si>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</si>
  <si>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</si>
  <si>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</si>
  <si>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</si>
  <si>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</si>
  <si>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</si>
  <si>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</si>
  <si>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</si>
  <si>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</si>
  <si>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</si>
  <si>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</si>
  <si>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</si>
  <si>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</si>
  <si>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</si>
  <si>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</si>
  <si>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</si>
  <si>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</si>
  <si>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</si>
  <si>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</si>
  <si>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</si>
  <si>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</si>
  <si>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</si>
  <si>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</si>
  <si>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</si>
  <si>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</si>
  <si>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</si>
  <si>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</si>
  <si>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</si>
  <si>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</si>
  <si>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</si>
  <si>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</si>
  <si>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</si>
  <si>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</si>
  <si>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</si>
  <si>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</si>
  <si>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</si>
  <si>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</si>
  <si>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</si>
  <si>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</si>
  <si>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</si>
  <si>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</si>
  <si>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</si>
  <si>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</si>
  <si>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</si>
  <si>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</si>
  <si>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</si>
  <si>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</si>
  <si>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</si>
  <si>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</si>
  <si>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</si>
  <si>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</si>
  <si>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</si>
  <si>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</si>
  <si>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</si>
  <si>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</si>
  <si>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</si>
  <si>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</si>
  <si>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</si>
  <si>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</si>
  <si>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</si>
  <si>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</si>
  <si>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</si>
  <si>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</si>
  <si>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</si>
  <si>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</si>
  <si>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</si>
  <si>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</si>
  <si>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</si>
  <si>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</si>
  <si>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</si>
  <si>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</si>
  <si>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</si>
  <si>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</si>
  <si>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</si>
  <si>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</si>
  <si>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</si>
  <si>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</si>
  <si>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</si>
  <si>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</si>
  <si>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</si>
  <si>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</si>
  <si>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</si>
  <si>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</si>
  <si>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</si>
  <si>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</si>
  <si>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</si>
  <si>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</si>
  <si>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</si>
  <si>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</si>
  <si>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</si>
  <si>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</si>
  <si>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</si>
  <si>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</si>
  <si>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</si>
  <si>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</si>
  <si>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</si>
  <si>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</si>
  <si>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</si>
  <si>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</si>
  <si>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</si>
  <si>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</si>
  <si>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</si>
  <si>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</si>
  <si>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</si>
  <si>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</si>
  <si>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</si>
  <si>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</si>
  <si>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</si>
  <si>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</si>
  <si>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</si>
  <si>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</si>
  <si>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</si>
  <si>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</si>
  <si>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</si>
  <si>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</si>
  <si>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</si>
  <si>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</si>
  <si>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</si>
  <si>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</si>
  <si>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</si>
  <si>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</si>
  <si>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</si>
  <si>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</si>
  <si>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</si>
  <si>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</si>
  <si>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</si>
  <si>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</si>
  <si>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</si>
  <si>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</si>
  <si>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</si>
  <si>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</si>
  <si>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</si>
  <si>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</si>
  <si>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</si>
  <si>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</si>
  <si>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</si>
  <si>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</si>
  <si>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</si>
  <si>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</si>
  <si>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</si>
  <si>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</si>
  <si>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</si>
  <si>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</si>
  <si>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</si>
  <si>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</si>
  <si>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</si>
  <si>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</si>
  <si>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</si>
  <si>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</si>
  <si>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</si>
  <si>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</si>
  <si>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</si>
  <si>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</si>
  <si>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</si>
  <si>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</si>
  <si>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</si>
  <si>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</si>
  <si>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</si>
  <si>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</si>
  <si>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</si>
  <si>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</si>
  <si>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</si>
  <si>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</si>
  <si>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</si>
  <si>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</si>
  <si>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</si>
  <si>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</si>
  <si>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</si>
  <si>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</si>
  <si>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</si>
  <si>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</si>
  <si>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</si>
  <si>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</si>
  <si>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</si>
  <si>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</si>
  <si>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</si>
  <si>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</si>
  <si>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</si>
  <si>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</si>
  <si>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06201_令和7年度</t>
  </si>
  <si>
    <t>06201_令和8年度</t>
  </si>
  <si>
    <t>06201_令和9年度</t>
  </si>
  <si>
    <t>06201_令和10年度</t>
  </si>
  <si>
    <t>06201_令和11年度</t>
  </si>
  <si>
    <t>06201_令和12年度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</si>
</sst>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34.346662257250003</c:v>
                </c:pt>
                <c:pt idx="1">
                  <c:v>32.196950796731869</c:v>
                </c:pt>
                <c:pt idx="2">
                  <c:v>32.332403359101832</c:v>
                </c:pt>
                <c:pt idx="3">
                  <c:v>32.076202516485907</c:v>
                </c:pt>
                <c:pt idx="4">
                  <c:v>32.182115820878593</c:v>
                </c:pt>
                <c:pt idx="5">
                  <c:v>35.855811277340003</c:v>
                </c:pt>
                <c:pt idx="6">
                  <c:v>26.766675973452742</c:v>
                </c:pt>
                <c:pt idx="7">
                  <c:v>27.812048332542503</c:v>
                </c:pt>
                <c:pt idx="8">
                  <c:v>31.752831135090815</c:v>
                </c:pt>
                <c:pt idx="9">
                  <c:v>28.428888994507492</c:v>
                </c:pt>
                <c:pt idx="10">
                  <c:v>27.223124081241068</c:v>
                </c:pt>
                <c:pt idx="11">
                  <c:v>27.047174367939679</c:v>
                </c:pt>
                <c:pt idx="12">
                  <c:v>25.641980909227652</c:v>
                </c:pt>
                <c:pt idx="13">
                  <c:v>25.29467772543725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478.53338327785451</c:v>
                </c:pt>
                <c:pt idx="1">
                  <c:v>480.82483141203119</c:v>
                </c:pt>
                <c:pt idx="2">
                  <c:v>477.04541441091152</c:v>
                </c:pt>
                <c:pt idx="3">
                  <c:v>478.59868242633416</c:v>
                </c:pt>
                <c:pt idx="4">
                  <c:v>470.51721280450766</c:v>
                </c:pt>
                <c:pt idx="5">
                  <c:v>456.85267815381053</c:v>
                </c:pt>
                <c:pt idx="6">
                  <c:v>454.65045487698649</c:v>
                </c:pt>
                <c:pt idx="7">
                  <c:v>450.99537685863879</c:v>
                </c:pt>
                <c:pt idx="8">
                  <c:v>444.96414764183208</c:v>
                </c:pt>
                <c:pt idx="9">
                  <c:v>437.93004684536731</c:v>
                </c:pt>
                <c:pt idx="10">
                  <c:v>426.27409113234967</c:v>
                </c:pt>
                <c:pt idx="11">
                  <c:v>384.97353206683397</c:v>
                </c:pt>
                <c:pt idx="12">
                  <c:v>381.18750263790338</c:v>
                </c:pt>
                <c:pt idx="13">
                  <c:v>393.24423762566295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447.21685357691752</c:v>
                </c:pt>
                <c:pt idx="1">
                  <c:v>463.81393399604929</c:v>
                </c:pt>
                <c:pt idx="2">
                  <c:v>542.21504146809002</c:v>
                </c:pt>
                <c:pt idx="3">
                  <c:v>547.69995022753119</c:v>
                </c:pt>
                <c:pt idx="4">
                  <c:v>584.49473338092344</c:v>
                </c:pt>
                <c:pt idx="5">
                  <c:v>513.46617236368661</c:v>
                </c:pt>
                <c:pt idx="6">
                  <c:v>465.44479017666879</c:v>
                </c:pt>
                <c:pt idx="7">
                  <c:v>466.41390515620088</c:v>
                </c:pt>
                <c:pt idx="8">
                  <c:v>497.45674015491539</c:v>
                </c:pt>
                <c:pt idx="9">
                  <c:v>451.6738958236989</c:v>
                </c:pt>
                <c:pt idx="10">
                  <c:v>436.01224264258008</c:v>
                </c:pt>
                <c:pt idx="11">
                  <c:v>408.64891472253379</c:v>
                </c:pt>
                <c:pt idx="12">
                  <c:v>436.55450802876328</c:v>
                </c:pt>
                <c:pt idx="13">
                  <c:v>453.75368764376827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569.95220961427458</c:v>
                </c:pt>
                <c:pt idx="1">
                  <c:v>547.30486148815817</c:v>
                </c:pt>
                <c:pt idx="2">
                  <c:v>616.62428014667739</c:v>
                </c:pt>
                <c:pt idx="3">
                  <c:v>614.3573790603964</c:v>
                </c:pt>
                <c:pt idx="4">
                  <c:v>589.3238928627618</c:v>
                </c:pt>
                <c:pt idx="5">
                  <c:v>587.42378264806382</c:v>
                </c:pt>
                <c:pt idx="6">
                  <c:v>601.15213599533104</c:v>
                </c:pt>
                <c:pt idx="7">
                  <c:v>511.81122915544495</c:v>
                </c:pt>
                <c:pt idx="8">
                  <c:v>441.99323269549933</c:v>
                </c:pt>
                <c:pt idx="9">
                  <c:v>446.57117464406087</c:v>
                </c:pt>
                <c:pt idx="10">
                  <c:v>437.9143066503471</c:v>
                </c:pt>
                <c:pt idx="11">
                  <c:v>417.60307189195106</c:v>
                </c:pt>
                <c:pt idx="12">
                  <c:v>439.2331996089614</c:v>
                </c:pt>
                <c:pt idx="13">
                  <c:v>419.9103871089593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197.1289082827698</c:v>
                </c:pt>
                <c:pt idx="1">
                  <c:v>172.95354046698765</c:v>
                </c:pt>
                <c:pt idx="2">
                  <c:v>183.27678404095536</c:v>
                </c:pt>
                <c:pt idx="3">
                  <c:v>194.65650106383168</c:v>
                </c:pt>
                <c:pt idx="4">
                  <c:v>195.65603137865699</c:v>
                </c:pt>
                <c:pt idx="5">
                  <c:v>186.11219395552959</c:v>
                </c:pt>
                <c:pt idx="6">
                  <c:v>199.56164928489326</c:v>
                </c:pt>
                <c:pt idx="7">
                  <c:v>196.44866230591063</c:v>
                </c:pt>
                <c:pt idx="8">
                  <c:v>181.51761856375731</c:v>
                </c:pt>
                <c:pt idx="9">
                  <c:v>185.07388168792832</c:v>
                </c:pt>
                <c:pt idx="10">
                  <c:v>168.32395198019435</c:v>
                </c:pt>
                <c:pt idx="11">
                  <c:v>193.89378850245069</c:v>
                </c:pt>
                <c:pt idx="12">
                  <c:v>194.10828236292602</c:v>
                </c:pt>
                <c:pt idx="13">
                  <c:v>168.92927311530784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146035</c:v>
                </c:pt>
                <c:pt idx="1">
                  <c:v>146928</c:v>
                </c:pt>
                <c:pt idx="2">
                  <c:v>149664</c:v>
                </c:pt>
                <c:pt idx="3">
                  <c:v>151753</c:v>
                </c:pt>
                <c:pt idx="4">
                  <c:v>154065</c:v>
                </c:pt>
                <c:pt idx="5">
                  <c:v>155590</c:v>
                </c:pt>
                <c:pt idx="6">
                  <c:v>157046</c:v>
                </c:pt>
                <c:pt idx="7">
                  <c:v>158699</c:v>
                </c:pt>
                <c:pt idx="8">
                  <c:v>159762</c:v>
                </c:pt>
                <c:pt idx="9">
                  <c:v>160778</c:v>
                </c:pt>
                <c:pt idx="10">
                  <c:v>161003</c:v>
                </c:pt>
                <c:pt idx="11">
                  <c:v>161594</c:v>
                </c:pt>
                <c:pt idx="12">
                  <c:v>161532</c:v>
                </c:pt>
                <c:pt idx="13">
                  <c:v>162458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35238</c:v>
                </c:pt>
                <c:pt idx="1">
                  <c:v>34603</c:v>
                </c:pt>
                <c:pt idx="2">
                  <c:v>34572</c:v>
                </c:pt>
                <c:pt idx="3">
                  <c:v>34029</c:v>
                </c:pt>
                <c:pt idx="4">
                  <c:v>33851</c:v>
                </c:pt>
                <c:pt idx="5">
                  <c:v>33433</c:v>
                </c:pt>
                <c:pt idx="6">
                  <c:v>33072</c:v>
                </c:pt>
                <c:pt idx="7">
                  <c:v>33664</c:v>
                </c:pt>
                <c:pt idx="8">
                  <c:v>33309</c:v>
                </c:pt>
                <c:pt idx="9">
                  <c:v>33144</c:v>
                </c:pt>
                <c:pt idx="10">
                  <c:v>31975</c:v>
                </c:pt>
                <c:pt idx="11">
                  <c:v>31884</c:v>
                </c:pt>
                <c:pt idx="12">
                  <c:v>31743</c:v>
                </c:pt>
                <c:pt idx="13">
                  <c:v>32051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94897</c:v>
                </c:pt>
                <c:pt idx="1">
                  <c:v>95619</c:v>
                </c:pt>
                <c:pt idx="2">
                  <c:v>96578</c:v>
                </c:pt>
                <c:pt idx="3">
                  <c:v>97851</c:v>
                </c:pt>
                <c:pt idx="4">
                  <c:v>99129</c:v>
                </c:pt>
                <c:pt idx="5">
                  <c:v>99768</c:v>
                </c:pt>
                <c:pt idx="6">
                  <c:v>100673</c:v>
                </c:pt>
                <c:pt idx="7">
                  <c:v>101413</c:v>
                </c:pt>
                <c:pt idx="8">
                  <c:v>102181</c:v>
                </c:pt>
                <c:pt idx="9">
                  <c:v>102989</c:v>
                </c:pt>
                <c:pt idx="10">
                  <c:v>103448</c:v>
                </c:pt>
                <c:pt idx="11">
                  <c:v>104223</c:v>
                </c:pt>
                <c:pt idx="12">
                  <c:v>104969</c:v>
                </c:pt>
                <c:pt idx="13">
                  <c:v>105603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481</c:v>
                </c:pt>
                <c:pt idx="1">
                  <c:v>481</c:v>
                </c:pt>
                <c:pt idx="2">
                  <c:v>481</c:v>
                </c:pt>
                <c:pt idx="3">
                  <c:v>481</c:v>
                </c:pt>
                <c:pt idx="4">
                  <c:v>481</c:v>
                </c:pt>
                <c:pt idx="5">
                  <c:v>498</c:v>
                </c:pt>
                <c:pt idx="6">
                  <c:v>498</c:v>
                </c:pt>
                <c:pt idx="7">
                  <c:v>498</c:v>
                </c:pt>
                <c:pt idx="8">
                  <c:v>498</c:v>
                </c:pt>
                <c:pt idx="9">
                  <c:v>498</c:v>
                </c:pt>
                <c:pt idx="10">
                  <c:v>498</c:v>
                </c:pt>
                <c:pt idx="11">
                  <c:v>612</c:v>
                </c:pt>
                <c:pt idx="12">
                  <c:v>612</c:v>
                </c:pt>
                <c:pt idx="13">
                  <c:v>612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9578</c:v>
                </c:pt>
                <c:pt idx="1">
                  <c:v>9578</c:v>
                </c:pt>
                <c:pt idx="2">
                  <c:v>9578</c:v>
                </c:pt>
                <c:pt idx="3">
                  <c:v>9578</c:v>
                </c:pt>
                <c:pt idx="4">
                  <c:v>9578</c:v>
                </c:pt>
                <c:pt idx="5">
                  <c:v>8534</c:v>
                </c:pt>
                <c:pt idx="6">
                  <c:v>8534</c:v>
                </c:pt>
                <c:pt idx="7">
                  <c:v>8534</c:v>
                </c:pt>
                <c:pt idx="8">
                  <c:v>8534</c:v>
                </c:pt>
                <c:pt idx="9">
                  <c:v>8534</c:v>
                </c:pt>
                <c:pt idx="10">
                  <c:v>8534</c:v>
                </c:pt>
                <c:pt idx="11">
                  <c:v>8647</c:v>
                </c:pt>
                <c:pt idx="12">
                  <c:v>8647</c:v>
                </c:pt>
                <c:pt idx="13">
                  <c:v>8647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1968.3530000000001</c:v>
                </c:pt>
                <c:pt idx="1">
                  <c:v>1907.4825000000001</c:v>
                </c:pt>
                <c:pt idx="2">
                  <c:v>1892.8689999999999</c:v>
                </c:pt>
                <c:pt idx="3">
                  <c:v>1830.3404</c:v>
                </c:pt>
                <c:pt idx="4">
                  <c:v>1866.838</c:v>
                </c:pt>
                <c:pt idx="5">
                  <c:v>2043.431</c:v>
                </c:pt>
                <c:pt idx="6">
                  <c:v>2187.9113000000002</c:v>
                </c:pt>
                <c:pt idx="7">
                  <c:v>2223.4236000000001</c:v>
                </c:pt>
                <c:pt idx="8">
                  <c:v>2371.7683000000002</c:v>
                </c:pt>
                <c:pt idx="9">
                  <c:v>2357.0011</c:v>
                </c:pt>
                <c:pt idx="10">
                  <c:v>2408.2085000000002</c:v>
                </c:pt>
                <c:pt idx="11">
                  <c:v>2942.8310999999999</c:v>
                </c:pt>
                <c:pt idx="12">
                  <c:v>3234.1547</c:v>
                </c:pt>
                <c:pt idx="13">
                  <c:v>2581.2988999999998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23.163</c:v>
                </c:pt>
                <c:pt idx="1">
                  <c:v>58.676000000000002</c:v>
                </c:pt>
                <c:pt idx="2">
                  <c:v>56.921999999999997</c:v>
                </c:pt>
                <c:pt idx="3">
                  <c:v>20.606999999999999</c:v>
                </c:pt>
                <c:pt idx="4">
                  <c:v>53.607999999999997</c:v>
                </c:pt>
                <c:pt idx="5">
                  <c:v>58.298000000000002</c:v>
                </c:pt>
                <c:pt idx="6">
                  <c:v>38.238</c:v>
                </c:pt>
                <c:pt idx="7">
                  <c:v>53.774000000000001</c:v>
                </c:pt>
                <c:pt idx="8">
                  <c:v>87.04</c:v>
                </c:pt>
                <c:pt idx="9">
                  <c:v>43.579000000000001</c:v>
                </c:pt>
                <c:pt idx="10">
                  <c:v>38.475000000000001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121.794</c:v>
                </c:pt>
                <c:pt idx="1">
                  <c:v>132.178</c:v>
                </c:pt>
                <c:pt idx="2">
                  <c:v>128.93299999999999</c:v>
                </c:pt>
                <c:pt idx="3">
                  <c:v>121.92100000000001</c:v>
                </c:pt>
                <c:pt idx="4">
                  <c:v>123.6</c:v>
                </c:pt>
                <c:pt idx="5">
                  <c:v>130.56200000000001</c:v>
                </c:pt>
                <c:pt idx="6">
                  <c:v>121.367</c:v>
                </c:pt>
                <c:pt idx="7">
                  <c:v>126.81699999999999</c:v>
                </c:pt>
                <c:pt idx="8">
                  <c:v>124.755</c:v>
                </c:pt>
                <c:pt idx="9">
                  <c:v>116.798</c:v>
                </c:pt>
                <c:pt idx="10">
                  <c:v>108.497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1.1499999999999999</c:v>
                </c:pt>
                <c:pt idx="1">
                  <c:v>1.1200000000000001</c:v>
                </c:pt>
                <c:pt idx="2">
                  <c:v>1.145</c:v>
                </c:pt>
                <c:pt idx="3">
                  <c:v>1.165</c:v>
                </c:pt>
                <c:pt idx="4">
                  <c:v>1.1890000000000001</c:v>
                </c:pt>
                <c:pt idx="5">
                  <c:v>1.208</c:v>
                </c:pt>
                <c:pt idx="6">
                  <c:v>1.208</c:v>
                </c:pt>
                <c:pt idx="7">
                  <c:v>0.99299999999999999</c:v>
                </c:pt>
                <c:pt idx="8">
                  <c:v>1.18</c:v>
                </c:pt>
                <c:pt idx="9">
                  <c:v>1.2390000000000001</c:v>
                </c:pt>
                <c:pt idx="10">
                  <c:v>1.1080000000000001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81.795999999999992</c:v>
                </c:pt>
                <c:pt idx="1">
                  <c:v>124.383</c:v>
                </c:pt>
                <c:pt idx="2">
                  <c:v>123.571</c:v>
                </c:pt>
                <c:pt idx="3">
                  <c:v>85.655000000000001</c:v>
                </c:pt>
                <c:pt idx="4">
                  <c:v>120.973</c:v>
                </c:pt>
                <c:pt idx="5">
                  <c:v>125.63499999999999</c:v>
                </c:pt>
                <c:pt idx="6">
                  <c:v>103.458</c:v>
                </c:pt>
                <c:pt idx="7">
                  <c:v>127.962</c:v>
                </c:pt>
                <c:pt idx="8">
                  <c:v>161.958</c:v>
                </c:pt>
                <c:pt idx="9">
                  <c:v>106.755</c:v>
                </c:pt>
                <c:pt idx="10">
                  <c:v>98.454000000000008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62.011000000000003</c:v>
                </c:pt>
                <c:pt idx="1">
                  <c:v>65.350999999999999</c:v>
                </c:pt>
                <c:pt idx="2">
                  <c:v>61.139000000000003</c:v>
                </c:pt>
                <c:pt idx="3">
                  <c:v>55.707999999999998</c:v>
                </c:pt>
                <c:pt idx="4">
                  <c:v>55.045999999999999</c:v>
                </c:pt>
                <c:pt idx="5">
                  <c:v>62.017000000000003</c:v>
                </c:pt>
                <c:pt idx="6">
                  <c:v>54.939</c:v>
                </c:pt>
                <c:pt idx="7">
                  <c:v>51.636000000000003</c:v>
                </c:pt>
                <c:pt idx="8">
                  <c:v>48.656999999999996</c:v>
                </c:pt>
                <c:pt idx="9">
                  <c:v>52.383000000000003</c:v>
                </c:pt>
                <c:pt idx="10">
                  <c:v>47.41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616.62428014667739</c:v>
                </c:pt>
                <c:pt idx="1">
                  <c:v>614.3573790603964</c:v>
                </c:pt>
                <c:pt idx="2">
                  <c:v>589.3238928627618</c:v>
                </c:pt>
                <c:pt idx="3">
                  <c:v>587.42378264806382</c:v>
                </c:pt>
                <c:pt idx="4">
                  <c:v>601.15213599533104</c:v>
                </c:pt>
                <c:pt idx="5">
                  <c:v>511.81122915544495</c:v>
                </c:pt>
                <c:pt idx="6">
                  <c:v>441.99323269549933</c:v>
                </c:pt>
                <c:pt idx="7">
                  <c:v>446.57117464406087</c:v>
                </c:pt>
                <c:pt idx="8">
                  <c:v>437.9143066503471</c:v>
                </c:pt>
                <c:pt idx="9">
                  <c:v>417.60307189195106</c:v>
                </c:pt>
                <c:pt idx="10">
                  <c:v>439.2331996089614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183.27678404095536</c:v>
                </c:pt>
                <c:pt idx="1">
                  <c:v>194.65650106383168</c:v>
                </c:pt>
                <c:pt idx="2">
                  <c:v>195.65603137865699</c:v>
                </c:pt>
                <c:pt idx="3">
                  <c:v>186.11219395552959</c:v>
                </c:pt>
                <c:pt idx="4">
                  <c:v>199.56164928489326</c:v>
                </c:pt>
                <c:pt idx="5">
                  <c:v>196.44866230591063</c:v>
                </c:pt>
                <c:pt idx="6">
                  <c:v>181.51761856375731</c:v>
                </c:pt>
                <c:pt idx="7">
                  <c:v>185.07388168792832</c:v>
                </c:pt>
                <c:pt idx="8">
                  <c:v>168.32395198019435</c:v>
                </c:pt>
                <c:pt idx="9">
                  <c:v>193.89378850245069</c:v>
                </c:pt>
                <c:pt idx="10">
                  <c:v>194.10828236292602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0.33834618129344146</c:v>
                </c:pt>
                <c:pt idx="1">
                  <c:v>0.33572472351473187</c:v>
                </c:pt>
                <c:pt idx="2">
                  <c:v>0.31248206134610024</c:v>
                </c:pt>
                <c:pt idx="3">
                  <c:v>0.29932482561196982</c:v>
                </c:pt>
                <c:pt idx="4">
                  <c:v>0.2758345613861739</c:v>
                </c:pt>
                <c:pt idx="5">
                  <c:v>0.31569061999224451</c:v>
                </c:pt>
                <c:pt idx="6">
                  <c:v>0.30266483460228355</c:v>
                </c:pt>
                <c:pt idx="7">
                  <c:v>0.2790020911058031</c:v>
                </c:pt>
                <c:pt idx="8">
                  <c:v>0.28906759511994568</c:v>
                </c:pt>
                <c:pt idx="9">
                  <c:v>0.27016337348701563</c:v>
                </c:pt>
                <c:pt idx="10">
                  <c:v>0.24424511629728962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0.13265127993426248</c:v>
                </c:pt>
                <c:pt idx="1">
                  <c:v>0.2024603337396752</c:v>
                </c:pt>
                <c:pt idx="2">
                  <c:v>0.20968265752764323</c:v>
                </c:pt>
                <c:pt idx="3">
                  <c:v>0.14581466145935304</c:v>
                </c:pt>
                <c:pt idx="4">
                  <c:v>0.20123524937610729</c:v>
                </c:pt>
                <c:pt idx="5">
                  <c:v>0.24547136296191482</c:v>
                </c:pt>
                <c:pt idx="6">
                  <c:v>0.23407145708783944</c:v>
                </c:pt>
                <c:pt idx="7">
                  <c:v>0.2865433491133681</c:v>
                </c:pt>
                <c:pt idx="8">
                  <c:v>0.36983948124196692</c:v>
                </c:pt>
                <c:pt idx="9">
                  <c:v>0.2556374873306041</c:v>
                </c:pt>
                <c:pt idx="10">
                  <c:v>0.22414972294364635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47.41</c:v>
                </c:pt>
                <c:pt idx="2">
                  <c:v>0</c:v>
                </c:pt>
                <c:pt idx="3">
                  <c:v>0</c:v>
                </c:pt>
                <c:pt idx="4">
                  <c:v>98.454000000000008</c:v>
                </c:pt>
                <c:pt idx="5">
                  <c:v>1.1080000000000001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47.41</c:v>
                </c:pt>
                <c:pt idx="4" formatCode="#,##0">
                  <c:v>98.454000000000008</c:v>
                </c:pt>
                <c:pt idx="5" formatCode="#,##0">
                  <c:v>1.1080000000000001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21：窯業・土石製品製造業(N=1)</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20：なめし革・同製品・毛皮製造業(N=1)</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G：情報通信業(N=1)</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O：教育，学習支援業(N=2)</c:v>
                </c:pt>
                <c:pt idx="34">
                  <c:v>P：医療，福祉(N=3)</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7.1929999999999996</c:v>
                </c:pt>
                <c:pt idx="1">
                  <c:v>0</c:v>
                </c:pt>
                <c:pt idx="2">
                  <c:v>0</c:v>
                </c:pt>
                <c:pt idx="3">
                  <c:v>3.2440000000000002</c:v>
                </c:pt>
                <c:pt idx="4">
                  <c:v>0</c:v>
                </c:pt>
                <c:pt idx="5">
                  <c:v>9.5500000000000007</c:v>
                </c:pt>
                <c:pt idx="6">
                  <c:v>4.78</c:v>
                </c:pt>
                <c:pt idx="7">
                  <c:v>0</c:v>
                </c:pt>
                <c:pt idx="8">
                  <c:v>0</c:v>
                </c:pt>
                <c:pt idx="9">
                  <c:v>0</c:v>
                </c:pt>
                <c:pt idx="10">
                  <c:v>0</c:v>
                </c:pt>
                <c:pt idx="11">
                  <c:v>5.2690000000000001</c:v>
                </c:pt>
                <c:pt idx="12">
                  <c:v>0</c:v>
                </c:pt>
                <c:pt idx="13">
                  <c:v>5.6760000000000002</c:v>
                </c:pt>
                <c:pt idx="14">
                  <c:v>0</c:v>
                </c:pt>
                <c:pt idx="15">
                  <c:v>4.84</c:v>
                </c:pt>
                <c:pt idx="16">
                  <c:v>0</c:v>
                </c:pt>
                <c:pt idx="17">
                  <c:v>0</c:v>
                </c:pt>
                <c:pt idx="18">
                  <c:v>0</c:v>
                </c:pt>
                <c:pt idx="19">
                  <c:v>0</c:v>
                </c:pt>
                <c:pt idx="20">
                  <c:v>0</c:v>
                </c:pt>
                <c:pt idx="21">
                  <c:v>0</c:v>
                </c:pt>
                <c:pt idx="22">
                  <c:v>6.8579999999999997</c:v>
                </c:pt>
                <c:pt idx="23">
                  <c:v>0</c:v>
                </c:pt>
                <c:pt idx="24">
                  <c:v>0</c:v>
                </c:pt>
                <c:pt idx="25">
                  <c:v>6.5129999999999999</c:v>
                </c:pt>
                <c:pt idx="26">
                  <c:v>0</c:v>
                </c:pt>
                <c:pt idx="27">
                  <c:v>0</c:v>
                </c:pt>
                <c:pt idx="28">
                  <c:v>0</c:v>
                </c:pt>
                <c:pt idx="29">
                  <c:v>0</c:v>
                </c:pt>
                <c:pt idx="30">
                  <c:v>0</c:v>
                </c:pt>
                <c:pt idx="31">
                  <c:v>3.9260000000000002</c:v>
                </c:pt>
                <c:pt idx="32">
                  <c:v>0</c:v>
                </c:pt>
                <c:pt idx="33">
                  <c:v>24.425000000000001</c:v>
                </c:pt>
                <c:pt idx="34">
                  <c:v>25.114999999999998</c:v>
                </c:pt>
                <c:pt idx="35">
                  <c:v>0</c:v>
                </c:pt>
                <c:pt idx="36">
                  <c:v>38.475000000000001</c:v>
                </c:pt>
                <c:pt idx="37">
                  <c:v>0</c:v>
                </c:pt>
                <c:pt idx="38">
                  <c:v>0</c:v>
                </c:pt>
                <c:pt idx="39">
                  <c:v>0</c:v>
                </c:pt>
                <c:pt idx="40">
                  <c:v>0</c:v>
                </c:pt>
                <c:pt idx="41">
                  <c:v>1.1080000000000001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177.93629968354961</c:v>
                </c:pt>
                <c:pt idx="2">
                  <c:v>27.27538342957962</c:v>
                </c:pt>
                <c:pt idx="3">
                  <c:v>15.07543293733071</c:v>
                </c:pt>
                <c:pt idx="4">
                  <c:v>575.03022013968894</c:v>
                </c:pt>
                <c:pt idx="5">
                  <c:v>494.7738296311839</c:v>
                </c:pt>
                <c:pt idx="7">
                  <c:v>497.43843866619397</c:v>
                </c:pt>
                <c:pt idx="8">
                  <c:v>14.788789667032299</c:v>
                </c:pt>
                <c:pt idx="9">
                  <c:v>0</c:v>
                </c:pt>
                <c:pt idx="10">
                  <c:v>31.720863384000001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220.28711605045993</c:v>
                </c:pt>
                <c:pt idx="4" formatCode="#,##0">
                  <c:v>575.03022013968894</c:v>
                </c:pt>
                <c:pt idx="5" formatCode="#,##0">
                  <c:v>494.7738296311839</c:v>
                </c:pt>
                <c:pt idx="6" formatCode="#,##0">
                  <c:v>512.22722833322632</c:v>
                </c:pt>
                <c:pt idx="10" formatCode="#,##0">
                  <c:v>31.720863384000001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108.497</c:v>
                </c:pt>
                <c:pt idx="2" formatCode="#,##0_);[Red]\(#,##0\)">
                  <c:v>0</c:v>
                </c:pt>
                <c:pt idx="3" formatCode="#,##0_);[Red]\(#,##0\)">
                  <c:v>38.475000000000001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108.497</c:v>
                </c:pt>
                <c:pt idx="1">
                  <c:v>38.475000000000001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山形市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20：なめし革・同製品・毛皮製造業(N=1)</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4.7750000000000004</c:v>
                </c:pt>
                <c:pt idx="1">
                  <c:v>4.78</c:v>
                </c:pt>
                <c:pt idx="2">
                  <c:v>0</c:v>
                </c:pt>
                <c:pt idx="3">
                  <c:v>0</c:v>
                </c:pt>
                <c:pt idx="4">
                  <c:v>0</c:v>
                </c:pt>
                <c:pt idx="5">
                  <c:v>0</c:v>
                </c:pt>
                <c:pt idx="6">
                  <c:v>5.2690000000000001</c:v>
                </c:pt>
                <c:pt idx="7">
                  <c:v>0</c:v>
                </c:pt>
                <c:pt idx="8">
                  <c:v>5.6760000000000002</c:v>
                </c:pt>
                <c:pt idx="9">
                  <c:v>0</c:v>
                </c:pt>
                <c:pt idx="10">
                  <c:v>4.84</c:v>
                </c:pt>
                <c:pt idx="11">
                  <c:v>0</c:v>
                </c:pt>
                <c:pt idx="12">
                  <c:v>0</c:v>
                </c:pt>
                <c:pt idx="13">
                  <c:v>0</c:v>
                </c:pt>
                <c:pt idx="14">
                  <c:v>0</c:v>
                </c:pt>
                <c:pt idx="15">
                  <c:v>0</c:v>
                </c:pt>
                <c:pt idx="16">
                  <c:v>0</c:v>
                </c:pt>
                <c:pt idx="17">
                  <c:v>6.8579999999999997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20：なめし革・同製品・毛皮製造業(N=1)</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O：教育，学習支援業(N=2)</c:v>
                </c:pt>
                <c:pt idx="10">
                  <c:v>P：医療，福祉(N=3)</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6.5129999999999999</c:v>
                </c:pt>
                <c:pt idx="2">
                  <c:v>0</c:v>
                </c:pt>
                <c:pt idx="3">
                  <c:v>0</c:v>
                </c:pt>
                <c:pt idx="4">
                  <c:v>0</c:v>
                </c:pt>
                <c:pt idx="5">
                  <c:v>0</c:v>
                </c:pt>
                <c:pt idx="6">
                  <c:v>0</c:v>
                </c:pt>
                <c:pt idx="7">
                  <c:v>3.9260000000000002</c:v>
                </c:pt>
                <c:pt idx="8">
                  <c:v>0</c:v>
                </c:pt>
                <c:pt idx="9">
                  <c:v>12.2125</c:v>
                </c:pt>
                <c:pt idx="10">
                  <c:v>8.3716666666666661</c:v>
                </c:pt>
                <c:pt idx="11">
                  <c:v>0</c:v>
                </c:pt>
                <c:pt idx="12">
                  <c:v>19.237500000000001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O：教育，学習支援業(N=2)</c:v>
                </c:pt>
                <c:pt idx="10">
                  <c:v>P：医療，福祉(N=3)</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1.1080000000000001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山形市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7.1929999999999996</c:v>
                </c:pt>
                <c:pt idx="1">
                  <c:v>0</c:v>
                </c:pt>
                <c:pt idx="2">
                  <c:v>0</c:v>
                </c:pt>
                <c:pt idx="3">
                  <c:v>3.2440000000000002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41,453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24370.300000000003</c:v>
                </c:pt>
                <c:pt idx="1">
                  <c:v>13478.200000000003</c:v>
                </c:pt>
                <c:pt idx="2">
                  <c:v>0</c:v>
                </c:pt>
                <c:pt idx="3">
                  <c:v>2054</c:v>
                </c:pt>
                <c:pt idx="4">
                  <c:v>0</c:v>
                </c:pt>
                <c:pt idx="5">
                  <c:v>1550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68,734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29247.284436000005</c:v>
                </c:pt>
                <c:pt idx="1">
                  <c:v>17828.423832000004</c:v>
                </c:pt>
                <c:pt idx="2">
                  <c:v>0</c:v>
                </c:pt>
                <c:pt idx="3">
                  <c:v>10795.824000000001</c:v>
                </c:pt>
                <c:pt idx="4">
                  <c:v>0</c:v>
                </c:pt>
                <c:pt idx="5">
                  <c:v>10862.4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74.971031904</c:v>
                </c:pt>
                <c:pt idx="1">
                  <c:v>17.399313251999999</c:v>
                </c:pt>
                <c:pt idx="2">
                  <c:v>4.5790198560000004</c:v>
                </c:pt>
                <c:pt idx="3">
                  <c:v>8.8397928000000001E-2</c:v>
                </c:pt>
                <c:pt idx="4">
                  <c:v>28.358273369999999</c:v>
                </c:pt>
                <c:pt idx="5">
                  <c:v>140.47278094000001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1,912,468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1712565</c:v>
                </c:pt>
                <c:pt idx="1">
                  <c:v>178000</c:v>
                </c:pt>
                <c:pt idx="2">
                  <c:v>21503</c:v>
                </c:pt>
                <c:pt idx="3">
                  <c:v>400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1550</c:v>
                </c:pt>
                <c:pt idx="3">
                  <c:v>1550</c:v>
                </c:pt>
                <c:pt idx="4">
                  <c:v>1550</c:v>
                </c:pt>
                <c:pt idx="5">
                  <c:v>1550</c:v>
                </c:pt>
                <c:pt idx="6">
                  <c:v>1550</c:v>
                </c:pt>
                <c:pt idx="7">
                  <c:v>1550</c:v>
                </c:pt>
                <c:pt idx="8">
                  <c:v>1550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1400</c:v>
                </c:pt>
                <c:pt idx="3">
                  <c:v>1400</c:v>
                </c:pt>
                <c:pt idx="4">
                  <c:v>1400</c:v>
                </c:pt>
                <c:pt idx="5">
                  <c:v>1400</c:v>
                </c:pt>
                <c:pt idx="6">
                  <c:v>1570</c:v>
                </c:pt>
                <c:pt idx="7">
                  <c:v>1570</c:v>
                </c:pt>
                <c:pt idx="8">
                  <c:v>2054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7382.5</c:v>
                </c:pt>
                <c:pt idx="1">
                  <c:v>10039.6</c:v>
                </c:pt>
                <c:pt idx="2">
                  <c:v>10351.200000000001</c:v>
                </c:pt>
                <c:pt idx="3">
                  <c:v>13111</c:v>
                </c:pt>
                <c:pt idx="4">
                  <c:v>11600.8</c:v>
                </c:pt>
                <c:pt idx="5">
                  <c:v>11893.1</c:v>
                </c:pt>
                <c:pt idx="6">
                  <c:v>13067.3</c:v>
                </c:pt>
                <c:pt idx="7">
                  <c:v>13302.700000000003</c:v>
                </c:pt>
                <c:pt idx="8">
                  <c:v>13478.200000000003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12851.2</c:v>
                </c:pt>
                <c:pt idx="1">
                  <c:v>14339.8</c:v>
                </c:pt>
                <c:pt idx="2">
                  <c:v>15687.1</c:v>
                </c:pt>
                <c:pt idx="3">
                  <c:v>17325.099999999995</c:v>
                </c:pt>
                <c:pt idx="4">
                  <c:v>18800.2</c:v>
                </c:pt>
                <c:pt idx="5">
                  <c:v>19930.399999999969</c:v>
                </c:pt>
                <c:pt idx="6">
                  <c:v>21002.199999999972</c:v>
                </c:pt>
                <c:pt idx="7">
                  <c:v>22548.399999999954</c:v>
                </c:pt>
                <c:pt idx="8">
                  <c:v>24370.300000000003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1.5646723449164082E-2</c:v>
                </c:pt>
                <c:pt idx="1">
                  <c:v>2.0593297751271254E-2</c:v>
                </c:pt>
                <c:pt idx="2">
                  <c:v>3.4330627925312988E-2</c:v>
                </c:pt>
                <c:pt idx="3">
                  <c:v>3.9158080960394345E-2</c:v>
                </c:pt>
                <c:pt idx="4">
                  <c:v>3.9436714863296168E-2</c:v>
                </c:pt>
                <c:pt idx="5">
                  <c:v>3.844670505061424E-2</c:v>
                </c:pt>
                <c:pt idx="6">
                  <c:v>3.9975235045570261E-2</c:v>
                </c:pt>
                <c:pt idx="7">
                  <c:v>4.0513115633862139E-2</c:v>
                </c:pt>
                <c:pt idx="8">
                  <c:v>4.3665755959203932E-2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156.8707375678573</c:v>
                </c:pt>
                <c:pt idx="2">
                  <c:v>21.33575656055455</c:v>
                </c:pt>
                <c:pt idx="3">
                  <c:v>17.449537250245118</c:v>
                </c:pt>
                <c:pt idx="4">
                  <c:v>589.3238928627618</c:v>
                </c:pt>
                <c:pt idx="5">
                  <c:v>584.49473338092344</c:v>
                </c:pt>
                <c:pt idx="7">
                  <c:v>451.07483379731798</c:v>
                </c:pt>
                <c:pt idx="8">
                  <c:v>19.4423790071897</c:v>
                </c:pt>
                <c:pt idx="9">
                  <c:v>0</c:v>
                </c:pt>
                <c:pt idx="10">
                  <c:v>32.182115820878593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195.65603137865699</c:v>
                </c:pt>
                <c:pt idx="4" formatCode="#,##0">
                  <c:v>589.3238928627618</c:v>
                </c:pt>
                <c:pt idx="5" formatCode="#,##0">
                  <c:v>584.49473338092344</c:v>
                </c:pt>
                <c:pt idx="6" formatCode="#,##0">
                  <c:v>470.51721280450766</c:v>
                </c:pt>
                <c:pt idx="10" formatCode="#,##0">
                  <c:v>32.182115820878593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3144</c:v>
                </c:pt>
                <c:pt idx="1">
                  <c:v>3440</c:v>
                </c:pt>
                <c:pt idx="2">
                  <c:v>3713</c:v>
                </c:pt>
                <c:pt idx="3">
                  <c:v>4044</c:v>
                </c:pt>
                <c:pt idx="4">
                  <c:v>4341</c:v>
                </c:pt>
                <c:pt idx="5">
                  <c:v>4572</c:v>
                </c:pt>
                <c:pt idx="6">
                  <c:v>4778</c:v>
                </c:pt>
                <c:pt idx="7">
                  <c:v>5057</c:v>
                </c:pt>
                <c:pt idx="8">
                  <c:v>5393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1574092.3466942101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68733.932268000004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2695493.415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2082528.6639999999</c:v>
                </c:pt>
                <c:pt idx="1">
                  <c:v>483314.25699999998</c:v>
                </c:pt>
                <c:pt idx="2">
                  <c:v>127194.996</c:v>
                </c:pt>
                <c:pt idx="3">
                  <c:v>2455.498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47075.708268000009</c:v>
                </c:pt>
                <c:pt idx="1">
                  <c:v>0</c:v>
                </c:pt>
                <c:pt idx="2">
                  <c:v>10795.824000000001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133.55828038092648</c:v>
                </c:pt>
                <c:pt idx="2">
                  <c:v>19.307615116416368</c:v>
                </c:pt>
                <c:pt idx="3">
                  <c:v>16.063377617964999</c:v>
                </c:pt>
                <c:pt idx="4">
                  <c:v>419.9103871089593</c:v>
                </c:pt>
                <c:pt idx="5">
                  <c:v>453.75368764376827</c:v>
                </c:pt>
                <c:pt idx="7">
                  <c:v>379.08951382341712</c:v>
                </c:pt>
                <c:pt idx="8">
                  <c:v>14.154723802245847</c:v>
                </c:pt>
                <c:pt idx="9">
                  <c:v>0</c:v>
                </c:pt>
                <c:pt idx="10">
                  <c:v>25.29467772543725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168.92927311530784</c:v>
                </c:pt>
                <c:pt idx="4">
                  <c:v>419.9103871089593</c:v>
                </c:pt>
                <c:pt idx="5">
                  <c:v>453.75368764376827</c:v>
                </c:pt>
                <c:pt idx="6">
                  <c:v>393.24423762566295</c:v>
                </c:pt>
                <c:pt idx="10">
                  <c:v>25.29467772543725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山形市</c:v>
                </c:pt>
              </c:strCache>
            </c:strRef>
          </c:cat>
          <c:val>
            <c:numRef>
              <c:f>①CO2排出量の現状把握!$AX$43:$AX$45</c:f>
              <c:numCache>
                <c:formatCode>0%</c:formatCode>
                <c:ptCount val="3"/>
                <c:pt idx="0">
                  <c:v>0.42072759503743129</c:v>
                </c:pt>
                <c:pt idx="1">
                  <c:v>0.2677023882041768</c:v>
                </c:pt>
                <c:pt idx="2">
                  <c:v>0.11561531927515341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山形市</c:v>
                </c:pt>
              </c:strCache>
            </c:strRef>
          </c:cat>
          <c:val>
            <c:numRef>
              <c:f>①CO2排出量の現状把握!$AY$43:$AY$45</c:f>
              <c:numCache>
                <c:formatCode>0%</c:formatCode>
                <c:ptCount val="3"/>
                <c:pt idx="0">
                  <c:v>0.19118662390594171</c:v>
                </c:pt>
                <c:pt idx="1">
                  <c:v>0.18849020996254642</c:v>
                </c:pt>
                <c:pt idx="2">
                  <c:v>0.28738697904310295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山形市</c:v>
                </c:pt>
              </c:strCache>
            </c:strRef>
          </c:cat>
          <c:val>
            <c:numRef>
              <c:f>①CO2排出量の現状把握!$AZ$43:$AZ$45</c:f>
              <c:numCache>
                <c:formatCode>0%</c:formatCode>
                <c:ptCount val="3"/>
                <c:pt idx="0">
                  <c:v>0.18034974026133399</c:v>
                </c:pt>
                <c:pt idx="1">
                  <c:v>0.25117332532006137</c:v>
                </c:pt>
                <c:pt idx="2">
                  <c:v>0.31054935892255764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山形市</c:v>
                </c:pt>
              </c:strCache>
            </c:strRef>
          </c:cat>
          <c:val>
            <c:numRef>
              <c:f>①CO2排出量の現状把握!$BA$43:$BA$45</c:f>
              <c:numCache>
                <c:formatCode>0%</c:formatCode>
                <c:ptCount val="3"/>
                <c:pt idx="0">
                  <c:v>0.19226168778726088</c:v>
                </c:pt>
                <c:pt idx="1">
                  <c:v>0.27636891950337783</c:v>
                </c:pt>
                <c:pt idx="2">
                  <c:v>0.26913664664366227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山形市</c:v>
                </c:pt>
              </c:strCache>
            </c:strRef>
          </c:cat>
          <c:val>
            <c:numRef>
              <c:f>①CO2排出量の現状把握!$BB$43:$BB$45</c:f>
              <c:numCache>
                <c:formatCode>0%</c:formatCode>
                <c:ptCount val="3"/>
                <c:pt idx="0">
                  <c:v>1.5474353008032191E-2</c:v>
                </c:pt>
                <c:pt idx="1">
                  <c:v>1.6265157009837519E-2</c:v>
                </c:pt>
                <c:pt idx="2">
                  <c:v>1.7311696115523832E-2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116458</c:v>
                </c:pt>
                <c:pt idx="1">
                  <c:v>116458</c:v>
                </c:pt>
                <c:pt idx="2">
                  <c:v>116458</c:v>
                </c:pt>
                <c:pt idx="3">
                  <c:v>116458</c:v>
                </c:pt>
                <c:pt idx="4">
                  <c:v>116458</c:v>
                </c:pt>
                <c:pt idx="5">
                  <c:v>115384</c:v>
                </c:pt>
                <c:pt idx="6">
                  <c:v>115384</c:v>
                </c:pt>
                <c:pt idx="7">
                  <c:v>115384</c:v>
                </c:pt>
                <c:pt idx="8">
                  <c:v>115384</c:v>
                </c:pt>
                <c:pt idx="9">
                  <c:v>115384</c:v>
                </c:pt>
                <c:pt idx="10">
                  <c:v>115384</c:v>
                </c:pt>
                <c:pt idx="11">
                  <c:v>111932</c:v>
                </c:pt>
                <c:pt idx="12">
                  <c:v>111932</c:v>
                </c:pt>
                <c:pt idx="13">
                  <c:v>111932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34.346662257250003</c:v>
                </c:pt>
                <c:pt idx="1">
                  <c:v>32.196950796731869</c:v>
                </c:pt>
                <c:pt idx="2">
                  <c:v>32.332403359101832</c:v>
                </c:pt>
                <c:pt idx="3">
                  <c:v>32.076202516485907</c:v>
                </c:pt>
                <c:pt idx="4">
                  <c:v>32.182115820878593</c:v>
                </c:pt>
                <c:pt idx="5">
                  <c:v>35.855811277340003</c:v>
                </c:pt>
                <c:pt idx="6">
                  <c:v>26.766675973452742</c:v>
                </c:pt>
                <c:pt idx="7">
                  <c:v>27.812048332542499</c:v>
                </c:pt>
                <c:pt idx="8">
                  <c:v>31.752831135090819</c:v>
                </c:pt>
                <c:pt idx="9">
                  <c:v>28.428888994507489</c:v>
                </c:pt>
                <c:pt idx="10">
                  <c:v>27.223124081241071</c:v>
                </c:pt>
                <c:pt idx="11">
                  <c:v>27.047174367939679</c:v>
                </c:pt>
                <c:pt idx="12">
                  <c:v>25.641980909227652</c:v>
                </c:pt>
                <c:pt idx="13">
                  <c:v>25.29467772543725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250040</c:v>
                </c:pt>
                <c:pt idx="1">
                  <c:v>249797</c:v>
                </c:pt>
                <c:pt idx="2">
                  <c:v>250021</c:v>
                </c:pt>
                <c:pt idx="3">
                  <c:v>250551</c:v>
                </c:pt>
                <c:pt idx="4">
                  <c:v>251340</c:v>
                </c:pt>
                <c:pt idx="5">
                  <c:v>250573</c:v>
                </c:pt>
                <c:pt idx="6">
                  <c:v>249778</c:v>
                </c:pt>
                <c:pt idx="7">
                  <c:v>249133</c:v>
                </c:pt>
                <c:pt idx="8">
                  <c:v>248024</c:v>
                </c:pt>
                <c:pt idx="9">
                  <c:v>246904</c:v>
                </c:pt>
                <c:pt idx="10">
                  <c:v>244998</c:v>
                </c:pt>
                <c:pt idx="11">
                  <c:v>243684</c:v>
                </c:pt>
                <c:pt idx="12">
                  <c:v>242284</c:v>
                </c:pt>
                <c:pt idx="13">
                  <c:v>240441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2180</v>
      </c>
      <c r="B9" s="70">
        <v>1</v>
      </c>
      <c r="C9" s="70">
        <v>1</v>
      </c>
      <c r="D9" s="70">
        <v>1</v>
      </c>
      <c r="E9" s="70">
        <v>1990</v>
      </c>
      <c r="F9" s="70" t="s">
        <v>787</v>
      </c>
      <c r="G9" s="1073" t="s">
        <v>2181</v>
      </c>
      <c r="H9" s="70" t="s">
        <v>2182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2183</v>
      </c>
      <c r="B10" s="70">
        <v>2</v>
      </c>
      <c r="C10" s="70">
        <v>2</v>
      </c>
      <c r="D10" s="70">
        <v>1</v>
      </c>
      <c r="E10" s="70">
        <v>2005</v>
      </c>
      <c r="F10" s="70" t="s">
        <v>789</v>
      </c>
      <c r="G10" s="1073" t="s">
        <v>2181</v>
      </c>
      <c r="H10" s="70" t="s">
        <v>2182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2184</v>
      </c>
      <c r="B11" s="70">
        <v>3</v>
      </c>
      <c r="C11" s="70">
        <v>3</v>
      </c>
      <c r="D11" s="70">
        <v>1</v>
      </c>
      <c r="E11" s="70">
        <v>2006</v>
      </c>
      <c r="F11" s="70" t="s">
        <v>790</v>
      </c>
      <c r="G11" s="1073" t="s">
        <v>2181</v>
      </c>
      <c r="H11" s="70" t="s">
        <v>2182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2185</v>
      </c>
      <c r="B12" s="70">
        <v>4</v>
      </c>
      <c r="C12" s="70">
        <v>4</v>
      </c>
      <c r="D12" s="70">
        <v>1</v>
      </c>
      <c r="E12" s="70">
        <v>2007</v>
      </c>
      <c r="F12" s="70" t="s">
        <v>791</v>
      </c>
      <c r="G12" s="1073" t="s">
        <v>2181</v>
      </c>
      <c r="H12" s="70" t="s">
        <v>2182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2186</v>
      </c>
      <c r="B13" s="70">
        <v>5</v>
      </c>
      <c r="C13" s="70">
        <v>5</v>
      </c>
      <c r="D13" s="70">
        <v>1</v>
      </c>
      <c r="E13" s="70">
        <v>2008</v>
      </c>
      <c r="F13" s="70" t="s">
        <v>792</v>
      </c>
      <c r="G13" s="1073" t="s">
        <v>2181</v>
      </c>
      <c r="H13" s="70" t="s">
        <v>2182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2187</v>
      </c>
      <c r="B14" s="70">
        <v>6</v>
      </c>
      <c r="C14" s="70">
        <v>6</v>
      </c>
      <c r="D14" s="70">
        <v>1</v>
      </c>
      <c r="E14" s="70">
        <v>2009</v>
      </c>
      <c r="F14" s="70" t="s">
        <v>176</v>
      </c>
      <c r="G14" s="1073" t="s">
        <v>2181</v>
      </c>
      <c r="H14" s="70" t="s">
        <v>2182</v>
      </c>
      <c r="I14" s="1066"/>
      <c r="J14" s="73">
        <v>0</v>
      </c>
      <c r="K14" s="73">
        <v>0</v>
      </c>
      <c r="L14" s="73">
        <v>0</v>
      </c>
      <c r="M14" s="73">
        <v>0</v>
      </c>
      <c r="N14" s="73">
        <v>0</v>
      </c>
      <c r="O14" s="73">
        <v>0</v>
      </c>
      <c r="P14" s="73">
        <v>0</v>
      </c>
      <c r="Q14" s="73">
        <v>0</v>
      </c>
      <c r="R14" s="73">
        <v>11.742000000000001</v>
      </c>
      <c r="S14" s="73">
        <v>10.9</v>
      </c>
      <c r="T14" s="73">
        <v>0</v>
      </c>
      <c r="U14" s="73">
        <v>0</v>
      </c>
      <c r="V14" s="73">
        <v>0</v>
      </c>
      <c r="W14" s="73">
        <v>8.56</v>
      </c>
      <c r="X14" s="73">
        <v>0</v>
      </c>
      <c r="Y14" s="73">
        <v>0</v>
      </c>
      <c r="Z14" s="73">
        <v>0</v>
      </c>
      <c r="AA14" s="73">
        <v>0</v>
      </c>
      <c r="AB14" s="73">
        <v>0</v>
      </c>
      <c r="AC14" s="73">
        <v>7.81</v>
      </c>
      <c r="AD14" s="73">
        <v>0</v>
      </c>
      <c r="AE14" s="73">
        <v>0</v>
      </c>
      <c r="AF14" s="73">
        <v>0</v>
      </c>
      <c r="AG14" s="73">
        <v>7.0419999999999998</v>
      </c>
      <c r="AH14" s="73">
        <v>0</v>
      </c>
      <c r="AI14" s="73">
        <v>0</v>
      </c>
      <c r="AJ14" s="73">
        <v>0</v>
      </c>
      <c r="AK14" s="73">
        <v>8.11</v>
      </c>
      <c r="AL14" s="73">
        <v>0</v>
      </c>
      <c r="AM14" s="73">
        <v>0</v>
      </c>
      <c r="AN14" s="73">
        <v>9.782</v>
      </c>
      <c r="AO14" s="73">
        <v>0</v>
      </c>
      <c r="AP14" s="73">
        <v>0</v>
      </c>
      <c r="AQ14" s="73">
        <v>0</v>
      </c>
      <c r="AR14" s="73">
        <v>0.97399999999999998</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9.06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4.9729999999999999</v>
      </c>
      <c r="CG14" s="73">
        <v>0</v>
      </c>
      <c r="CH14" s="73">
        <v>0</v>
      </c>
      <c r="CI14" s="73">
        <v>0</v>
      </c>
      <c r="CJ14" s="73">
        <v>0</v>
      </c>
      <c r="CK14" s="73">
        <v>0</v>
      </c>
      <c r="CL14" s="73">
        <v>19.760999999999999</v>
      </c>
      <c r="CM14" s="73">
        <v>0</v>
      </c>
      <c r="CN14" s="73">
        <v>25.562999999999999</v>
      </c>
      <c r="CO14" s="73">
        <v>0</v>
      </c>
      <c r="CP14" s="73">
        <v>0</v>
      </c>
      <c r="CQ14" s="73">
        <v>0</v>
      </c>
      <c r="CR14" s="73">
        <v>0</v>
      </c>
      <c r="CS14" s="73">
        <v>26.622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0.97399999999999998</v>
      </c>
      <c r="DK14" s="73">
        <v>0</v>
      </c>
      <c r="DL14" s="73">
        <v>0</v>
      </c>
      <c r="DM14" s="73">
        <v>0</v>
      </c>
      <c r="DN14" s="73">
        <v>0</v>
      </c>
      <c r="DO14" s="73">
        <v>0</v>
      </c>
      <c r="DP14" s="73">
        <v>0</v>
      </c>
      <c r="DQ14" s="73">
        <v>0</v>
      </c>
      <c r="DR14" s="73">
        <v>0</v>
      </c>
      <c r="DS14" s="73">
        <v>11.742000000000001</v>
      </c>
      <c r="DT14" s="73">
        <v>10.9</v>
      </c>
      <c r="DU14" s="73">
        <v>0</v>
      </c>
      <c r="DV14" s="73">
        <v>0</v>
      </c>
      <c r="DW14" s="73">
        <v>0</v>
      </c>
      <c r="DX14" s="73">
        <v>8.56</v>
      </c>
      <c r="DY14" s="73">
        <v>0</v>
      </c>
      <c r="DZ14" s="73">
        <v>0</v>
      </c>
      <c r="EA14" s="73">
        <v>0</v>
      </c>
      <c r="EB14" s="73">
        <v>0</v>
      </c>
      <c r="EC14" s="73">
        <v>0</v>
      </c>
      <c r="ED14" s="73">
        <v>7.81</v>
      </c>
      <c r="EE14" s="73">
        <v>0</v>
      </c>
      <c r="EF14" s="73">
        <v>0</v>
      </c>
      <c r="EG14" s="73">
        <v>0</v>
      </c>
      <c r="EH14" s="73">
        <v>7.0419999999999998</v>
      </c>
      <c r="EI14" s="73">
        <v>0</v>
      </c>
      <c r="EJ14" s="73">
        <v>0</v>
      </c>
      <c r="EK14" s="73">
        <v>0</v>
      </c>
      <c r="EL14" s="73">
        <v>8.11</v>
      </c>
      <c r="EM14" s="73">
        <v>0</v>
      </c>
      <c r="EN14" s="73">
        <v>0</v>
      </c>
      <c r="EO14" s="73">
        <v>9.782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9.06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4.9729999999999999</v>
      </c>
      <c r="GH14" s="73">
        <v>0</v>
      </c>
      <c r="GI14" s="73">
        <v>0</v>
      </c>
      <c r="GJ14" s="73">
        <v>0</v>
      </c>
      <c r="GK14" s="73">
        <v>0</v>
      </c>
      <c r="GL14" s="73">
        <v>0</v>
      </c>
      <c r="GM14" s="73">
        <v>19.760999999999999</v>
      </c>
      <c r="GN14" s="73">
        <v>0</v>
      </c>
      <c r="GO14" s="73">
        <v>25.562999999999999</v>
      </c>
      <c r="GP14" s="73">
        <v>0</v>
      </c>
      <c r="GQ14" s="73">
        <v>0</v>
      </c>
      <c r="GR14" s="73">
        <v>0</v>
      </c>
      <c r="GS14" s="73">
        <v>0</v>
      </c>
      <c r="GT14" s="73">
        <v>26.622</v>
      </c>
      <c r="GU14" s="73">
        <v>0</v>
      </c>
      <c r="GV14" s="73">
        <v>0</v>
      </c>
      <c r="GW14" s="73">
        <v>0</v>
      </c>
      <c r="GX14" s="73">
        <v>0</v>
      </c>
      <c r="GY14" s="73">
        <v>0</v>
      </c>
      <c r="GZ14" s="73">
        <v>0</v>
      </c>
      <c r="HA14" s="73">
        <v>0</v>
      </c>
      <c r="HB14" s="73">
        <v>0</v>
      </c>
      <c r="HC14" s="73">
        <v>0</v>
      </c>
      <c r="HD14" s="73">
        <v>0</v>
      </c>
      <c r="HE14" s="73">
        <v>0</v>
      </c>
      <c r="HF14" s="73">
        <v>0.97399999999999998</v>
      </c>
      <c r="HG14" s="73">
        <v>0</v>
      </c>
      <c r="HH14" s="73">
        <v>0</v>
      </c>
      <c r="HI14" s="73">
        <v>0</v>
      </c>
      <c r="HJ14" s="73">
        <v>0</v>
      </c>
      <c r="HK14" s="73">
        <v>63.945999999999998</v>
      </c>
      <c r="HL14" s="73">
        <v>0</v>
      </c>
      <c r="HM14" s="73">
        <v>0</v>
      </c>
      <c r="HN14" s="73">
        <v>0</v>
      </c>
      <c r="HO14" s="73">
        <v>9.06</v>
      </c>
      <c r="HP14" s="73">
        <v>0</v>
      </c>
      <c r="HQ14" s="73">
        <v>0</v>
      </c>
      <c r="HR14" s="73">
        <v>0</v>
      </c>
      <c r="HS14" s="73">
        <v>4.9729999999999999</v>
      </c>
      <c r="HT14" s="73">
        <v>0</v>
      </c>
      <c r="HU14" s="73">
        <v>19.760999999999999</v>
      </c>
      <c r="HV14" s="73">
        <v>25.562999999999999</v>
      </c>
      <c r="HW14" s="73">
        <v>0</v>
      </c>
      <c r="HX14" s="73">
        <v>26.622</v>
      </c>
      <c r="HY14" s="73">
        <v>0</v>
      </c>
      <c r="HZ14" s="73">
        <v>0</v>
      </c>
      <c r="IA14" s="73">
        <v>0.97399999999999998</v>
      </c>
      <c r="IB14" s="73">
        <v>0</v>
      </c>
      <c r="IC14" s="73">
        <v>0</v>
      </c>
      <c r="ID14" s="73">
        <v>0</v>
      </c>
      <c r="IE14" s="73">
        <v>0</v>
      </c>
      <c r="IF14" s="73">
        <v>63.945999999999998</v>
      </c>
      <c r="IG14" s="73">
        <v>0.97399999999999998</v>
      </c>
      <c r="IH14" s="73">
        <v>0</v>
      </c>
      <c r="II14" s="73">
        <v>0</v>
      </c>
      <c r="IJ14" s="73">
        <v>9.06</v>
      </c>
      <c r="IK14" s="73">
        <v>0</v>
      </c>
      <c r="IL14" s="73">
        <v>0</v>
      </c>
      <c r="IM14" s="73">
        <v>0</v>
      </c>
      <c r="IN14" s="73">
        <v>4.9729999999999999</v>
      </c>
      <c r="IO14" s="73">
        <v>0</v>
      </c>
      <c r="IP14" s="73">
        <v>19.760999999999999</v>
      </c>
      <c r="IQ14" s="73">
        <v>25.562999999999999</v>
      </c>
      <c r="IR14" s="73">
        <v>0</v>
      </c>
      <c r="IS14" s="73">
        <v>26.622</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1</v>
      </c>
      <c r="JK14" s="71">
        <v>0</v>
      </c>
      <c r="JL14" s="71">
        <v>0</v>
      </c>
      <c r="JM14" s="71">
        <v>0</v>
      </c>
      <c r="JN14" s="71">
        <v>0</v>
      </c>
      <c r="JO14" s="71">
        <v>0</v>
      </c>
      <c r="JP14" s="71">
        <v>1</v>
      </c>
      <c r="JQ14" s="71">
        <v>0</v>
      </c>
      <c r="JR14" s="71">
        <v>0</v>
      </c>
      <c r="JS14" s="71">
        <v>0</v>
      </c>
      <c r="JT14" s="71">
        <v>2</v>
      </c>
      <c r="JU14" s="71">
        <v>0</v>
      </c>
      <c r="JV14" s="71">
        <v>0</v>
      </c>
      <c r="JW14" s="71">
        <v>0</v>
      </c>
      <c r="JX14" s="71">
        <v>2</v>
      </c>
      <c r="JY14" s="71">
        <v>0</v>
      </c>
      <c r="JZ14" s="71">
        <v>0</v>
      </c>
      <c r="KA14" s="71">
        <v>1</v>
      </c>
      <c r="KB14" s="71">
        <v>0</v>
      </c>
      <c r="KC14" s="71">
        <v>0</v>
      </c>
      <c r="KD14" s="71">
        <v>0</v>
      </c>
      <c r="KE14" s="71">
        <v>1</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2</v>
      </c>
      <c r="LZ14" s="71">
        <v>0</v>
      </c>
      <c r="MA14" s="71">
        <v>3</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2</v>
      </c>
      <c r="NG14" s="71">
        <v>1</v>
      </c>
      <c r="NH14" s="71">
        <v>0</v>
      </c>
      <c r="NI14" s="71">
        <v>0</v>
      </c>
      <c r="NJ14" s="71">
        <v>0</v>
      </c>
      <c r="NK14" s="71">
        <v>1</v>
      </c>
      <c r="NL14" s="71">
        <v>0</v>
      </c>
      <c r="NM14" s="71">
        <v>0</v>
      </c>
      <c r="NN14" s="71">
        <v>0</v>
      </c>
      <c r="NO14" s="71">
        <v>0</v>
      </c>
      <c r="NP14" s="71">
        <v>0</v>
      </c>
      <c r="NQ14" s="71">
        <v>1</v>
      </c>
      <c r="NR14" s="71">
        <v>0</v>
      </c>
      <c r="NS14" s="71">
        <v>0</v>
      </c>
      <c r="NT14" s="71">
        <v>0</v>
      </c>
      <c r="NU14" s="71">
        <v>2</v>
      </c>
      <c r="NV14" s="71">
        <v>0</v>
      </c>
      <c r="NW14" s="71">
        <v>0</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2</v>
      </c>
      <c r="QA14" s="71">
        <v>0</v>
      </c>
      <c r="QB14" s="71">
        <v>3</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10</v>
      </c>
      <c r="QY14" s="71">
        <v>0</v>
      </c>
      <c r="QZ14" s="71">
        <v>0</v>
      </c>
      <c r="RA14" s="71">
        <v>0</v>
      </c>
      <c r="RB14" s="71">
        <v>2</v>
      </c>
      <c r="RC14" s="71">
        <v>0</v>
      </c>
      <c r="RD14" s="71">
        <v>0</v>
      </c>
      <c r="RE14" s="71">
        <v>0</v>
      </c>
      <c r="RF14" s="71">
        <v>1</v>
      </c>
      <c r="RG14" s="71">
        <v>0</v>
      </c>
      <c r="RH14" s="71">
        <v>2</v>
      </c>
      <c r="RI14" s="71">
        <v>3</v>
      </c>
      <c r="RJ14" s="71">
        <v>0</v>
      </c>
      <c r="RK14" s="71">
        <v>1</v>
      </c>
      <c r="RL14" s="71">
        <v>0</v>
      </c>
      <c r="RM14" s="71">
        <v>0</v>
      </c>
      <c r="RN14" s="71">
        <v>1</v>
      </c>
      <c r="RO14" s="71">
        <v>0</v>
      </c>
      <c r="RP14" s="71">
        <v>0</v>
      </c>
      <c r="RQ14" s="71">
        <v>0</v>
      </c>
      <c r="RR14" s="71">
        <v>0</v>
      </c>
      <c r="RS14" s="71">
        <v>10</v>
      </c>
      <c r="RT14" s="71">
        <v>1</v>
      </c>
      <c r="RU14" s="71">
        <v>0</v>
      </c>
      <c r="RV14" s="71">
        <v>0</v>
      </c>
      <c r="RW14" s="71">
        <v>2</v>
      </c>
      <c r="RX14" s="71">
        <v>0</v>
      </c>
      <c r="RY14" s="71">
        <v>0</v>
      </c>
      <c r="RZ14" s="71">
        <v>0</v>
      </c>
      <c r="SA14" s="71">
        <v>1</v>
      </c>
      <c r="SB14" s="71">
        <v>0</v>
      </c>
      <c r="SC14" s="71">
        <v>2</v>
      </c>
      <c r="SD14" s="71">
        <v>3</v>
      </c>
      <c r="SE14" s="71">
        <v>0</v>
      </c>
      <c r="SF14" s="71">
        <v>1</v>
      </c>
      <c r="SG14" s="71">
        <v>0</v>
      </c>
      <c r="SH14" s="71">
        <v>0</v>
      </c>
    </row>
    <row r="15" spans="1:503">
      <c r="A15" s="16" t="s">
        <v>2188</v>
      </c>
      <c r="B15" s="70">
        <v>7</v>
      </c>
      <c r="C15" s="70">
        <v>7</v>
      </c>
      <c r="D15" s="70">
        <v>1</v>
      </c>
      <c r="E15" s="70">
        <v>2010</v>
      </c>
      <c r="F15" s="70" t="s">
        <v>177</v>
      </c>
      <c r="G15" s="1073" t="s">
        <v>2181</v>
      </c>
      <c r="H15" s="70" t="s">
        <v>2182</v>
      </c>
      <c r="I15" s="1066"/>
      <c r="J15" s="73">
        <v>0</v>
      </c>
      <c r="K15" s="73">
        <v>0</v>
      </c>
      <c r="L15" s="73">
        <v>0</v>
      </c>
      <c r="M15" s="73">
        <v>0</v>
      </c>
      <c r="N15" s="73">
        <v>0</v>
      </c>
      <c r="O15" s="73">
        <v>0</v>
      </c>
      <c r="P15" s="73">
        <v>0</v>
      </c>
      <c r="Q15" s="73">
        <v>0</v>
      </c>
      <c r="R15" s="73">
        <v>11.526999999999999</v>
      </c>
      <c r="S15" s="73">
        <v>9.49</v>
      </c>
      <c r="T15" s="73">
        <v>0</v>
      </c>
      <c r="U15" s="73">
        <v>0</v>
      </c>
      <c r="V15" s="73">
        <v>0</v>
      </c>
      <c r="W15" s="73">
        <v>9.0749999999999993</v>
      </c>
      <c r="X15" s="73">
        <v>0</v>
      </c>
      <c r="Y15" s="73">
        <v>0</v>
      </c>
      <c r="Z15" s="73">
        <v>0</v>
      </c>
      <c r="AA15" s="73">
        <v>0</v>
      </c>
      <c r="AB15" s="73">
        <v>0</v>
      </c>
      <c r="AC15" s="73">
        <v>7.5709999999999997</v>
      </c>
      <c r="AD15" s="73">
        <v>0</v>
      </c>
      <c r="AE15" s="73">
        <v>0</v>
      </c>
      <c r="AF15" s="73">
        <v>0</v>
      </c>
      <c r="AG15" s="73">
        <v>8.3320000000000007</v>
      </c>
      <c r="AH15" s="73">
        <v>0</v>
      </c>
      <c r="AI15" s="73">
        <v>0</v>
      </c>
      <c r="AJ15" s="73">
        <v>0</v>
      </c>
      <c r="AK15" s="73">
        <v>8.0220000000000002</v>
      </c>
      <c r="AL15" s="73">
        <v>0</v>
      </c>
      <c r="AM15" s="73">
        <v>0</v>
      </c>
      <c r="AN15" s="73">
        <v>10.711</v>
      </c>
      <c r="AO15" s="73">
        <v>0</v>
      </c>
      <c r="AP15" s="73">
        <v>0</v>
      </c>
      <c r="AQ15" s="73">
        <v>0</v>
      </c>
      <c r="AR15" s="73">
        <v>1.244</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8.3460000000000001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4.681</v>
      </c>
      <c r="CG15" s="73">
        <v>0</v>
      </c>
      <c r="CH15" s="73">
        <v>0</v>
      </c>
      <c r="CI15" s="73">
        <v>0</v>
      </c>
      <c r="CJ15" s="73">
        <v>0</v>
      </c>
      <c r="CK15" s="73">
        <v>0</v>
      </c>
      <c r="CL15" s="73">
        <v>20.893999999999998</v>
      </c>
      <c r="CM15" s="73">
        <v>0</v>
      </c>
      <c r="CN15" s="73">
        <v>27.035</v>
      </c>
      <c r="CO15" s="73">
        <v>0</v>
      </c>
      <c r="CP15" s="73">
        <v>0</v>
      </c>
      <c r="CQ15" s="73">
        <v>0</v>
      </c>
      <c r="CR15" s="73">
        <v>0</v>
      </c>
      <c r="CS15" s="73">
        <v>56.006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1.244</v>
      </c>
      <c r="DK15" s="73">
        <v>0</v>
      </c>
      <c r="DL15" s="73">
        <v>0</v>
      </c>
      <c r="DM15" s="73">
        <v>0</v>
      </c>
      <c r="DN15" s="73">
        <v>0</v>
      </c>
      <c r="DO15" s="73">
        <v>0</v>
      </c>
      <c r="DP15" s="73">
        <v>0</v>
      </c>
      <c r="DQ15" s="73">
        <v>0</v>
      </c>
      <c r="DR15" s="73">
        <v>0</v>
      </c>
      <c r="DS15" s="73">
        <v>11.526999999999999</v>
      </c>
      <c r="DT15" s="73">
        <v>9.49</v>
      </c>
      <c r="DU15" s="73">
        <v>0</v>
      </c>
      <c r="DV15" s="73">
        <v>0</v>
      </c>
      <c r="DW15" s="73">
        <v>0</v>
      </c>
      <c r="DX15" s="73">
        <v>9.0749999999999993</v>
      </c>
      <c r="DY15" s="73">
        <v>0</v>
      </c>
      <c r="DZ15" s="73">
        <v>0</v>
      </c>
      <c r="EA15" s="73">
        <v>0</v>
      </c>
      <c r="EB15" s="73">
        <v>0</v>
      </c>
      <c r="EC15" s="73">
        <v>0</v>
      </c>
      <c r="ED15" s="73">
        <v>7.5709999999999997</v>
      </c>
      <c r="EE15" s="73">
        <v>0</v>
      </c>
      <c r="EF15" s="73">
        <v>0</v>
      </c>
      <c r="EG15" s="73">
        <v>0</v>
      </c>
      <c r="EH15" s="73">
        <v>8.3320000000000007</v>
      </c>
      <c r="EI15" s="73">
        <v>0</v>
      </c>
      <c r="EJ15" s="73">
        <v>0</v>
      </c>
      <c r="EK15" s="73">
        <v>0</v>
      </c>
      <c r="EL15" s="73">
        <v>8.0220000000000002</v>
      </c>
      <c r="EM15" s="73">
        <v>0</v>
      </c>
      <c r="EN15" s="73">
        <v>0</v>
      </c>
      <c r="EO15" s="73">
        <v>10.711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8.3460000000000001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4.681</v>
      </c>
      <c r="GH15" s="73">
        <v>0</v>
      </c>
      <c r="GI15" s="73">
        <v>0</v>
      </c>
      <c r="GJ15" s="73">
        <v>0</v>
      </c>
      <c r="GK15" s="73">
        <v>0</v>
      </c>
      <c r="GL15" s="73">
        <v>0</v>
      </c>
      <c r="GM15" s="73">
        <v>20.893999999999998</v>
      </c>
      <c r="GN15" s="73">
        <v>0</v>
      </c>
      <c r="GO15" s="73">
        <v>27.035</v>
      </c>
      <c r="GP15" s="73">
        <v>0</v>
      </c>
      <c r="GQ15" s="73">
        <v>0</v>
      </c>
      <c r="GR15" s="73">
        <v>0</v>
      </c>
      <c r="GS15" s="73">
        <v>0</v>
      </c>
      <c r="GT15" s="73">
        <v>56.006</v>
      </c>
      <c r="GU15" s="73">
        <v>0</v>
      </c>
      <c r="GV15" s="73">
        <v>0</v>
      </c>
      <c r="GW15" s="73">
        <v>0</v>
      </c>
      <c r="GX15" s="73">
        <v>0</v>
      </c>
      <c r="GY15" s="73">
        <v>0</v>
      </c>
      <c r="GZ15" s="73">
        <v>0</v>
      </c>
      <c r="HA15" s="73">
        <v>0</v>
      </c>
      <c r="HB15" s="73">
        <v>0</v>
      </c>
      <c r="HC15" s="73">
        <v>0</v>
      </c>
      <c r="HD15" s="73">
        <v>0</v>
      </c>
      <c r="HE15" s="73">
        <v>0</v>
      </c>
      <c r="HF15" s="73">
        <v>1.244</v>
      </c>
      <c r="HG15" s="73">
        <v>0</v>
      </c>
      <c r="HH15" s="73">
        <v>0</v>
      </c>
      <c r="HI15" s="73">
        <v>0</v>
      </c>
      <c r="HJ15" s="73">
        <v>0</v>
      </c>
      <c r="HK15" s="73">
        <v>64.727999999999994</v>
      </c>
      <c r="HL15" s="73">
        <v>0</v>
      </c>
      <c r="HM15" s="73">
        <v>0</v>
      </c>
      <c r="HN15" s="73">
        <v>0</v>
      </c>
      <c r="HO15" s="73">
        <v>8.3460000000000001</v>
      </c>
      <c r="HP15" s="73">
        <v>0</v>
      </c>
      <c r="HQ15" s="73">
        <v>0</v>
      </c>
      <c r="HR15" s="73">
        <v>0</v>
      </c>
      <c r="HS15" s="73">
        <v>4.681</v>
      </c>
      <c r="HT15" s="73">
        <v>0</v>
      </c>
      <c r="HU15" s="73">
        <v>20.893999999999998</v>
      </c>
      <c r="HV15" s="73">
        <v>27.035</v>
      </c>
      <c r="HW15" s="73">
        <v>0</v>
      </c>
      <c r="HX15" s="73">
        <v>56.006</v>
      </c>
      <c r="HY15" s="73">
        <v>0</v>
      </c>
      <c r="HZ15" s="73">
        <v>0</v>
      </c>
      <c r="IA15" s="73">
        <v>1.244</v>
      </c>
      <c r="IB15" s="73">
        <v>0</v>
      </c>
      <c r="IC15" s="73">
        <v>0</v>
      </c>
      <c r="ID15" s="73">
        <v>0</v>
      </c>
      <c r="IE15" s="73">
        <v>0</v>
      </c>
      <c r="IF15" s="73">
        <v>64.727999999999994</v>
      </c>
      <c r="IG15" s="73">
        <v>1.244</v>
      </c>
      <c r="IH15" s="73">
        <v>0</v>
      </c>
      <c r="II15" s="73">
        <v>0</v>
      </c>
      <c r="IJ15" s="73">
        <v>8.3460000000000001</v>
      </c>
      <c r="IK15" s="73">
        <v>0</v>
      </c>
      <c r="IL15" s="73">
        <v>0</v>
      </c>
      <c r="IM15" s="73">
        <v>0</v>
      </c>
      <c r="IN15" s="73">
        <v>4.681</v>
      </c>
      <c r="IO15" s="73">
        <v>0</v>
      </c>
      <c r="IP15" s="73">
        <v>20.893999999999998</v>
      </c>
      <c r="IQ15" s="73">
        <v>27.035</v>
      </c>
      <c r="IR15" s="73">
        <v>0</v>
      </c>
      <c r="IS15" s="73">
        <v>56.006</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1</v>
      </c>
      <c r="JK15" s="71">
        <v>0</v>
      </c>
      <c r="JL15" s="71">
        <v>0</v>
      </c>
      <c r="JM15" s="71">
        <v>0</v>
      </c>
      <c r="JN15" s="71">
        <v>0</v>
      </c>
      <c r="JO15" s="71">
        <v>0</v>
      </c>
      <c r="JP15" s="71">
        <v>1</v>
      </c>
      <c r="JQ15" s="71">
        <v>0</v>
      </c>
      <c r="JR15" s="71">
        <v>0</v>
      </c>
      <c r="JS15" s="71">
        <v>0</v>
      </c>
      <c r="JT15" s="71">
        <v>2</v>
      </c>
      <c r="JU15" s="71">
        <v>0</v>
      </c>
      <c r="JV15" s="71">
        <v>0</v>
      </c>
      <c r="JW15" s="71">
        <v>0</v>
      </c>
      <c r="JX15" s="71">
        <v>2</v>
      </c>
      <c r="JY15" s="71">
        <v>0</v>
      </c>
      <c r="JZ15" s="71">
        <v>0</v>
      </c>
      <c r="KA15" s="71">
        <v>1</v>
      </c>
      <c r="KB15" s="71">
        <v>0</v>
      </c>
      <c r="KC15" s="71">
        <v>0</v>
      </c>
      <c r="KD15" s="71">
        <v>0</v>
      </c>
      <c r="KE15" s="71">
        <v>1</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2</v>
      </c>
      <c r="LZ15" s="71">
        <v>0</v>
      </c>
      <c r="MA15" s="71">
        <v>3</v>
      </c>
      <c r="MB15" s="71">
        <v>0</v>
      </c>
      <c r="MC15" s="71">
        <v>0</v>
      </c>
      <c r="MD15" s="71">
        <v>0</v>
      </c>
      <c r="ME15" s="71">
        <v>0</v>
      </c>
      <c r="MF15" s="71">
        <v>3</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2</v>
      </c>
      <c r="NG15" s="71">
        <v>1</v>
      </c>
      <c r="NH15" s="71">
        <v>0</v>
      </c>
      <c r="NI15" s="71">
        <v>0</v>
      </c>
      <c r="NJ15" s="71">
        <v>0</v>
      </c>
      <c r="NK15" s="71">
        <v>1</v>
      </c>
      <c r="NL15" s="71">
        <v>0</v>
      </c>
      <c r="NM15" s="71">
        <v>0</v>
      </c>
      <c r="NN15" s="71">
        <v>0</v>
      </c>
      <c r="NO15" s="71">
        <v>0</v>
      </c>
      <c r="NP15" s="71">
        <v>0</v>
      </c>
      <c r="NQ15" s="71">
        <v>1</v>
      </c>
      <c r="NR15" s="71">
        <v>0</v>
      </c>
      <c r="NS15" s="71">
        <v>0</v>
      </c>
      <c r="NT15" s="71">
        <v>0</v>
      </c>
      <c r="NU15" s="71">
        <v>2</v>
      </c>
      <c r="NV15" s="71">
        <v>0</v>
      </c>
      <c r="NW15" s="71">
        <v>0</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2</v>
      </c>
      <c r="QA15" s="71">
        <v>0</v>
      </c>
      <c r="QB15" s="71">
        <v>3</v>
      </c>
      <c r="QC15" s="71">
        <v>0</v>
      </c>
      <c r="QD15" s="71">
        <v>0</v>
      </c>
      <c r="QE15" s="71">
        <v>0</v>
      </c>
      <c r="QF15" s="71">
        <v>0</v>
      </c>
      <c r="QG15" s="71">
        <v>3</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10</v>
      </c>
      <c r="QY15" s="71">
        <v>0</v>
      </c>
      <c r="QZ15" s="71">
        <v>0</v>
      </c>
      <c r="RA15" s="71">
        <v>0</v>
      </c>
      <c r="RB15" s="71">
        <v>2</v>
      </c>
      <c r="RC15" s="71">
        <v>0</v>
      </c>
      <c r="RD15" s="71">
        <v>0</v>
      </c>
      <c r="RE15" s="71">
        <v>0</v>
      </c>
      <c r="RF15" s="71">
        <v>1</v>
      </c>
      <c r="RG15" s="71">
        <v>0</v>
      </c>
      <c r="RH15" s="71">
        <v>2</v>
      </c>
      <c r="RI15" s="71">
        <v>3</v>
      </c>
      <c r="RJ15" s="71">
        <v>0</v>
      </c>
      <c r="RK15" s="71">
        <v>3</v>
      </c>
      <c r="RL15" s="71">
        <v>0</v>
      </c>
      <c r="RM15" s="71">
        <v>0</v>
      </c>
      <c r="RN15" s="71">
        <v>1</v>
      </c>
      <c r="RO15" s="71">
        <v>0</v>
      </c>
      <c r="RP15" s="71">
        <v>0</v>
      </c>
      <c r="RQ15" s="71">
        <v>0</v>
      </c>
      <c r="RR15" s="71">
        <v>0</v>
      </c>
      <c r="RS15" s="71">
        <v>10</v>
      </c>
      <c r="RT15" s="71">
        <v>1</v>
      </c>
      <c r="RU15" s="71">
        <v>0</v>
      </c>
      <c r="RV15" s="71">
        <v>0</v>
      </c>
      <c r="RW15" s="71">
        <v>2</v>
      </c>
      <c r="RX15" s="71">
        <v>0</v>
      </c>
      <c r="RY15" s="71">
        <v>0</v>
      </c>
      <c r="RZ15" s="71">
        <v>0</v>
      </c>
      <c r="SA15" s="71">
        <v>1</v>
      </c>
      <c r="SB15" s="71">
        <v>0</v>
      </c>
      <c r="SC15" s="71">
        <v>2</v>
      </c>
      <c r="SD15" s="71">
        <v>3</v>
      </c>
      <c r="SE15" s="71">
        <v>0</v>
      </c>
      <c r="SF15" s="71">
        <v>3</v>
      </c>
      <c r="SG15" s="71">
        <v>0</v>
      </c>
      <c r="SH15" s="71">
        <v>0</v>
      </c>
    </row>
    <row r="16" spans="1:503">
      <c r="A16" s="16" t="s">
        <v>2189</v>
      </c>
      <c r="B16" s="70">
        <v>8</v>
      </c>
      <c r="C16" s="70">
        <v>8</v>
      </c>
      <c r="D16" s="70">
        <v>1</v>
      </c>
      <c r="E16" s="70">
        <v>2011</v>
      </c>
      <c r="F16" s="70" t="s">
        <v>178</v>
      </c>
      <c r="G16" s="1073" t="s">
        <v>2181</v>
      </c>
      <c r="H16" s="70" t="s">
        <v>2182</v>
      </c>
      <c r="I16" s="1066"/>
      <c r="J16" s="73">
        <v>0</v>
      </c>
      <c r="K16" s="73">
        <v>0</v>
      </c>
      <c r="L16" s="73">
        <v>0</v>
      </c>
      <c r="M16" s="73">
        <v>0</v>
      </c>
      <c r="N16" s="73">
        <v>0</v>
      </c>
      <c r="O16" s="73">
        <v>0</v>
      </c>
      <c r="P16" s="73">
        <v>0</v>
      </c>
      <c r="Q16" s="73">
        <v>0</v>
      </c>
      <c r="R16" s="73">
        <v>10.974</v>
      </c>
      <c r="S16" s="73">
        <v>9.24</v>
      </c>
      <c r="T16" s="73">
        <v>0</v>
      </c>
      <c r="U16" s="73">
        <v>0</v>
      </c>
      <c r="V16" s="73">
        <v>0</v>
      </c>
      <c r="W16" s="73">
        <v>9.7840000000000007</v>
      </c>
      <c r="X16" s="73">
        <v>0</v>
      </c>
      <c r="Y16" s="73">
        <v>0</v>
      </c>
      <c r="Z16" s="73">
        <v>0</v>
      </c>
      <c r="AA16" s="73">
        <v>0</v>
      </c>
      <c r="AB16" s="73">
        <v>0</v>
      </c>
      <c r="AC16" s="73">
        <v>8.9700000000000006</v>
      </c>
      <c r="AD16" s="73">
        <v>0</v>
      </c>
      <c r="AE16" s="73">
        <v>0</v>
      </c>
      <c r="AF16" s="73">
        <v>0</v>
      </c>
      <c r="AG16" s="73">
        <v>7.17</v>
      </c>
      <c r="AH16" s="73">
        <v>0</v>
      </c>
      <c r="AI16" s="73">
        <v>0</v>
      </c>
      <c r="AJ16" s="73">
        <v>0</v>
      </c>
      <c r="AK16" s="73">
        <v>6.7619999999999996</v>
      </c>
      <c r="AL16" s="73">
        <v>0</v>
      </c>
      <c r="AM16" s="73">
        <v>0</v>
      </c>
      <c r="AN16" s="73">
        <v>9.1110000000000007</v>
      </c>
      <c r="AO16" s="73">
        <v>0</v>
      </c>
      <c r="AP16" s="73">
        <v>0</v>
      </c>
      <c r="AQ16" s="73">
        <v>0</v>
      </c>
      <c r="AR16" s="73">
        <v>1.1499999999999999</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6.2110000000000003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3.9950000000000001</v>
      </c>
      <c r="CG16" s="73">
        <v>0</v>
      </c>
      <c r="CH16" s="73">
        <v>0</v>
      </c>
      <c r="CI16" s="73">
        <v>0</v>
      </c>
      <c r="CJ16" s="73">
        <v>0</v>
      </c>
      <c r="CK16" s="73">
        <v>0</v>
      </c>
      <c r="CL16" s="73">
        <v>20.149999999999999</v>
      </c>
      <c r="CM16" s="73">
        <v>0</v>
      </c>
      <c r="CN16" s="73">
        <v>18.527000000000001</v>
      </c>
      <c r="CO16" s="73">
        <v>0</v>
      </c>
      <c r="CP16" s="73">
        <v>0</v>
      </c>
      <c r="CQ16" s="73">
        <v>0</v>
      </c>
      <c r="CR16" s="73">
        <v>0</v>
      </c>
      <c r="CS16" s="73">
        <v>26.344999999999999</v>
      </c>
      <c r="CT16" s="73">
        <v>0</v>
      </c>
      <c r="CU16" s="73">
        <v>0</v>
      </c>
      <c r="CV16" s="73">
        <v>0</v>
      </c>
      <c r="CW16" s="73">
        <v>0</v>
      </c>
      <c r="CX16" s="73">
        <v>0</v>
      </c>
      <c r="CY16" s="73">
        <v>0</v>
      </c>
      <c r="CZ16" s="73">
        <v>0</v>
      </c>
      <c r="DA16" s="73">
        <v>0</v>
      </c>
      <c r="DB16" s="73">
        <v>0</v>
      </c>
      <c r="DC16" s="73">
        <v>6.5679999999999996</v>
      </c>
      <c r="DD16" s="73">
        <v>0</v>
      </c>
      <c r="DE16" s="73">
        <v>0</v>
      </c>
      <c r="DF16" s="73">
        <v>0</v>
      </c>
      <c r="DG16" s="73">
        <v>0</v>
      </c>
      <c r="DH16" s="73">
        <v>0</v>
      </c>
      <c r="DI16" s="73">
        <v>0</v>
      </c>
      <c r="DJ16" s="73">
        <v>1.1499999999999999</v>
      </c>
      <c r="DK16" s="73">
        <v>0</v>
      </c>
      <c r="DL16" s="73">
        <v>0</v>
      </c>
      <c r="DM16" s="73">
        <v>0</v>
      </c>
      <c r="DN16" s="73">
        <v>0</v>
      </c>
      <c r="DO16" s="73">
        <v>0</v>
      </c>
      <c r="DP16" s="73">
        <v>0</v>
      </c>
      <c r="DQ16" s="73">
        <v>0</v>
      </c>
      <c r="DR16" s="73">
        <v>0</v>
      </c>
      <c r="DS16" s="73">
        <v>10.974</v>
      </c>
      <c r="DT16" s="73">
        <v>9.24</v>
      </c>
      <c r="DU16" s="73">
        <v>0</v>
      </c>
      <c r="DV16" s="73">
        <v>0</v>
      </c>
      <c r="DW16" s="73">
        <v>0</v>
      </c>
      <c r="DX16" s="73">
        <v>9.7840000000000007</v>
      </c>
      <c r="DY16" s="73">
        <v>0</v>
      </c>
      <c r="DZ16" s="73">
        <v>0</v>
      </c>
      <c r="EA16" s="73">
        <v>0</v>
      </c>
      <c r="EB16" s="73">
        <v>0</v>
      </c>
      <c r="EC16" s="73">
        <v>0</v>
      </c>
      <c r="ED16" s="73">
        <v>8.9700000000000006</v>
      </c>
      <c r="EE16" s="73">
        <v>0</v>
      </c>
      <c r="EF16" s="73">
        <v>0</v>
      </c>
      <c r="EG16" s="73">
        <v>0</v>
      </c>
      <c r="EH16" s="73">
        <v>7.17</v>
      </c>
      <c r="EI16" s="73">
        <v>0</v>
      </c>
      <c r="EJ16" s="73">
        <v>0</v>
      </c>
      <c r="EK16" s="73">
        <v>0</v>
      </c>
      <c r="EL16" s="73">
        <v>6.7619999999999996</v>
      </c>
      <c r="EM16" s="73">
        <v>0</v>
      </c>
      <c r="EN16" s="73">
        <v>0</v>
      </c>
      <c r="EO16" s="73">
        <v>9.1110000000000007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6.2110000000000003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3.9950000000000001</v>
      </c>
      <c r="GH16" s="73">
        <v>0</v>
      </c>
      <c r="GI16" s="73">
        <v>0</v>
      </c>
      <c r="GJ16" s="73">
        <v>0</v>
      </c>
      <c r="GK16" s="73">
        <v>0</v>
      </c>
      <c r="GL16" s="73">
        <v>0</v>
      </c>
      <c r="GM16" s="73">
        <v>20.149999999999999</v>
      </c>
      <c r="GN16" s="73">
        <v>0</v>
      </c>
      <c r="GO16" s="73">
        <v>18.527000000000001</v>
      </c>
      <c r="GP16" s="73">
        <v>0</v>
      </c>
      <c r="GQ16" s="73">
        <v>0</v>
      </c>
      <c r="GR16" s="73">
        <v>0</v>
      </c>
      <c r="GS16" s="73">
        <v>0</v>
      </c>
      <c r="GT16" s="73">
        <v>26.344999999999999</v>
      </c>
      <c r="GU16" s="73">
        <v>0</v>
      </c>
      <c r="GV16" s="73">
        <v>0</v>
      </c>
      <c r="GW16" s="73">
        <v>0</v>
      </c>
      <c r="GX16" s="73">
        <v>0</v>
      </c>
      <c r="GY16" s="73">
        <v>0</v>
      </c>
      <c r="GZ16" s="73">
        <v>0</v>
      </c>
      <c r="HA16" s="73">
        <v>0</v>
      </c>
      <c r="HB16" s="73">
        <v>0</v>
      </c>
      <c r="HC16" s="73">
        <v>0</v>
      </c>
      <c r="HD16" s="73">
        <v>6.5679999999999996</v>
      </c>
      <c r="HE16" s="73">
        <v>0</v>
      </c>
      <c r="HF16" s="73">
        <v>1.1499999999999999</v>
      </c>
      <c r="HG16" s="73">
        <v>0</v>
      </c>
      <c r="HH16" s="73">
        <v>0</v>
      </c>
      <c r="HI16" s="73">
        <v>0</v>
      </c>
      <c r="HJ16" s="73">
        <v>0</v>
      </c>
      <c r="HK16" s="73">
        <v>62.011000000000003</v>
      </c>
      <c r="HL16" s="73">
        <v>0</v>
      </c>
      <c r="HM16" s="73">
        <v>0</v>
      </c>
      <c r="HN16" s="73">
        <v>0</v>
      </c>
      <c r="HO16" s="73">
        <v>6.2110000000000003</v>
      </c>
      <c r="HP16" s="73">
        <v>0</v>
      </c>
      <c r="HQ16" s="73">
        <v>0</v>
      </c>
      <c r="HR16" s="73">
        <v>0</v>
      </c>
      <c r="HS16" s="73">
        <v>3.9950000000000001</v>
      </c>
      <c r="HT16" s="73">
        <v>0</v>
      </c>
      <c r="HU16" s="73">
        <v>20.149999999999999</v>
      </c>
      <c r="HV16" s="73">
        <v>18.527000000000001</v>
      </c>
      <c r="HW16" s="73">
        <v>0</v>
      </c>
      <c r="HX16" s="73">
        <v>26.344999999999999</v>
      </c>
      <c r="HY16" s="73">
        <v>6.5679999999999996</v>
      </c>
      <c r="HZ16" s="73">
        <v>0</v>
      </c>
      <c r="IA16" s="73">
        <v>1.1499999999999999</v>
      </c>
      <c r="IB16" s="73">
        <v>0</v>
      </c>
      <c r="IC16" s="73">
        <v>0</v>
      </c>
      <c r="ID16" s="73">
        <v>0</v>
      </c>
      <c r="IE16" s="73">
        <v>0</v>
      </c>
      <c r="IF16" s="73">
        <v>62.011000000000003</v>
      </c>
      <c r="IG16" s="73">
        <v>1.1499999999999999</v>
      </c>
      <c r="IH16" s="73">
        <v>0</v>
      </c>
      <c r="II16" s="73">
        <v>0</v>
      </c>
      <c r="IJ16" s="73">
        <v>6.2110000000000003</v>
      </c>
      <c r="IK16" s="73">
        <v>0</v>
      </c>
      <c r="IL16" s="73">
        <v>0</v>
      </c>
      <c r="IM16" s="73">
        <v>0</v>
      </c>
      <c r="IN16" s="73">
        <v>3.9950000000000001</v>
      </c>
      <c r="IO16" s="73">
        <v>0</v>
      </c>
      <c r="IP16" s="73">
        <v>20.149999999999999</v>
      </c>
      <c r="IQ16" s="73">
        <v>18.527000000000001</v>
      </c>
      <c r="IR16" s="73">
        <v>0</v>
      </c>
      <c r="IS16" s="73">
        <v>26.344999999999999</v>
      </c>
      <c r="IT16" s="73">
        <v>6.5679999999999996</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1</v>
      </c>
      <c r="JK16" s="71">
        <v>0</v>
      </c>
      <c r="JL16" s="71">
        <v>0</v>
      </c>
      <c r="JM16" s="71">
        <v>0</v>
      </c>
      <c r="JN16" s="71">
        <v>0</v>
      </c>
      <c r="JO16" s="71">
        <v>0</v>
      </c>
      <c r="JP16" s="71">
        <v>1</v>
      </c>
      <c r="JQ16" s="71">
        <v>0</v>
      </c>
      <c r="JR16" s="71">
        <v>0</v>
      </c>
      <c r="JS16" s="71">
        <v>0</v>
      </c>
      <c r="JT16" s="71">
        <v>2</v>
      </c>
      <c r="JU16" s="71">
        <v>0</v>
      </c>
      <c r="JV16" s="71">
        <v>0</v>
      </c>
      <c r="JW16" s="71">
        <v>0</v>
      </c>
      <c r="JX16" s="71">
        <v>2</v>
      </c>
      <c r="JY16" s="71">
        <v>0</v>
      </c>
      <c r="JZ16" s="71">
        <v>0</v>
      </c>
      <c r="KA16" s="71">
        <v>1</v>
      </c>
      <c r="KB16" s="71">
        <v>0</v>
      </c>
      <c r="KC16" s="71">
        <v>0</v>
      </c>
      <c r="KD16" s="71">
        <v>0</v>
      </c>
      <c r="KE16" s="71">
        <v>1</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2</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2</v>
      </c>
      <c r="NG16" s="71">
        <v>1</v>
      </c>
      <c r="NH16" s="71">
        <v>0</v>
      </c>
      <c r="NI16" s="71">
        <v>0</v>
      </c>
      <c r="NJ16" s="71">
        <v>0</v>
      </c>
      <c r="NK16" s="71">
        <v>1</v>
      </c>
      <c r="NL16" s="71">
        <v>0</v>
      </c>
      <c r="NM16" s="71">
        <v>0</v>
      </c>
      <c r="NN16" s="71">
        <v>0</v>
      </c>
      <c r="NO16" s="71">
        <v>0</v>
      </c>
      <c r="NP16" s="71">
        <v>0</v>
      </c>
      <c r="NQ16" s="71">
        <v>1</v>
      </c>
      <c r="NR16" s="71">
        <v>0</v>
      </c>
      <c r="NS16" s="71">
        <v>0</v>
      </c>
      <c r="NT16" s="71">
        <v>0</v>
      </c>
      <c r="NU16" s="71">
        <v>2</v>
      </c>
      <c r="NV16" s="71">
        <v>0</v>
      </c>
      <c r="NW16" s="71">
        <v>0</v>
      </c>
      <c r="NX16" s="71">
        <v>0</v>
      </c>
      <c r="NY16" s="71">
        <v>2</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2</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1</v>
      </c>
      <c r="QR16" s="71">
        <v>0</v>
      </c>
      <c r="QS16" s="71">
        <v>1</v>
      </c>
      <c r="QT16" s="71">
        <v>0</v>
      </c>
      <c r="QU16" s="71">
        <v>0</v>
      </c>
      <c r="QV16" s="71">
        <v>0</v>
      </c>
      <c r="QW16" s="71">
        <v>0</v>
      </c>
      <c r="QX16" s="71">
        <v>10</v>
      </c>
      <c r="QY16" s="71">
        <v>0</v>
      </c>
      <c r="QZ16" s="71">
        <v>0</v>
      </c>
      <c r="RA16" s="71">
        <v>0</v>
      </c>
      <c r="RB16" s="71">
        <v>2</v>
      </c>
      <c r="RC16" s="71">
        <v>0</v>
      </c>
      <c r="RD16" s="71">
        <v>0</v>
      </c>
      <c r="RE16" s="71">
        <v>0</v>
      </c>
      <c r="RF16" s="71">
        <v>1</v>
      </c>
      <c r="RG16" s="71">
        <v>0</v>
      </c>
      <c r="RH16" s="71">
        <v>2</v>
      </c>
      <c r="RI16" s="71">
        <v>2</v>
      </c>
      <c r="RJ16" s="71">
        <v>0</v>
      </c>
      <c r="RK16" s="71">
        <v>1</v>
      </c>
      <c r="RL16" s="71">
        <v>1</v>
      </c>
      <c r="RM16" s="71">
        <v>0</v>
      </c>
      <c r="RN16" s="71">
        <v>1</v>
      </c>
      <c r="RO16" s="71">
        <v>0</v>
      </c>
      <c r="RP16" s="71">
        <v>0</v>
      </c>
      <c r="RQ16" s="71">
        <v>0</v>
      </c>
      <c r="RR16" s="71">
        <v>0</v>
      </c>
      <c r="RS16" s="71">
        <v>10</v>
      </c>
      <c r="RT16" s="71">
        <v>1</v>
      </c>
      <c r="RU16" s="71">
        <v>0</v>
      </c>
      <c r="RV16" s="71">
        <v>0</v>
      </c>
      <c r="RW16" s="71">
        <v>2</v>
      </c>
      <c r="RX16" s="71">
        <v>0</v>
      </c>
      <c r="RY16" s="71">
        <v>0</v>
      </c>
      <c r="RZ16" s="71">
        <v>0</v>
      </c>
      <c r="SA16" s="71">
        <v>1</v>
      </c>
      <c r="SB16" s="71">
        <v>0</v>
      </c>
      <c r="SC16" s="71">
        <v>2</v>
      </c>
      <c r="SD16" s="71">
        <v>2</v>
      </c>
      <c r="SE16" s="71">
        <v>0</v>
      </c>
      <c r="SF16" s="71">
        <v>1</v>
      </c>
      <c r="SG16" s="71">
        <v>1</v>
      </c>
      <c r="SH16" s="71">
        <v>0</v>
      </c>
    </row>
    <row r="17" spans="1:502">
      <c r="A17" s="16" t="s">
        <v>2190</v>
      </c>
      <c r="B17" s="70">
        <v>9</v>
      </c>
      <c r="C17" s="70">
        <v>9</v>
      </c>
      <c r="D17" s="70">
        <v>1</v>
      </c>
      <c r="E17" s="70">
        <v>2012</v>
      </c>
      <c r="F17" s="70" t="s">
        <v>179</v>
      </c>
      <c r="G17" s="1073" t="s">
        <v>2181</v>
      </c>
      <c r="H17" s="70" t="s">
        <v>2182</v>
      </c>
      <c r="I17" s="1066"/>
      <c r="J17" s="73">
        <v>0</v>
      </c>
      <c r="K17" s="73">
        <v>0</v>
      </c>
      <c r="L17" s="73">
        <v>0</v>
      </c>
      <c r="M17" s="73">
        <v>0</v>
      </c>
      <c r="N17" s="73">
        <v>0</v>
      </c>
      <c r="O17" s="73">
        <v>0</v>
      </c>
      <c r="P17" s="73">
        <v>0</v>
      </c>
      <c r="Q17" s="73">
        <v>0</v>
      </c>
      <c r="R17" s="73">
        <v>12.664999999999999</v>
      </c>
      <c r="S17" s="73">
        <v>7.0739999999999998</v>
      </c>
      <c r="T17" s="73">
        <v>0</v>
      </c>
      <c r="U17" s="73">
        <v>0</v>
      </c>
      <c r="V17" s="73">
        <v>0</v>
      </c>
      <c r="W17" s="73">
        <v>10.781000000000001</v>
      </c>
      <c r="X17" s="73">
        <v>0</v>
      </c>
      <c r="Y17" s="73">
        <v>0</v>
      </c>
      <c r="Z17" s="73">
        <v>0</v>
      </c>
      <c r="AA17" s="73">
        <v>0</v>
      </c>
      <c r="AB17" s="73">
        <v>0</v>
      </c>
      <c r="AC17" s="73">
        <v>9.7439999999999998</v>
      </c>
      <c r="AD17" s="73">
        <v>0</v>
      </c>
      <c r="AE17" s="73">
        <v>0</v>
      </c>
      <c r="AF17" s="73">
        <v>0</v>
      </c>
      <c r="AG17" s="73">
        <v>7.891</v>
      </c>
      <c r="AH17" s="73">
        <v>0</v>
      </c>
      <c r="AI17" s="73">
        <v>0</v>
      </c>
      <c r="AJ17" s="73">
        <v>0</v>
      </c>
      <c r="AK17" s="73">
        <v>7.8339999999999996</v>
      </c>
      <c r="AL17" s="73">
        <v>0</v>
      </c>
      <c r="AM17" s="73">
        <v>0</v>
      </c>
      <c r="AN17" s="73">
        <v>9.3620000000000001</v>
      </c>
      <c r="AO17" s="73">
        <v>0</v>
      </c>
      <c r="AP17" s="73">
        <v>0</v>
      </c>
      <c r="AQ17" s="73">
        <v>0</v>
      </c>
      <c r="AR17" s="73">
        <v>1.1200000000000001</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7.6360000000000001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4.8179999999999996</v>
      </c>
      <c r="CG17" s="73">
        <v>0</v>
      </c>
      <c r="CH17" s="73">
        <v>0</v>
      </c>
      <c r="CI17" s="73">
        <v>0</v>
      </c>
      <c r="CJ17" s="73">
        <v>0</v>
      </c>
      <c r="CK17" s="73">
        <v>0</v>
      </c>
      <c r="CL17" s="73">
        <v>22.178999999999998</v>
      </c>
      <c r="CM17" s="73">
        <v>0</v>
      </c>
      <c r="CN17" s="73">
        <v>28.047000000000001</v>
      </c>
      <c r="CO17" s="73">
        <v>0</v>
      </c>
      <c r="CP17" s="73">
        <v>0</v>
      </c>
      <c r="CQ17" s="73">
        <v>0</v>
      </c>
      <c r="CR17" s="73">
        <v>0</v>
      </c>
      <c r="CS17" s="73">
        <v>61.703000000000003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1.1200000000000001</v>
      </c>
      <c r="DK17" s="73">
        <v>0</v>
      </c>
      <c r="DL17" s="73">
        <v>0</v>
      </c>
      <c r="DM17" s="73">
        <v>0</v>
      </c>
      <c r="DN17" s="73">
        <v>0</v>
      </c>
      <c r="DO17" s="73">
        <v>0</v>
      </c>
      <c r="DP17" s="73">
        <v>0</v>
      </c>
      <c r="DQ17" s="73">
        <v>0</v>
      </c>
      <c r="DR17" s="73">
        <v>0</v>
      </c>
      <c r="DS17" s="73">
        <v>12.664999999999999</v>
      </c>
      <c r="DT17" s="73">
        <v>7.0739999999999998</v>
      </c>
      <c r="DU17" s="73">
        <v>0</v>
      </c>
      <c r="DV17" s="73">
        <v>0</v>
      </c>
      <c r="DW17" s="73">
        <v>0</v>
      </c>
      <c r="DX17" s="73">
        <v>10.781000000000001</v>
      </c>
      <c r="DY17" s="73">
        <v>0</v>
      </c>
      <c r="DZ17" s="73">
        <v>0</v>
      </c>
      <c r="EA17" s="73">
        <v>0</v>
      </c>
      <c r="EB17" s="73">
        <v>0</v>
      </c>
      <c r="EC17" s="73">
        <v>0</v>
      </c>
      <c r="ED17" s="73">
        <v>9.7439999999999998</v>
      </c>
      <c r="EE17" s="73">
        <v>0</v>
      </c>
      <c r="EF17" s="73">
        <v>0</v>
      </c>
      <c r="EG17" s="73">
        <v>0</v>
      </c>
      <c r="EH17" s="73">
        <v>7.891</v>
      </c>
      <c r="EI17" s="73">
        <v>0</v>
      </c>
      <c r="EJ17" s="73">
        <v>0</v>
      </c>
      <c r="EK17" s="73">
        <v>0</v>
      </c>
      <c r="EL17" s="73">
        <v>7.8339999999999996</v>
      </c>
      <c r="EM17" s="73">
        <v>0</v>
      </c>
      <c r="EN17" s="73">
        <v>0</v>
      </c>
      <c r="EO17" s="73">
        <v>9.3620000000000001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7.6360000000000001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4.8179999999999996</v>
      </c>
      <c r="GH17" s="73">
        <v>0</v>
      </c>
      <c r="GI17" s="73">
        <v>0</v>
      </c>
      <c r="GJ17" s="73">
        <v>0</v>
      </c>
      <c r="GK17" s="73">
        <v>0</v>
      </c>
      <c r="GL17" s="73">
        <v>0</v>
      </c>
      <c r="GM17" s="73">
        <v>22.178999999999998</v>
      </c>
      <c r="GN17" s="73">
        <v>0</v>
      </c>
      <c r="GO17" s="73">
        <v>28.047000000000001</v>
      </c>
      <c r="GP17" s="73">
        <v>0</v>
      </c>
      <c r="GQ17" s="73">
        <v>0</v>
      </c>
      <c r="GR17" s="73">
        <v>0</v>
      </c>
      <c r="GS17" s="73">
        <v>0</v>
      </c>
      <c r="GT17" s="73">
        <v>61.703000000000003</v>
      </c>
      <c r="GU17" s="73">
        <v>0</v>
      </c>
      <c r="GV17" s="73">
        <v>0</v>
      </c>
      <c r="GW17" s="73">
        <v>0</v>
      </c>
      <c r="GX17" s="73">
        <v>0</v>
      </c>
      <c r="GY17" s="73">
        <v>0</v>
      </c>
      <c r="GZ17" s="73">
        <v>0</v>
      </c>
      <c r="HA17" s="73">
        <v>0</v>
      </c>
      <c r="HB17" s="73">
        <v>0</v>
      </c>
      <c r="HC17" s="73">
        <v>0</v>
      </c>
      <c r="HD17" s="73">
        <v>0</v>
      </c>
      <c r="HE17" s="73">
        <v>0</v>
      </c>
      <c r="HF17" s="73">
        <v>1.1200000000000001</v>
      </c>
      <c r="HG17" s="73">
        <v>0</v>
      </c>
      <c r="HH17" s="73">
        <v>0</v>
      </c>
      <c r="HI17" s="73">
        <v>0</v>
      </c>
      <c r="HJ17" s="73">
        <v>0</v>
      </c>
      <c r="HK17" s="73">
        <v>65.350999999999999</v>
      </c>
      <c r="HL17" s="73">
        <v>0</v>
      </c>
      <c r="HM17" s="73">
        <v>0</v>
      </c>
      <c r="HN17" s="73">
        <v>0</v>
      </c>
      <c r="HO17" s="73">
        <v>7.6360000000000001</v>
      </c>
      <c r="HP17" s="73">
        <v>0</v>
      </c>
      <c r="HQ17" s="73">
        <v>0</v>
      </c>
      <c r="HR17" s="73">
        <v>0</v>
      </c>
      <c r="HS17" s="73">
        <v>4.8179999999999996</v>
      </c>
      <c r="HT17" s="73">
        <v>0</v>
      </c>
      <c r="HU17" s="73">
        <v>22.178999999999998</v>
      </c>
      <c r="HV17" s="73">
        <v>28.047000000000001</v>
      </c>
      <c r="HW17" s="73">
        <v>0</v>
      </c>
      <c r="HX17" s="73">
        <v>61.703000000000003</v>
      </c>
      <c r="HY17" s="73">
        <v>0</v>
      </c>
      <c r="HZ17" s="73">
        <v>0</v>
      </c>
      <c r="IA17" s="73">
        <v>1.1200000000000001</v>
      </c>
      <c r="IB17" s="73">
        <v>0</v>
      </c>
      <c r="IC17" s="73">
        <v>0</v>
      </c>
      <c r="ID17" s="73">
        <v>0</v>
      </c>
      <c r="IE17" s="73">
        <v>0</v>
      </c>
      <c r="IF17" s="73">
        <v>65.350999999999999</v>
      </c>
      <c r="IG17" s="73">
        <v>1.1200000000000001</v>
      </c>
      <c r="IH17" s="73">
        <v>0</v>
      </c>
      <c r="II17" s="73">
        <v>0</v>
      </c>
      <c r="IJ17" s="73">
        <v>7.6360000000000001</v>
      </c>
      <c r="IK17" s="73">
        <v>0</v>
      </c>
      <c r="IL17" s="73">
        <v>0</v>
      </c>
      <c r="IM17" s="73">
        <v>0</v>
      </c>
      <c r="IN17" s="73">
        <v>4.8179999999999996</v>
      </c>
      <c r="IO17" s="73">
        <v>0</v>
      </c>
      <c r="IP17" s="73">
        <v>22.178999999999998</v>
      </c>
      <c r="IQ17" s="73">
        <v>28.047000000000001</v>
      </c>
      <c r="IR17" s="73">
        <v>0</v>
      </c>
      <c r="IS17" s="73">
        <v>61.703000000000003</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1</v>
      </c>
      <c r="JK17" s="71">
        <v>0</v>
      </c>
      <c r="JL17" s="71">
        <v>0</v>
      </c>
      <c r="JM17" s="71">
        <v>0</v>
      </c>
      <c r="JN17" s="71">
        <v>0</v>
      </c>
      <c r="JO17" s="71">
        <v>0</v>
      </c>
      <c r="JP17" s="71">
        <v>1</v>
      </c>
      <c r="JQ17" s="71">
        <v>0</v>
      </c>
      <c r="JR17" s="71">
        <v>0</v>
      </c>
      <c r="JS17" s="71">
        <v>0</v>
      </c>
      <c r="JT17" s="71">
        <v>2</v>
      </c>
      <c r="JU17" s="71">
        <v>0</v>
      </c>
      <c r="JV17" s="71">
        <v>0</v>
      </c>
      <c r="JW17" s="71">
        <v>0</v>
      </c>
      <c r="JX17" s="71">
        <v>2</v>
      </c>
      <c r="JY17" s="71">
        <v>0</v>
      </c>
      <c r="JZ17" s="71">
        <v>0</v>
      </c>
      <c r="KA17" s="71">
        <v>1</v>
      </c>
      <c r="KB17" s="71">
        <v>0</v>
      </c>
      <c r="KC17" s="71">
        <v>0</v>
      </c>
      <c r="KD17" s="71">
        <v>0</v>
      </c>
      <c r="KE17" s="71">
        <v>1</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2</v>
      </c>
      <c r="LZ17" s="71">
        <v>0</v>
      </c>
      <c r="MA17" s="71">
        <v>3</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2</v>
      </c>
      <c r="NG17" s="71">
        <v>1</v>
      </c>
      <c r="NH17" s="71">
        <v>0</v>
      </c>
      <c r="NI17" s="71">
        <v>0</v>
      </c>
      <c r="NJ17" s="71">
        <v>0</v>
      </c>
      <c r="NK17" s="71">
        <v>1</v>
      </c>
      <c r="NL17" s="71">
        <v>0</v>
      </c>
      <c r="NM17" s="71">
        <v>0</v>
      </c>
      <c r="NN17" s="71">
        <v>0</v>
      </c>
      <c r="NO17" s="71">
        <v>0</v>
      </c>
      <c r="NP17" s="71">
        <v>0</v>
      </c>
      <c r="NQ17" s="71">
        <v>1</v>
      </c>
      <c r="NR17" s="71">
        <v>0</v>
      </c>
      <c r="NS17" s="71">
        <v>0</v>
      </c>
      <c r="NT17" s="71">
        <v>0</v>
      </c>
      <c r="NU17" s="71">
        <v>2</v>
      </c>
      <c r="NV17" s="71">
        <v>0</v>
      </c>
      <c r="NW17" s="71">
        <v>0</v>
      </c>
      <c r="NX17" s="71">
        <v>0</v>
      </c>
      <c r="NY17" s="71">
        <v>2</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2</v>
      </c>
      <c r="QA17" s="71">
        <v>0</v>
      </c>
      <c r="QB17" s="71">
        <v>3</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10</v>
      </c>
      <c r="QY17" s="71">
        <v>0</v>
      </c>
      <c r="QZ17" s="71">
        <v>0</v>
      </c>
      <c r="RA17" s="71">
        <v>0</v>
      </c>
      <c r="RB17" s="71">
        <v>2</v>
      </c>
      <c r="RC17" s="71">
        <v>0</v>
      </c>
      <c r="RD17" s="71">
        <v>0</v>
      </c>
      <c r="RE17" s="71">
        <v>0</v>
      </c>
      <c r="RF17" s="71">
        <v>1</v>
      </c>
      <c r="RG17" s="71">
        <v>0</v>
      </c>
      <c r="RH17" s="71">
        <v>2</v>
      </c>
      <c r="RI17" s="71">
        <v>3</v>
      </c>
      <c r="RJ17" s="71">
        <v>0</v>
      </c>
      <c r="RK17" s="71">
        <v>3</v>
      </c>
      <c r="RL17" s="71">
        <v>0</v>
      </c>
      <c r="RM17" s="71">
        <v>0</v>
      </c>
      <c r="RN17" s="71">
        <v>1</v>
      </c>
      <c r="RO17" s="71">
        <v>0</v>
      </c>
      <c r="RP17" s="71">
        <v>0</v>
      </c>
      <c r="RQ17" s="71">
        <v>0</v>
      </c>
      <c r="RR17" s="71">
        <v>0</v>
      </c>
      <c r="RS17" s="71">
        <v>10</v>
      </c>
      <c r="RT17" s="71">
        <v>1</v>
      </c>
      <c r="RU17" s="71">
        <v>0</v>
      </c>
      <c r="RV17" s="71">
        <v>0</v>
      </c>
      <c r="RW17" s="71">
        <v>2</v>
      </c>
      <c r="RX17" s="71">
        <v>0</v>
      </c>
      <c r="RY17" s="71">
        <v>0</v>
      </c>
      <c r="RZ17" s="71">
        <v>0</v>
      </c>
      <c r="SA17" s="71">
        <v>1</v>
      </c>
      <c r="SB17" s="71">
        <v>0</v>
      </c>
      <c r="SC17" s="71">
        <v>2</v>
      </c>
      <c r="SD17" s="71">
        <v>3</v>
      </c>
      <c r="SE17" s="71">
        <v>0</v>
      </c>
      <c r="SF17" s="71">
        <v>3</v>
      </c>
      <c r="SG17" s="71">
        <v>0</v>
      </c>
      <c r="SH17" s="71">
        <v>0</v>
      </c>
    </row>
    <row r="18" spans="1:502">
      <c r="A18" s="16" t="s">
        <v>2191</v>
      </c>
      <c r="B18" s="70">
        <v>10</v>
      </c>
      <c r="C18" s="70">
        <v>10</v>
      </c>
      <c r="D18" s="70">
        <v>1</v>
      </c>
      <c r="E18" s="70">
        <v>2013</v>
      </c>
      <c r="F18" s="70" t="s">
        <v>180</v>
      </c>
      <c r="G18" s="1073" t="s">
        <v>2181</v>
      </c>
      <c r="H18" s="70" t="s">
        <v>2182</v>
      </c>
      <c r="I18" s="1066"/>
      <c r="J18" s="73">
        <v>0</v>
      </c>
      <c r="K18" s="73">
        <v>0</v>
      </c>
      <c r="L18" s="73">
        <v>0</v>
      </c>
      <c r="M18" s="73">
        <v>0</v>
      </c>
      <c r="N18" s="73">
        <v>0</v>
      </c>
      <c r="O18" s="73">
        <v>0</v>
      </c>
      <c r="P18" s="73">
        <v>0</v>
      </c>
      <c r="Q18" s="73">
        <v>0</v>
      </c>
      <c r="R18" s="73">
        <v>13.218999999999999</v>
      </c>
      <c r="S18" s="73">
        <v>0</v>
      </c>
      <c r="T18" s="73">
        <v>0</v>
      </c>
      <c r="U18" s="73">
        <v>0</v>
      </c>
      <c r="V18" s="73">
        <v>0</v>
      </c>
      <c r="W18" s="73">
        <v>12.933</v>
      </c>
      <c r="X18" s="73">
        <v>0</v>
      </c>
      <c r="Y18" s="73">
        <v>0</v>
      </c>
      <c r="Z18" s="73">
        <v>0</v>
      </c>
      <c r="AA18" s="73">
        <v>0</v>
      </c>
      <c r="AB18" s="73">
        <v>0</v>
      </c>
      <c r="AC18" s="73">
        <v>10.288</v>
      </c>
      <c r="AD18" s="73">
        <v>0</v>
      </c>
      <c r="AE18" s="73">
        <v>0</v>
      </c>
      <c r="AF18" s="73">
        <v>0</v>
      </c>
      <c r="AG18" s="73">
        <v>8.5719999999999992</v>
      </c>
      <c r="AH18" s="73">
        <v>0</v>
      </c>
      <c r="AI18" s="73">
        <v>0</v>
      </c>
      <c r="AJ18" s="73">
        <v>0</v>
      </c>
      <c r="AK18" s="73">
        <v>6.4109999999999996</v>
      </c>
      <c r="AL18" s="73">
        <v>0</v>
      </c>
      <c r="AM18" s="73">
        <v>0</v>
      </c>
      <c r="AN18" s="73">
        <v>9.7159999999999993</v>
      </c>
      <c r="AO18" s="73">
        <v>0</v>
      </c>
      <c r="AP18" s="73">
        <v>0</v>
      </c>
      <c r="AQ18" s="73">
        <v>0</v>
      </c>
      <c r="AR18" s="73">
        <v>1.145</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7.7720000000000002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4.9059999999999997</v>
      </c>
      <c r="CG18" s="73">
        <v>0</v>
      </c>
      <c r="CH18" s="73">
        <v>0</v>
      </c>
      <c r="CI18" s="73">
        <v>0</v>
      </c>
      <c r="CJ18" s="73">
        <v>0</v>
      </c>
      <c r="CK18" s="73">
        <v>0</v>
      </c>
      <c r="CL18" s="73">
        <v>21.992000000000001</v>
      </c>
      <c r="CM18" s="73">
        <v>0</v>
      </c>
      <c r="CN18" s="73">
        <v>28.571000000000002</v>
      </c>
      <c r="CO18" s="73">
        <v>0</v>
      </c>
      <c r="CP18" s="73">
        <v>0</v>
      </c>
      <c r="CQ18" s="73">
        <v>0</v>
      </c>
      <c r="CR18" s="73">
        <v>0</v>
      </c>
      <c r="CS18" s="73">
        <v>60.33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1.145</v>
      </c>
      <c r="DK18" s="73">
        <v>0</v>
      </c>
      <c r="DL18" s="73">
        <v>0</v>
      </c>
      <c r="DM18" s="73">
        <v>0</v>
      </c>
      <c r="DN18" s="73">
        <v>0</v>
      </c>
      <c r="DO18" s="73">
        <v>0</v>
      </c>
      <c r="DP18" s="73">
        <v>0</v>
      </c>
      <c r="DQ18" s="73">
        <v>0</v>
      </c>
      <c r="DR18" s="73">
        <v>0</v>
      </c>
      <c r="DS18" s="73">
        <v>13.218999999999999</v>
      </c>
      <c r="DT18" s="73">
        <v>0</v>
      </c>
      <c r="DU18" s="73">
        <v>0</v>
      </c>
      <c r="DV18" s="73">
        <v>0</v>
      </c>
      <c r="DW18" s="73">
        <v>0</v>
      </c>
      <c r="DX18" s="73">
        <v>12.933</v>
      </c>
      <c r="DY18" s="73">
        <v>0</v>
      </c>
      <c r="DZ18" s="73">
        <v>0</v>
      </c>
      <c r="EA18" s="73">
        <v>0</v>
      </c>
      <c r="EB18" s="73">
        <v>0</v>
      </c>
      <c r="EC18" s="73">
        <v>0</v>
      </c>
      <c r="ED18" s="73">
        <v>10.288</v>
      </c>
      <c r="EE18" s="73">
        <v>0</v>
      </c>
      <c r="EF18" s="73">
        <v>0</v>
      </c>
      <c r="EG18" s="73">
        <v>0</v>
      </c>
      <c r="EH18" s="73">
        <v>8.5719999999999992</v>
      </c>
      <c r="EI18" s="73">
        <v>0</v>
      </c>
      <c r="EJ18" s="73">
        <v>0</v>
      </c>
      <c r="EK18" s="73">
        <v>0</v>
      </c>
      <c r="EL18" s="73">
        <v>6.4109999999999996</v>
      </c>
      <c r="EM18" s="73">
        <v>0</v>
      </c>
      <c r="EN18" s="73">
        <v>0</v>
      </c>
      <c r="EO18" s="73">
        <v>9.7159999999999993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7.7720000000000002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4.9059999999999997</v>
      </c>
      <c r="GH18" s="73">
        <v>0</v>
      </c>
      <c r="GI18" s="73">
        <v>0</v>
      </c>
      <c r="GJ18" s="73">
        <v>0</v>
      </c>
      <c r="GK18" s="73">
        <v>0</v>
      </c>
      <c r="GL18" s="73">
        <v>0</v>
      </c>
      <c r="GM18" s="73">
        <v>21.992000000000001</v>
      </c>
      <c r="GN18" s="73">
        <v>0</v>
      </c>
      <c r="GO18" s="73">
        <v>28.571000000000002</v>
      </c>
      <c r="GP18" s="73">
        <v>0</v>
      </c>
      <c r="GQ18" s="73">
        <v>0</v>
      </c>
      <c r="GR18" s="73">
        <v>0</v>
      </c>
      <c r="GS18" s="73">
        <v>0</v>
      </c>
      <c r="GT18" s="73">
        <v>60.33</v>
      </c>
      <c r="GU18" s="73">
        <v>0</v>
      </c>
      <c r="GV18" s="73">
        <v>0</v>
      </c>
      <c r="GW18" s="73">
        <v>0</v>
      </c>
      <c r="GX18" s="73">
        <v>0</v>
      </c>
      <c r="GY18" s="73">
        <v>0</v>
      </c>
      <c r="GZ18" s="73">
        <v>0</v>
      </c>
      <c r="HA18" s="73">
        <v>0</v>
      </c>
      <c r="HB18" s="73">
        <v>0</v>
      </c>
      <c r="HC18" s="73">
        <v>0</v>
      </c>
      <c r="HD18" s="73">
        <v>0</v>
      </c>
      <c r="HE18" s="73">
        <v>0</v>
      </c>
      <c r="HF18" s="73">
        <v>1.145</v>
      </c>
      <c r="HG18" s="73">
        <v>0</v>
      </c>
      <c r="HH18" s="73">
        <v>0</v>
      </c>
      <c r="HI18" s="73">
        <v>0</v>
      </c>
      <c r="HJ18" s="73">
        <v>0</v>
      </c>
      <c r="HK18" s="73">
        <v>61.139000000000003</v>
      </c>
      <c r="HL18" s="73">
        <v>0</v>
      </c>
      <c r="HM18" s="73">
        <v>0</v>
      </c>
      <c r="HN18" s="73">
        <v>0</v>
      </c>
      <c r="HO18" s="73">
        <v>7.7720000000000002</v>
      </c>
      <c r="HP18" s="73">
        <v>0</v>
      </c>
      <c r="HQ18" s="73">
        <v>0</v>
      </c>
      <c r="HR18" s="73">
        <v>0</v>
      </c>
      <c r="HS18" s="73">
        <v>4.9059999999999997</v>
      </c>
      <c r="HT18" s="73">
        <v>0</v>
      </c>
      <c r="HU18" s="73">
        <v>21.992000000000001</v>
      </c>
      <c r="HV18" s="73">
        <v>28.571000000000002</v>
      </c>
      <c r="HW18" s="73">
        <v>0</v>
      </c>
      <c r="HX18" s="73">
        <v>60.33</v>
      </c>
      <c r="HY18" s="73">
        <v>0</v>
      </c>
      <c r="HZ18" s="73">
        <v>0</v>
      </c>
      <c r="IA18" s="73">
        <v>1.145</v>
      </c>
      <c r="IB18" s="73">
        <v>0</v>
      </c>
      <c r="IC18" s="73">
        <v>0</v>
      </c>
      <c r="ID18" s="73">
        <v>0</v>
      </c>
      <c r="IE18" s="73">
        <v>0</v>
      </c>
      <c r="IF18" s="73">
        <v>61.139000000000003</v>
      </c>
      <c r="IG18" s="73">
        <v>1.145</v>
      </c>
      <c r="IH18" s="73">
        <v>0</v>
      </c>
      <c r="II18" s="73">
        <v>0</v>
      </c>
      <c r="IJ18" s="73">
        <v>7.7720000000000002</v>
      </c>
      <c r="IK18" s="73">
        <v>0</v>
      </c>
      <c r="IL18" s="73">
        <v>0</v>
      </c>
      <c r="IM18" s="73">
        <v>0</v>
      </c>
      <c r="IN18" s="73">
        <v>4.9059999999999997</v>
      </c>
      <c r="IO18" s="73">
        <v>0</v>
      </c>
      <c r="IP18" s="73">
        <v>21.992000000000001</v>
      </c>
      <c r="IQ18" s="73">
        <v>28.571000000000002</v>
      </c>
      <c r="IR18" s="73">
        <v>0</v>
      </c>
      <c r="IS18" s="73">
        <v>60.33</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1</v>
      </c>
      <c r="JK18" s="71">
        <v>0</v>
      </c>
      <c r="JL18" s="71">
        <v>0</v>
      </c>
      <c r="JM18" s="71">
        <v>0</v>
      </c>
      <c r="JN18" s="71">
        <v>0</v>
      </c>
      <c r="JO18" s="71">
        <v>0</v>
      </c>
      <c r="JP18" s="71">
        <v>1</v>
      </c>
      <c r="JQ18" s="71">
        <v>0</v>
      </c>
      <c r="JR18" s="71">
        <v>0</v>
      </c>
      <c r="JS18" s="71">
        <v>0</v>
      </c>
      <c r="JT18" s="71">
        <v>2</v>
      </c>
      <c r="JU18" s="71">
        <v>0</v>
      </c>
      <c r="JV18" s="71">
        <v>0</v>
      </c>
      <c r="JW18" s="71">
        <v>0</v>
      </c>
      <c r="JX18" s="71">
        <v>2</v>
      </c>
      <c r="JY18" s="71">
        <v>0</v>
      </c>
      <c r="JZ18" s="71">
        <v>0</v>
      </c>
      <c r="KA18" s="71">
        <v>1</v>
      </c>
      <c r="KB18" s="71">
        <v>0</v>
      </c>
      <c r="KC18" s="71">
        <v>0</v>
      </c>
      <c r="KD18" s="71">
        <v>0</v>
      </c>
      <c r="KE18" s="71">
        <v>1</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2</v>
      </c>
      <c r="LZ18" s="71">
        <v>0</v>
      </c>
      <c r="MA18" s="71">
        <v>3</v>
      </c>
      <c r="MB18" s="71">
        <v>0</v>
      </c>
      <c r="MC18" s="71">
        <v>0</v>
      </c>
      <c r="MD18" s="71">
        <v>0</v>
      </c>
      <c r="ME18" s="71">
        <v>0</v>
      </c>
      <c r="MF18" s="71">
        <v>3</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2</v>
      </c>
      <c r="NG18" s="71">
        <v>0</v>
      </c>
      <c r="NH18" s="71">
        <v>0</v>
      </c>
      <c r="NI18" s="71">
        <v>0</v>
      </c>
      <c r="NJ18" s="71">
        <v>0</v>
      </c>
      <c r="NK18" s="71">
        <v>1</v>
      </c>
      <c r="NL18" s="71">
        <v>0</v>
      </c>
      <c r="NM18" s="71">
        <v>0</v>
      </c>
      <c r="NN18" s="71">
        <v>0</v>
      </c>
      <c r="NO18" s="71">
        <v>0</v>
      </c>
      <c r="NP18" s="71">
        <v>0</v>
      </c>
      <c r="NQ18" s="71">
        <v>1</v>
      </c>
      <c r="NR18" s="71">
        <v>0</v>
      </c>
      <c r="NS18" s="71">
        <v>0</v>
      </c>
      <c r="NT18" s="71">
        <v>0</v>
      </c>
      <c r="NU18" s="71">
        <v>2</v>
      </c>
      <c r="NV18" s="71">
        <v>0</v>
      </c>
      <c r="NW18" s="71">
        <v>0</v>
      </c>
      <c r="NX18" s="71">
        <v>0</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2</v>
      </c>
      <c r="QA18" s="71">
        <v>0</v>
      </c>
      <c r="QB18" s="71">
        <v>3</v>
      </c>
      <c r="QC18" s="71">
        <v>0</v>
      </c>
      <c r="QD18" s="71">
        <v>0</v>
      </c>
      <c r="QE18" s="71">
        <v>0</v>
      </c>
      <c r="QF18" s="71">
        <v>0</v>
      </c>
      <c r="QG18" s="71">
        <v>3</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9</v>
      </c>
      <c r="QY18" s="71">
        <v>0</v>
      </c>
      <c r="QZ18" s="71">
        <v>0</v>
      </c>
      <c r="RA18" s="71">
        <v>0</v>
      </c>
      <c r="RB18" s="71">
        <v>2</v>
      </c>
      <c r="RC18" s="71">
        <v>0</v>
      </c>
      <c r="RD18" s="71">
        <v>0</v>
      </c>
      <c r="RE18" s="71">
        <v>0</v>
      </c>
      <c r="RF18" s="71">
        <v>1</v>
      </c>
      <c r="RG18" s="71">
        <v>0</v>
      </c>
      <c r="RH18" s="71">
        <v>2</v>
      </c>
      <c r="RI18" s="71">
        <v>3</v>
      </c>
      <c r="RJ18" s="71">
        <v>0</v>
      </c>
      <c r="RK18" s="71">
        <v>3</v>
      </c>
      <c r="RL18" s="71">
        <v>0</v>
      </c>
      <c r="RM18" s="71">
        <v>0</v>
      </c>
      <c r="RN18" s="71">
        <v>1</v>
      </c>
      <c r="RO18" s="71">
        <v>0</v>
      </c>
      <c r="RP18" s="71">
        <v>0</v>
      </c>
      <c r="RQ18" s="71">
        <v>0</v>
      </c>
      <c r="RR18" s="71">
        <v>0</v>
      </c>
      <c r="RS18" s="71">
        <v>9</v>
      </c>
      <c r="RT18" s="71">
        <v>1</v>
      </c>
      <c r="RU18" s="71">
        <v>0</v>
      </c>
      <c r="RV18" s="71">
        <v>0</v>
      </c>
      <c r="RW18" s="71">
        <v>2</v>
      </c>
      <c r="RX18" s="71">
        <v>0</v>
      </c>
      <c r="RY18" s="71">
        <v>0</v>
      </c>
      <c r="RZ18" s="71">
        <v>0</v>
      </c>
      <c r="SA18" s="71">
        <v>1</v>
      </c>
      <c r="SB18" s="71">
        <v>0</v>
      </c>
      <c r="SC18" s="71">
        <v>2</v>
      </c>
      <c r="SD18" s="71">
        <v>3</v>
      </c>
      <c r="SE18" s="71">
        <v>0</v>
      </c>
      <c r="SF18" s="71">
        <v>3</v>
      </c>
      <c r="SG18" s="71">
        <v>0</v>
      </c>
      <c r="SH18" s="71">
        <v>0</v>
      </c>
    </row>
    <row r="19" spans="1:502">
      <c r="A19" s="16" t="s">
        <v>2192</v>
      </c>
      <c r="B19" s="70">
        <v>11</v>
      </c>
      <c r="C19" s="70">
        <v>11</v>
      </c>
      <c r="D19" s="70">
        <v>1</v>
      </c>
      <c r="E19" s="70">
        <v>2014</v>
      </c>
      <c r="F19" s="70" t="s">
        <v>181</v>
      </c>
      <c r="G19" s="1073" t="s">
        <v>2181</v>
      </c>
      <c r="H19" s="70" t="s">
        <v>2182</v>
      </c>
      <c r="I19" s="1066"/>
      <c r="J19" s="73">
        <v>0</v>
      </c>
      <c r="K19" s="73">
        <v>0</v>
      </c>
      <c r="L19" s="73">
        <v>0</v>
      </c>
      <c r="M19" s="73">
        <v>0</v>
      </c>
      <c r="N19" s="73">
        <v>0</v>
      </c>
      <c r="O19" s="73">
        <v>0</v>
      </c>
      <c r="P19" s="73">
        <v>0</v>
      </c>
      <c r="Q19" s="73">
        <v>0</v>
      </c>
      <c r="R19" s="73">
        <v>13.084</v>
      </c>
      <c r="S19" s="73">
        <v>0</v>
      </c>
      <c r="T19" s="73">
        <v>0</v>
      </c>
      <c r="U19" s="73">
        <v>0</v>
      </c>
      <c r="V19" s="73">
        <v>0</v>
      </c>
      <c r="W19" s="73">
        <v>11.113</v>
      </c>
      <c r="X19" s="73">
        <v>0</v>
      </c>
      <c r="Y19" s="73">
        <v>0</v>
      </c>
      <c r="Z19" s="73">
        <v>0</v>
      </c>
      <c r="AA19" s="73">
        <v>0</v>
      </c>
      <c r="AB19" s="73">
        <v>0</v>
      </c>
      <c r="AC19" s="73">
        <v>9.75</v>
      </c>
      <c r="AD19" s="73">
        <v>0</v>
      </c>
      <c r="AE19" s="73">
        <v>0</v>
      </c>
      <c r="AF19" s="73">
        <v>0</v>
      </c>
      <c r="AG19" s="73">
        <v>8.0640000000000001</v>
      </c>
      <c r="AH19" s="73">
        <v>0</v>
      </c>
      <c r="AI19" s="73">
        <v>0</v>
      </c>
      <c r="AJ19" s="73">
        <v>0</v>
      </c>
      <c r="AK19" s="73">
        <v>4.1909999999999998</v>
      </c>
      <c r="AL19" s="73">
        <v>0</v>
      </c>
      <c r="AM19" s="73">
        <v>0</v>
      </c>
      <c r="AN19" s="73">
        <v>9.5060000000000002</v>
      </c>
      <c r="AO19" s="73">
        <v>0</v>
      </c>
      <c r="AP19" s="73">
        <v>0</v>
      </c>
      <c r="AQ19" s="73">
        <v>0</v>
      </c>
      <c r="AR19" s="73">
        <v>1.165</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7.2910000000000004</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4.6639999999999997</v>
      </c>
      <c r="CG19" s="73">
        <v>0</v>
      </c>
      <c r="CH19" s="73">
        <v>0</v>
      </c>
      <c r="CI19" s="73">
        <v>0</v>
      </c>
      <c r="CJ19" s="73">
        <v>0</v>
      </c>
      <c r="CK19" s="73">
        <v>0</v>
      </c>
      <c r="CL19" s="73">
        <v>22.533999999999999</v>
      </c>
      <c r="CM19" s="73">
        <v>0</v>
      </c>
      <c r="CN19" s="73">
        <v>27.363</v>
      </c>
      <c r="CO19" s="73">
        <v>0</v>
      </c>
      <c r="CP19" s="73">
        <v>0</v>
      </c>
      <c r="CQ19" s="73">
        <v>0</v>
      </c>
      <c r="CR19" s="73">
        <v>0</v>
      </c>
      <c r="CS19" s="73">
        <v>23.803000000000001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1.165</v>
      </c>
      <c r="DK19" s="73">
        <v>0</v>
      </c>
      <c r="DL19" s="73">
        <v>0</v>
      </c>
      <c r="DM19" s="73">
        <v>0</v>
      </c>
      <c r="DN19" s="73">
        <v>0</v>
      </c>
      <c r="DO19" s="73">
        <v>0</v>
      </c>
      <c r="DP19" s="73">
        <v>0</v>
      </c>
      <c r="DQ19" s="73">
        <v>0</v>
      </c>
      <c r="DR19" s="73">
        <v>0</v>
      </c>
      <c r="DS19" s="73">
        <v>13.084</v>
      </c>
      <c r="DT19" s="73">
        <v>0</v>
      </c>
      <c r="DU19" s="73">
        <v>0</v>
      </c>
      <c r="DV19" s="73">
        <v>0</v>
      </c>
      <c r="DW19" s="73">
        <v>0</v>
      </c>
      <c r="DX19" s="73">
        <v>11.113</v>
      </c>
      <c r="DY19" s="73">
        <v>0</v>
      </c>
      <c r="DZ19" s="73">
        <v>0</v>
      </c>
      <c r="EA19" s="73">
        <v>0</v>
      </c>
      <c r="EB19" s="73">
        <v>0</v>
      </c>
      <c r="EC19" s="73">
        <v>0</v>
      </c>
      <c r="ED19" s="73">
        <v>9.75</v>
      </c>
      <c r="EE19" s="73">
        <v>0</v>
      </c>
      <c r="EF19" s="73">
        <v>0</v>
      </c>
      <c r="EG19" s="73">
        <v>0</v>
      </c>
      <c r="EH19" s="73">
        <v>8.0640000000000001</v>
      </c>
      <c r="EI19" s="73">
        <v>0</v>
      </c>
      <c r="EJ19" s="73">
        <v>0</v>
      </c>
      <c r="EK19" s="73">
        <v>0</v>
      </c>
      <c r="EL19" s="73">
        <v>4.1909999999999998</v>
      </c>
      <c r="EM19" s="73">
        <v>0</v>
      </c>
      <c r="EN19" s="73">
        <v>0</v>
      </c>
      <c r="EO19" s="73">
        <v>9.5060000000000002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7.2910000000000004</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4.6639999999999997</v>
      </c>
      <c r="GH19" s="73">
        <v>0</v>
      </c>
      <c r="GI19" s="73">
        <v>0</v>
      </c>
      <c r="GJ19" s="73">
        <v>0</v>
      </c>
      <c r="GK19" s="73">
        <v>0</v>
      </c>
      <c r="GL19" s="73">
        <v>0</v>
      </c>
      <c r="GM19" s="73">
        <v>22.533999999999999</v>
      </c>
      <c r="GN19" s="73">
        <v>0</v>
      </c>
      <c r="GO19" s="73">
        <v>27.363</v>
      </c>
      <c r="GP19" s="73">
        <v>0</v>
      </c>
      <c r="GQ19" s="73">
        <v>0</v>
      </c>
      <c r="GR19" s="73">
        <v>0</v>
      </c>
      <c r="GS19" s="73">
        <v>0</v>
      </c>
      <c r="GT19" s="73">
        <v>23.803000000000001</v>
      </c>
      <c r="GU19" s="73">
        <v>0</v>
      </c>
      <c r="GV19" s="73">
        <v>0</v>
      </c>
      <c r="GW19" s="73">
        <v>0</v>
      </c>
      <c r="GX19" s="73">
        <v>0</v>
      </c>
      <c r="GY19" s="73">
        <v>0</v>
      </c>
      <c r="GZ19" s="73">
        <v>0</v>
      </c>
      <c r="HA19" s="73">
        <v>0</v>
      </c>
      <c r="HB19" s="73">
        <v>0</v>
      </c>
      <c r="HC19" s="73">
        <v>0</v>
      </c>
      <c r="HD19" s="73">
        <v>0</v>
      </c>
      <c r="HE19" s="73">
        <v>0</v>
      </c>
      <c r="HF19" s="73">
        <v>1.165</v>
      </c>
      <c r="HG19" s="73">
        <v>0</v>
      </c>
      <c r="HH19" s="73">
        <v>0</v>
      </c>
      <c r="HI19" s="73">
        <v>0</v>
      </c>
      <c r="HJ19" s="73">
        <v>0</v>
      </c>
      <c r="HK19" s="73">
        <v>55.707999999999998</v>
      </c>
      <c r="HL19" s="73">
        <v>0</v>
      </c>
      <c r="HM19" s="73">
        <v>0</v>
      </c>
      <c r="HN19" s="73">
        <v>0</v>
      </c>
      <c r="HO19" s="73">
        <v>7.2910000000000004</v>
      </c>
      <c r="HP19" s="73">
        <v>0</v>
      </c>
      <c r="HQ19" s="73">
        <v>0</v>
      </c>
      <c r="HR19" s="73">
        <v>0</v>
      </c>
      <c r="HS19" s="73">
        <v>4.6639999999999997</v>
      </c>
      <c r="HT19" s="73">
        <v>0</v>
      </c>
      <c r="HU19" s="73">
        <v>22.533999999999999</v>
      </c>
      <c r="HV19" s="73">
        <v>27.363</v>
      </c>
      <c r="HW19" s="73">
        <v>0</v>
      </c>
      <c r="HX19" s="73">
        <v>23.803000000000001</v>
      </c>
      <c r="HY19" s="73">
        <v>0</v>
      </c>
      <c r="HZ19" s="73">
        <v>0</v>
      </c>
      <c r="IA19" s="73">
        <v>1.165</v>
      </c>
      <c r="IB19" s="73">
        <v>0</v>
      </c>
      <c r="IC19" s="73">
        <v>0</v>
      </c>
      <c r="ID19" s="73">
        <v>0</v>
      </c>
      <c r="IE19" s="73">
        <v>0</v>
      </c>
      <c r="IF19" s="73">
        <v>55.707999999999998</v>
      </c>
      <c r="IG19" s="73">
        <v>1.165</v>
      </c>
      <c r="IH19" s="73">
        <v>0</v>
      </c>
      <c r="II19" s="73">
        <v>0</v>
      </c>
      <c r="IJ19" s="73">
        <v>7.2910000000000004</v>
      </c>
      <c r="IK19" s="73">
        <v>0</v>
      </c>
      <c r="IL19" s="73">
        <v>0</v>
      </c>
      <c r="IM19" s="73">
        <v>0</v>
      </c>
      <c r="IN19" s="73">
        <v>4.6639999999999997</v>
      </c>
      <c r="IO19" s="73">
        <v>0</v>
      </c>
      <c r="IP19" s="73">
        <v>22.533999999999999</v>
      </c>
      <c r="IQ19" s="73">
        <v>27.363</v>
      </c>
      <c r="IR19" s="73">
        <v>0</v>
      </c>
      <c r="IS19" s="73">
        <v>23.803000000000001</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1</v>
      </c>
      <c r="JK19" s="71">
        <v>0</v>
      </c>
      <c r="JL19" s="71">
        <v>0</v>
      </c>
      <c r="JM19" s="71">
        <v>0</v>
      </c>
      <c r="JN19" s="71">
        <v>0</v>
      </c>
      <c r="JO19" s="71">
        <v>0</v>
      </c>
      <c r="JP19" s="71">
        <v>1</v>
      </c>
      <c r="JQ19" s="71">
        <v>0</v>
      </c>
      <c r="JR19" s="71">
        <v>0</v>
      </c>
      <c r="JS19" s="71">
        <v>0</v>
      </c>
      <c r="JT19" s="71">
        <v>2</v>
      </c>
      <c r="JU19" s="71">
        <v>0</v>
      </c>
      <c r="JV19" s="71">
        <v>0</v>
      </c>
      <c r="JW19" s="71">
        <v>0</v>
      </c>
      <c r="JX19" s="71">
        <v>1</v>
      </c>
      <c r="JY19" s="71">
        <v>0</v>
      </c>
      <c r="JZ19" s="71">
        <v>0</v>
      </c>
      <c r="KA19" s="71">
        <v>1</v>
      </c>
      <c r="KB19" s="71">
        <v>0</v>
      </c>
      <c r="KC19" s="71">
        <v>0</v>
      </c>
      <c r="KD19" s="71">
        <v>0</v>
      </c>
      <c r="KE19" s="71">
        <v>1</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2</v>
      </c>
      <c r="LZ19" s="71">
        <v>0</v>
      </c>
      <c r="MA19" s="71">
        <v>3</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2</v>
      </c>
      <c r="NG19" s="71">
        <v>0</v>
      </c>
      <c r="NH19" s="71">
        <v>0</v>
      </c>
      <c r="NI19" s="71">
        <v>0</v>
      </c>
      <c r="NJ19" s="71">
        <v>0</v>
      </c>
      <c r="NK19" s="71">
        <v>1</v>
      </c>
      <c r="NL19" s="71">
        <v>0</v>
      </c>
      <c r="NM19" s="71">
        <v>0</v>
      </c>
      <c r="NN19" s="71">
        <v>0</v>
      </c>
      <c r="NO19" s="71">
        <v>0</v>
      </c>
      <c r="NP19" s="71">
        <v>0</v>
      </c>
      <c r="NQ19" s="71">
        <v>1</v>
      </c>
      <c r="NR19" s="71">
        <v>0</v>
      </c>
      <c r="NS19" s="71">
        <v>0</v>
      </c>
      <c r="NT19" s="71">
        <v>0</v>
      </c>
      <c r="NU19" s="71">
        <v>2</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2</v>
      </c>
      <c r="QA19" s="71">
        <v>0</v>
      </c>
      <c r="QB19" s="71">
        <v>3</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8</v>
      </c>
      <c r="QY19" s="71">
        <v>0</v>
      </c>
      <c r="QZ19" s="71">
        <v>0</v>
      </c>
      <c r="RA19" s="71">
        <v>0</v>
      </c>
      <c r="RB19" s="71">
        <v>2</v>
      </c>
      <c r="RC19" s="71">
        <v>0</v>
      </c>
      <c r="RD19" s="71">
        <v>0</v>
      </c>
      <c r="RE19" s="71">
        <v>0</v>
      </c>
      <c r="RF19" s="71">
        <v>1</v>
      </c>
      <c r="RG19" s="71">
        <v>0</v>
      </c>
      <c r="RH19" s="71">
        <v>2</v>
      </c>
      <c r="RI19" s="71">
        <v>3</v>
      </c>
      <c r="RJ19" s="71">
        <v>0</v>
      </c>
      <c r="RK19" s="71">
        <v>1</v>
      </c>
      <c r="RL19" s="71">
        <v>0</v>
      </c>
      <c r="RM19" s="71">
        <v>0</v>
      </c>
      <c r="RN19" s="71">
        <v>1</v>
      </c>
      <c r="RO19" s="71">
        <v>0</v>
      </c>
      <c r="RP19" s="71">
        <v>0</v>
      </c>
      <c r="RQ19" s="71">
        <v>0</v>
      </c>
      <c r="RR19" s="71">
        <v>0</v>
      </c>
      <c r="RS19" s="71">
        <v>8</v>
      </c>
      <c r="RT19" s="71">
        <v>1</v>
      </c>
      <c r="RU19" s="71">
        <v>0</v>
      </c>
      <c r="RV19" s="71">
        <v>0</v>
      </c>
      <c r="RW19" s="71">
        <v>2</v>
      </c>
      <c r="RX19" s="71">
        <v>0</v>
      </c>
      <c r="RY19" s="71">
        <v>0</v>
      </c>
      <c r="RZ19" s="71">
        <v>0</v>
      </c>
      <c r="SA19" s="71">
        <v>1</v>
      </c>
      <c r="SB19" s="71">
        <v>0</v>
      </c>
      <c r="SC19" s="71">
        <v>2</v>
      </c>
      <c r="SD19" s="71">
        <v>3</v>
      </c>
      <c r="SE19" s="71">
        <v>0</v>
      </c>
      <c r="SF19" s="71">
        <v>1</v>
      </c>
      <c r="SG19" s="71">
        <v>0</v>
      </c>
      <c r="SH19" s="71">
        <v>0</v>
      </c>
    </row>
    <row r="20" spans="1:502">
      <c r="A20" s="16" t="s">
        <v>2193</v>
      </c>
      <c r="B20" s="70">
        <v>12</v>
      </c>
      <c r="C20" s="70">
        <v>12</v>
      </c>
      <c r="D20" s="70">
        <v>1</v>
      </c>
      <c r="E20" s="70">
        <v>2015</v>
      </c>
      <c r="F20" s="70" t="s">
        <v>182</v>
      </c>
      <c r="G20" s="1073" t="s">
        <v>2181</v>
      </c>
      <c r="H20" s="70" t="s">
        <v>2182</v>
      </c>
      <c r="I20" s="1066"/>
      <c r="J20" s="73">
        <v>0</v>
      </c>
      <c r="K20" s="73">
        <v>0</v>
      </c>
      <c r="L20" s="73">
        <v>0</v>
      </c>
      <c r="M20" s="73">
        <v>0</v>
      </c>
      <c r="N20" s="73">
        <v>0</v>
      </c>
      <c r="O20" s="73">
        <v>0</v>
      </c>
      <c r="P20" s="73">
        <v>0</v>
      </c>
      <c r="Q20" s="73">
        <v>0</v>
      </c>
      <c r="R20" s="73">
        <v>13.528</v>
      </c>
      <c r="S20" s="73">
        <v>0</v>
      </c>
      <c r="T20" s="73">
        <v>0</v>
      </c>
      <c r="U20" s="73">
        <v>0</v>
      </c>
      <c r="V20" s="73">
        <v>0</v>
      </c>
      <c r="W20" s="73">
        <v>8.6419999999999995</v>
      </c>
      <c r="X20" s="73">
        <v>0</v>
      </c>
      <c r="Y20" s="73">
        <v>0</v>
      </c>
      <c r="Z20" s="73">
        <v>0</v>
      </c>
      <c r="AA20" s="73">
        <v>4.53</v>
      </c>
      <c r="AB20" s="73">
        <v>0</v>
      </c>
      <c r="AC20" s="73">
        <v>10.518000000000001</v>
      </c>
      <c r="AD20" s="73">
        <v>0</v>
      </c>
      <c r="AE20" s="73">
        <v>0</v>
      </c>
      <c r="AF20" s="73">
        <v>0</v>
      </c>
      <c r="AG20" s="73">
        <v>4.399</v>
      </c>
      <c r="AH20" s="73">
        <v>0</v>
      </c>
      <c r="AI20" s="73">
        <v>0</v>
      </c>
      <c r="AJ20" s="73">
        <v>0</v>
      </c>
      <c r="AK20" s="73">
        <v>3.7930000000000001</v>
      </c>
      <c r="AL20" s="73">
        <v>0</v>
      </c>
      <c r="AM20" s="73">
        <v>0</v>
      </c>
      <c r="AN20" s="73">
        <v>9.6359999999999992</v>
      </c>
      <c r="AO20" s="73">
        <v>0</v>
      </c>
      <c r="AP20" s="73">
        <v>0</v>
      </c>
      <c r="AQ20" s="73">
        <v>0</v>
      </c>
      <c r="AR20" s="73">
        <v>1.1890000000000001</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6.9960000000000004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4.5010000000000003</v>
      </c>
      <c r="CG20" s="73">
        <v>0</v>
      </c>
      <c r="CH20" s="73">
        <v>0</v>
      </c>
      <c r="CI20" s="73">
        <v>0</v>
      </c>
      <c r="CJ20" s="73">
        <v>0</v>
      </c>
      <c r="CK20" s="73">
        <v>0</v>
      </c>
      <c r="CL20" s="73">
        <v>22.756</v>
      </c>
      <c r="CM20" s="73">
        <v>0</v>
      </c>
      <c r="CN20" s="73">
        <v>26.707999999999998</v>
      </c>
      <c r="CO20" s="73">
        <v>0</v>
      </c>
      <c r="CP20" s="73">
        <v>0</v>
      </c>
      <c r="CQ20" s="73">
        <v>0</v>
      </c>
      <c r="CR20" s="73">
        <v>0</v>
      </c>
      <c r="CS20" s="73">
        <v>60.012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1.1890000000000001</v>
      </c>
      <c r="DK20" s="73">
        <v>0</v>
      </c>
      <c r="DL20" s="73">
        <v>0</v>
      </c>
      <c r="DM20" s="73">
        <v>0</v>
      </c>
      <c r="DN20" s="73">
        <v>0</v>
      </c>
      <c r="DO20" s="73">
        <v>0</v>
      </c>
      <c r="DP20" s="73">
        <v>0</v>
      </c>
      <c r="DQ20" s="73">
        <v>0</v>
      </c>
      <c r="DR20" s="73">
        <v>0</v>
      </c>
      <c r="DS20" s="73">
        <v>13.528</v>
      </c>
      <c r="DT20" s="73">
        <v>0</v>
      </c>
      <c r="DU20" s="73">
        <v>0</v>
      </c>
      <c r="DV20" s="73">
        <v>0</v>
      </c>
      <c r="DW20" s="73">
        <v>0</v>
      </c>
      <c r="DX20" s="73">
        <v>8.6419999999999995</v>
      </c>
      <c r="DY20" s="73">
        <v>0</v>
      </c>
      <c r="DZ20" s="73">
        <v>0</v>
      </c>
      <c r="EA20" s="73">
        <v>0</v>
      </c>
      <c r="EB20" s="73">
        <v>4.53</v>
      </c>
      <c r="EC20" s="73">
        <v>0</v>
      </c>
      <c r="ED20" s="73">
        <v>10.518000000000001</v>
      </c>
      <c r="EE20" s="73">
        <v>0</v>
      </c>
      <c r="EF20" s="73">
        <v>0</v>
      </c>
      <c r="EG20" s="73">
        <v>0</v>
      </c>
      <c r="EH20" s="73">
        <v>4.399</v>
      </c>
      <c r="EI20" s="73">
        <v>0</v>
      </c>
      <c r="EJ20" s="73">
        <v>0</v>
      </c>
      <c r="EK20" s="73">
        <v>0</v>
      </c>
      <c r="EL20" s="73">
        <v>3.7930000000000001</v>
      </c>
      <c r="EM20" s="73">
        <v>0</v>
      </c>
      <c r="EN20" s="73">
        <v>0</v>
      </c>
      <c r="EO20" s="73">
        <v>9.6359999999999992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6.9960000000000004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4.5010000000000003</v>
      </c>
      <c r="GH20" s="73">
        <v>0</v>
      </c>
      <c r="GI20" s="73">
        <v>0</v>
      </c>
      <c r="GJ20" s="73">
        <v>0</v>
      </c>
      <c r="GK20" s="73">
        <v>0</v>
      </c>
      <c r="GL20" s="73">
        <v>0</v>
      </c>
      <c r="GM20" s="73">
        <v>22.756</v>
      </c>
      <c r="GN20" s="73">
        <v>0</v>
      </c>
      <c r="GO20" s="73">
        <v>26.707999999999998</v>
      </c>
      <c r="GP20" s="73">
        <v>0</v>
      </c>
      <c r="GQ20" s="73">
        <v>0</v>
      </c>
      <c r="GR20" s="73">
        <v>0</v>
      </c>
      <c r="GS20" s="73">
        <v>0</v>
      </c>
      <c r="GT20" s="73">
        <v>60.012</v>
      </c>
      <c r="GU20" s="73">
        <v>0</v>
      </c>
      <c r="GV20" s="73">
        <v>0</v>
      </c>
      <c r="GW20" s="73">
        <v>0</v>
      </c>
      <c r="GX20" s="73">
        <v>0</v>
      </c>
      <c r="GY20" s="73">
        <v>0</v>
      </c>
      <c r="GZ20" s="73">
        <v>0</v>
      </c>
      <c r="HA20" s="73">
        <v>0</v>
      </c>
      <c r="HB20" s="73">
        <v>0</v>
      </c>
      <c r="HC20" s="73">
        <v>0</v>
      </c>
      <c r="HD20" s="73">
        <v>0</v>
      </c>
      <c r="HE20" s="73">
        <v>0</v>
      </c>
      <c r="HF20" s="73">
        <v>1.1890000000000001</v>
      </c>
      <c r="HG20" s="73">
        <v>0</v>
      </c>
      <c r="HH20" s="73">
        <v>0</v>
      </c>
      <c r="HI20" s="73">
        <v>0</v>
      </c>
      <c r="HJ20" s="73">
        <v>0</v>
      </c>
      <c r="HK20" s="73">
        <v>55.045999999999999</v>
      </c>
      <c r="HL20" s="73">
        <v>0</v>
      </c>
      <c r="HM20" s="73">
        <v>0</v>
      </c>
      <c r="HN20" s="73">
        <v>0</v>
      </c>
      <c r="HO20" s="73">
        <v>6.9960000000000004</v>
      </c>
      <c r="HP20" s="73">
        <v>0</v>
      </c>
      <c r="HQ20" s="73">
        <v>0</v>
      </c>
      <c r="HR20" s="73">
        <v>0</v>
      </c>
      <c r="HS20" s="73">
        <v>4.5010000000000003</v>
      </c>
      <c r="HT20" s="73">
        <v>0</v>
      </c>
      <c r="HU20" s="73">
        <v>22.756</v>
      </c>
      <c r="HV20" s="73">
        <v>26.707999999999998</v>
      </c>
      <c r="HW20" s="73">
        <v>0</v>
      </c>
      <c r="HX20" s="73">
        <v>60.012</v>
      </c>
      <c r="HY20" s="73">
        <v>0</v>
      </c>
      <c r="HZ20" s="73">
        <v>0</v>
      </c>
      <c r="IA20" s="73">
        <v>1.1890000000000001</v>
      </c>
      <c r="IB20" s="73">
        <v>0</v>
      </c>
      <c r="IC20" s="73">
        <v>0</v>
      </c>
      <c r="ID20" s="73">
        <v>0</v>
      </c>
      <c r="IE20" s="73">
        <v>0</v>
      </c>
      <c r="IF20" s="73">
        <v>55.045999999999999</v>
      </c>
      <c r="IG20" s="73">
        <v>1.1890000000000001</v>
      </c>
      <c r="IH20" s="73">
        <v>0</v>
      </c>
      <c r="II20" s="73">
        <v>0</v>
      </c>
      <c r="IJ20" s="73">
        <v>6.9960000000000004</v>
      </c>
      <c r="IK20" s="73">
        <v>0</v>
      </c>
      <c r="IL20" s="73">
        <v>0</v>
      </c>
      <c r="IM20" s="73">
        <v>0</v>
      </c>
      <c r="IN20" s="73">
        <v>4.5010000000000003</v>
      </c>
      <c r="IO20" s="73">
        <v>0</v>
      </c>
      <c r="IP20" s="73">
        <v>22.756</v>
      </c>
      <c r="IQ20" s="73">
        <v>26.707999999999998</v>
      </c>
      <c r="IR20" s="73">
        <v>0</v>
      </c>
      <c r="IS20" s="73">
        <v>60.012</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1</v>
      </c>
      <c r="JK20" s="71">
        <v>0</v>
      </c>
      <c r="JL20" s="71">
        <v>0</v>
      </c>
      <c r="JM20" s="71">
        <v>0</v>
      </c>
      <c r="JN20" s="71">
        <v>1</v>
      </c>
      <c r="JO20" s="71">
        <v>0</v>
      </c>
      <c r="JP20" s="71">
        <v>1</v>
      </c>
      <c r="JQ20" s="71">
        <v>0</v>
      </c>
      <c r="JR20" s="71">
        <v>0</v>
      </c>
      <c r="JS20" s="71">
        <v>0</v>
      </c>
      <c r="JT20" s="71">
        <v>1</v>
      </c>
      <c r="JU20" s="71">
        <v>0</v>
      </c>
      <c r="JV20" s="71">
        <v>0</v>
      </c>
      <c r="JW20" s="71">
        <v>0</v>
      </c>
      <c r="JX20" s="71">
        <v>1</v>
      </c>
      <c r="JY20" s="71">
        <v>0</v>
      </c>
      <c r="JZ20" s="71">
        <v>0</v>
      </c>
      <c r="KA20" s="71">
        <v>1</v>
      </c>
      <c r="KB20" s="71">
        <v>0</v>
      </c>
      <c r="KC20" s="71">
        <v>0</v>
      </c>
      <c r="KD20" s="71">
        <v>0</v>
      </c>
      <c r="KE20" s="71">
        <v>1</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2</v>
      </c>
      <c r="LZ20" s="71">
        <v>0</v>
      </c>
      <c r="MA20" s="71">
        <v>3</v>
      </c>
      <c r="MB20" s="71">
        <v>0</v>
      </c>
      <c r="MC20" s="71">
        <v>0</v>
      </c>
      <c r="MD20" s="71">
        <v>0</v>
      </c>
      <c r="ME20" s="71">
        <v>0</v>
      </c>
      <c r="MF20" s="71">
        <v>3</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2</v>
      </c>
      <c r="NG20" s="71">
        <v>0</v>
      </c>
      <c r="NH20" s="71">
        <v>0</v>
      </c>
      <c r="NI20" s="71">
        <v>0</v>
      </c>
      <c r="NJ20" s="71">
        <v>0</v>
      </c>
      <c r="NK20" s="71">
        <v>1</v>
      </c>
      <c r="NL20" s="71">
        <v>0</v>
      </c>
      <c r="NM20" s="71">
        <v>0</v>
      </c>
      <c r="NN20" s="71">
        <v>0</v>
      </c>
      <c r="NO20" s="71">
        <v>1</v>
      </c>
      <c r="NP20" s="71">
        <v>0</v>
      </c>
      <c r="NQ20" s="71">
        <v>1</v>
      </c>
      <c r="NR20" s="71">
        <v>0</v>
      </c>
      <c r="NS20" s="71">
        <v>0</v>
      </c>
      <c r="NT20" s="71">
        <v>0</v>
      </c>
      <c r="NU20" s="71">
        <v>1</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2</v>
      </c>
      <c r="QA20" s="71">
        <v>0</v>
      </c>
      <c r="QB20" s="71">
        <v>3</v>
      </c>
      <c r="QC20" s="71">
        <v>0</v>
      </c>
      <c r="QD20" s="71">
        <v>0</v>
      </c>
      <c r="QE20" s="71">
        <v>0</v>
      </c>
      <c r="QF20" s="71">
        <v>0</v>
      </c>
      <c r="QG20" s="71">
        <v>3</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8</v>
      </c>
      <c r="QY20" s="71">
        <v>0</v>
      </c>
      <c r="QZ20" s="71">
        <v>0</v>
      </c>
      <c r="RA20" s="71">
        <v>0</v>
      </c>
      <c r="RB20" s="71">
        <v>2</v>
      </c>
      <c r="RC20" s="71">
        <v>0</v>
      </c>
      <c r="RD20" s="71">
        <v>0</v>
      </c>
      <c r="RE20" s="71">
        <v>0</v>
      </c>
      <c r="RF20" s="71">
        <v>1</v>
      </c>
      <c r="RG20" s="71">
        <v>0</v>
      </c>
      <c r="RH20" s="71">
        <v>2</v>
      </c>
      <c r="RI20" s="71">
        <v>3</v>
      </c>
      <c r="RJ20" s="71">
        <v>0</v>
      </c>
      <c r="RK20" s="71">
        <v>3</v>
      </c>
      <c r="RL20" s="71">
        <v>0</v>
      </c>
      <c r="RM20" s="71">
        <v>0</v>
      </c>
      <c r="RN20" s="71">
        <v>1</v>
      </c>
      <c r="RO20" s="71">
        <v>0</v>
      </c>
      <c r="RP20" s="71">
        <v>0</v>
      </c>
      <c r="RQ20" s="71">
        <v>0</v>
      </c>
      <c r="RR20" s="71">
        <v>0</v>
      </c>
      <c r="RS20" s="71">
        <v>8</v>
      </c>
      <c r="RT20" s="71">
        <v>1</v>
      </c>
      <c r="RU20" s="71">
        <v>0</v>
      </c>
      <c r="RV20" s="71">
        <v>0</v>
      </c>
      <c r="RW20" s="71">
        <v>2</v>
      </c>
      <c r="RX20" s="71">
        <v>0</v>
      </c>
      <c r="RY20" s="71">
        <v>0</v>
      </c>
      <c r="RZ20" s="71">
        <v>0</v>
      </c>
      <c r="SA20" s="71">
        <v>1</v>
      </c>
      <c r="SB20" s="71">
        <v>0</v>
      </c>
      <c r="SC20" s="71">
        <v>2</v>
      </c>
      <c r="SD20" s="71">
        <v>3</v>
      </c>
      <c r="SE20" s="71">
        <v>0</v>
      </c>
      <c r="SF20" s="71">
        <v>3</v>
      </c>
      <c r="SG20" s="71">
        <v>0</v>
      </c>
      <c r="SH20" s="71">
        <v>0</v>
      </c>
    </row>
    <row r="21" spans="1:502">
      <c r="A21" s="16" t="s">
        <v>2194</v>
      </c>
      <c r="B21" s="70">
        <v>13</v>
      </c>
      <c r="C21" s="70">
        <v>13</v>
      </c>
      <c r="D21" s="70">
        <v>1</v>
      </c>
      <c r="E21" s="70">
        <v>2016</v>
      </c>
      <c r="F21" s="70" t="s">
        <v>155</v>
      </c>
      <c r="G21" s="1073" t="s">
        <v>2181</v>
      </c>
      <c r="H21" s="70" t="s">
        <v>2182</v>
      </c>
      <c r="I21" s="1066"/>
      <c r="J21" s="73">
        <v>0</v>
      </c>
      <c r="K21" s="73">
        <v>0</v>
      </c>
      <c r="L21" s="73">
        <v>0</v>
      </c>
      <c r="M21" s="73">
        <v>0</v>
      </c>
      <c r="N21" s="73">
        <v>0</v>
      </c>
      <c r="O21" s="73">
        <v>0</v>
      </c>
      <c r="P21" s="73">
        <v>0</v>
      </c>
      <c r="Q21" s="73">
        <v>0</v>
      </c>
      <c r="R21" s="73">
        <v>19.460999999999999</v>
      </c>
      <c r="S21" s="73">
        <v>0</v>
      </c>
      <c r="T21" s="73">
        <v>0</v>
      </c>
      <c r="U21" s="73">
        <v>0</v>
      </c>
      <c r="V21" s="73">
        <v>0</v>
      </c>
      <c r="W21" s="73">
        <v>8.7859999999999996</v>
      </c>
      <c r="X21" s="73">
        <v>0</v>
      </c>
      <c r="Y21" s="73">
        <v>0</v>
      </c>
      <c r="Z21" s="73">
        <v>0</v>
      </c>
      <c r="AA21" s="73">
        <v>5.593</v>
      </c>
      <c r="AB21" s="73">
        <v>0</v>
      </c>
      <c r="AC21" s="73">
        <v>10.516</v>
      </c>
      <c r="AD21" s="73">
        <v>0</v>
      </c>
      <c r="AE21" s="73">
        <v>0</v>
      </c>
      <c r="AF21" s="73">
        <v>0</v>
      </c>
      <c r="AG21" s="73">
        <v>4.4359999999999999</v>
      </c>
      <c r="AH21" s="73">
        <v>0</v>
      </c>
      <c r="AI21" s="73">
        <v>0</v>
      </c>
      <c r="AJ21" s="73">
        <v>0</v>
      </c>
      <c r="AK21" s="73">
        <v>3.516</v>
      </c>
      <c r="AL21" s="73">
        <v>0</v>
      </c>
      <c r="AM21" s="73">
        <v>0</v>
      </c>
      <c r="AN21" s="73">
        <v>9.7089999999999996</v>
      </c>
      <c r="AO21" s="73">
        <v>0</v>
      </c>
      <c r="AP21" s="73">
        <v>0</v>
      </c>
      <c r="AQ21" s="73">
        <v>0</v>
      </c>
      <c r="AR21" s="73">
        <v>1.208</v>
      </c>
      <c r="AS21" s="73">
        <v>0</v>
      </c>
      <c r="AT21" s="73">
        <v>4.665</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6.7569999999999997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4.4960000000000004</v>
      </c>
      <c r="CG21" s="73">
        <v>0</v>
      </c>
      <c r="CH21" s="73">
        <v>0</v>
      </c>
      <c r="CI21" s="73">
        <v>0</v>
      </c>
      <c r="CJ21" s="73">
        <v>0</v>
      </c>
      <c r="CK21" s="73">
        <v>0</v>
      </c>
      <c r="CL21" s="73">
        <v>22.507999999999999</v>
      </c>
      <c r="CM21" s="73">
        <v>0</v>
      </c>
      <c r="CN21" s="73">
        <v>26.401</v>
      </c>
      <c r="CO21" s="73">
        <v>0</v>
      </c>
      <c r="CP21" s="73">
        <v>0</v>
      </c>
      <c r="CQ21" s="73">
        <v>0</v>
      </c>
      <c r="CR21" s="73">
        <v>0</v>
      </c>
      <c r="CS21" s="73">
        <v>60.808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1.208</v>
      </c>
      <c r="DK21" s="73">
        <v>0</v>
      </c>
      <c r="DL21" s="73">
        <v>0</v>
      </c>
      <c r="DM21" s="73">
        <v>0</v>
      </c>
      <c r="DN21" s="73">
        <v>0</v>
      </c>
      <c r="DO21" s="73">
        <v>0</v>
      </c>
      <c r="DP21" s="73">
        <v>0</v>
      </c>
      <c r="DQ21" s="73">
        <v>0</v>
      </c>
      <c r="DR21" s="73">
        <v>0</v>
      </c>
      <c r="DS21" s="73">
        <v>19.460999999999999</v>
      </c>
      <c r="DT21" s="73">
        <v>0</v>
      </c>
      <c r="DU21" s="73">
        <v>0</v>
      </c>
      <c r="DV21" s="73">
        <v>0</v>
      </c>
      <c r="DW21" s="73">
        <v>0</v>
      </c>
      <c r="DX21" s="73">
        <v>8.7859999999999996</v>
      </c>
      <c r="DY21" s="73">
        <v>0</v>
      </c>
      <c r="DZ21" s="73">
        <v>0</v>
      </c>
      <c r="EA21" s="73">
        <v>0</v>
      </c>
      <c r="EB21" s="73">
        <v>5.593</v>
      </c>
      <c r="EC21" s="73">
        <v>0</v>
      </c>
      <c r="ED21" s="73">
        <v>10.516</v>
      </c>
      <c r="EE21" s="73">
        <v>0</v>
      </c>
      <c r="EF21" s="73">
        <v>0</v>
      </c>
      <c r="EG21" s="73">
        <v>0</v>
      </c>
      <c r="EH21" s="73">
        <v>4.4359999999999999</v>
      </c>
      <c r="EI21" s="73">
        <v>0</v>
      </c>
      <c r="EJ21" s="73">
        <v>0</v>
      </c>
      <c r="EK21" s="73">
        <v>0</v>
      </c>
      <c r="EL21" s="73">
        <v>3.516</v>
      </c>
      <c r="EM21" s="73">
        <v>0</v>
      </c>
      <c r="EN21" s="73">
        <v>0</v>
      </c>
      <c r="EO21" s="73">
        <v>9.7089999999999996</v>
      </c>
      <c r="EP21" s="73">
        <v>0</v>
      </c>
      <c r="EQ21" s="73">
        <v>0</v>
      </c>
      <c r="ER21" s="73">
        <v>0</v>
      </c>
      <c r="ES21" s="73">
        <v>0</v>
      </c>
      <c r="ET21" s="73">
        <v>0</v>
      </c>
      <c r="EU21" s="73">
        <v>4.665</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6.7569999999999997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4.4960000000000004</v>
      </c>
      <c r="GH21" s="73">
        <v>0</v>
      </c>
      <c r="GI21" s="73">
        <v>0</v>
      </c>
      <c r="GJ21" s="73">
        <v>0</v>
      </c>
      <c r="GK21" s="73">
        <v>0</v>
      </c>
      <c r="GL21" s="73">
        <v>0</v>
      </c>
      <c r="GM21" s="73">
        <v>22.507999999999999</v>
      </c>
      <c r="GN21" s="73">
        <v>0</v>
      </c>
      <c r="GO21" s="73">
        <v>26.401</v>
      </c>
      <c r="GP21" s="73">
        <v>0</v>
      </c>
      <c r="GQ21" s="73">
        <v>0</v>
      </c>
      <c r="GR21" s="73">
        <v>0</v>
      </c>
      <c r="GS21" s="73">
        <v>0</v>
      </c>
      <c r="GT21" s="73">
        <v>60.808</v>
      </c>
      <c r="GU21" s="73">
        <v>0</v>
      </c>
      <c r="GV21" s="73">
        <v>0</v>
      </c>
      <c r="GW21" s="73">
        <v>0</v>
      </c>
      <c r="GX21" s="73">
        <v>0</v>
      </c>
      <c r="GY21" s="73">
        <v>0</v>
      </c>
      <c r="GZ21" s="73">
        <v>0</v>
      </c>
      <c r="HA21" s="73">
        <v>0</v>
      </c>
      <c r="HB21" s="73">
        <v>0</v>
      </c>
      <c r="HC21" s="73">
        <v>0</v>
      </c>
      <c r="HD21" s="73">
        <v>0</v>
      </c>
      <c r="HE21" s="73">
        <v>0</v>
      </c>
      <c r="HF21" s="73">
        <v>1.208</v>
      </c>
      <c r="HG21" s="73">
        <v>0</v>
      </c>
      <c r="HH21" s="73">
        <v>0</v>
      </c>
      <c r="HI21" s="73">
        <v>0</v>
      </c>
      <c r="HJ21" s="73">
        <v>0</v>
      </c>
      <c r="HK21" s="73">
        <v>62.017000000000003</v>
      </c>
      <c r="HL21" s="73">
        <v>0</v>
      </c>
      <c r="HM21" s="73">
        <v>4.665</v>
      </c>
      <c r="HN21" s="73">
        <v>0</v>
      </c>
      <c r="HO21" s="73">
        <v>6.7569999999999997</v>
      </c>
      <c r="HP21" s="73">
        <v>0</v>
      </c>
      <c r="HQ21" s="73">
        <v>0</v>
      </c>
      <c r="HR21" s="73">
        <v>0</v>
      </c>
      <c r="HS21" s="73">
        <v>4.4960000000000004</v>
      </c>
      <c r="HT21" s="73">
        <v>0</v>
      </c>
      <c r="HU21" s="73">
        <v>22.507999999999999</v>
      </c>
      <c r="HV21" s="73">
        <v>26.401</v>
      </c>
      <c r="HW21" s="73">
        <v>0</v>
      </c>
      <c r="HX21" s="73">
        <v>60.808</v>
      </c>
      <c r="HY21" s="73">
        <v>0</v>
      </c>
      <c r="HZ21" s="73">
        <v>0</v>
      </c>
      <c r="IA21" s="73">
        <v>1.208</v>
      </c>
      <c r="IB21" s="73">
        <v>0</v>
      </c>
      <c r="IC21" s="73">
        <v>0</v>
      </c>
      <c r="ID21" s="73">
        <v>0</v>
      </c>
      <c r="IE21" s="73">
        <v>0</v>
      </c>
      <c r="IF21" s="73">
        <v>62.017000000000003</v>
      </c>
      <c r="IG21" s="73">
        <v>1.208</v>
      </c>
      <c r="IH21" s="73">
        <v>4.665</v>
      </c>
      <c r="II21" s="73">
        <v>0</v>
      </c>
      <c r="IJ21" s="73">
        <v>6.7569999999999997</v>
      </c>
      <c r="IK21" s="73">
        <v>0</v>
      </c>
      <c r="IL21" s="73">
        <v>0</v>
      </c>
      <c r="IM21" s="73">
        <v>0</v>
      </c>
      <c r="IN21" s="73">
        <v>4.4960000000000004</v>
      </c>
      <c r="IO21" s="73">
        <v>0</v>
      </c>
      <c r="IP21" s="73">
        <v>22.507999999999999</v>
      </c>
      <c r="IQ21" s="73">
        <v>26.401</v>
      </c>
      <c r="IR21" s="73">
        <v>0</v>
      </c>
      <c r="IS21" s="73">
        <v>60.808</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1</v>
      </c>
      <c r="JK21" s="71">
        <v>0</v>
      </c>
      <c r="JL21" s="71">
        <v>0</v>
      </c>
      <c r="JM21" s="71">
        <v>0</v>
      </c>
      <c r="JN21" s="71">
        <v>1</v>
      </c>
      <c r="JO21" s="71">
        <v>0</v>
      </c>
      <c r="JP21" s="71">
        <v>1</v>
      </c>
      <c r="JQ21" s="71">
        <v>0</v>
      </c>
      <c r="JR21" s="71">
        <v>0</v>
      </c>
      <c r="JS21" s="71">
        <v>0</v>
      </c>
      <c r="JT21" s="71">
        <v>1</v>
      </c>
      <c r="JU21" s="71">
        <v>0</v>
      </c>
      <c r="JV21" s="71">
        <v>0</v>
      </c>
      <c r="JW21" s="71">
        <v>0</v>
      </c>
      <c r="JX21" s="71">
        <v>1</v>
      </c>
      <c r="JY21" s="71">
        <v>0</v>
      </c>
      <c r="JZ21" s="71">
        <v>0</v>
      </c>
      <c r="KA21" s="71">
        <v>1</v>
      </c>
      <c r="KB21" s="71">
        <v>0</v>
      </c>
      <c r="KC21" s="71">
        <v>0</v>
      </c>
      <c r="KD21" s="71">
        <v>0</v>
      </c>
      <c r="KE21" s="71">
        <v>1</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2</v>
      </c>
      <c r="LZ21" s="71">
        <v>0</v>
      </c>
      <c r="MA21" s="71">
        <v>3</v>
      </c>
      <c r="MB21" s="71">
        <v>0</v>
      </c>
      <c r="MC21" s="71">
        <v>0</v>
      </c>
      <c r="MD21" s="71">
        <v>0</v>
      </c>
      <c r="ME21" s="71">
        <v>0</v>
      </c>
      <c r="MF21" s="71">
        <v>3</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3</v>
      </c>
      <c r="NG21" s="71">
        <v>0</v>
      </c>
      <c r="NH21" s="71">
        <v>0</v>
      </c>
      <c r="NI21" s="71">
        <v>0</v>
      </c>
      <c r="NJ21" s="71">
        <v>0</v>
      </c>
      <c r="NK21" s="71">
        <v>1</v>
      </c>
      <c r="NL21" s="71">
        <v>0</v>
      </c>
      <c r="NM21" s="71">
        <v>0</v>
      </c>
      <c r="NN21" s="71">
        <v>0</v>
      </c>
      <c r="NO21" s="71">
        <v>1</v>
      </c>
      <c r="NP21" s="71">
        <v>0</v>
      </c>
      <c r="NQ21" s="71">
        <v>1</v>
      </c>
      <c r="NR21" s="71">
        <v>0</v>
      </c>
      <c r="NS21" s="71">
        <v>0</v>
      </c>
      <c r="NT21" s="71">
        <v>0</v>
      </c>
      <c r="NU21" s="71">
        <v>1</v>
      </c>
      <c r="NV21" s="71">
        <v>0</v>
      </c>
      <c r="NW21" s="71">
        <v>0</v>
      </c>
      <c r="NX21" s="71">
        <v>0</v>
      </c>
      <c r="NY21" s="71">
        <v>1</v>
      </c>
      <c r="NZ21" s="71">
        <v>0</v>
      </c>
      <c r="OA21" s="71">
        <v>0</v>
      </c>
      <c r="OB21" s="71">
        <v>1</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2</v>
      </c>
      <c r="QA21" s="71">
        <v>0</v>
      </c>
      <c r="QB21" s="71">
        <v>3</v>
      </c>
      <c r="QC21" s="71">
        <v>0</v>
      </c>
      <c r="QD21" s="71">
        <v>0</v>
      </c>
      <c r="QE21" s="71">
        <v>0</v>
      </c>
      <c r="QF21" s="71">
        <v>0</v>
      </c>
      <c r="QG21" s="71">
        <v>3</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9</v>
      </c>
      <c r="QY21" s="71">
        <v>0</v>
      </c>
      <c r="QZ21" s="71">
        <v>1</v>
      </c>
      <c r="RA21" s="71">
        <v>0</v>
      </c>
      <c r="RB21" s="71">
        <v>2</v>
      </c>
      <c r="RC21" s="71">
        <v>0</v>
      </c>
      <c r="RD21" s="71">
        <v>0</v>
      </c>
      <c r="RE21" s="71">
        <v>0</v>
      </c>
      <c r="RF21" s="71">
        <v>1</v>
      </c>
      <c r="RG21" s="71">
        <v>0</v>
      </c>
      <c r="RH21" s="71">
        <v>2</v>
      </c>
      <c r="RI21" s="71">
        <v>3</v>
      </c>
      <c r="RJ21" s="71">
        <v>0</v>
      </c>
      <c r="RK21" s="71">
        <v>3</v>
      </c>
      <c r="RL21" s="71">
        <v>0</v>
      </c>
      <c r="RM21" s="71">
        <v>0</v>
      </c>
      <c r="RN21" s="71">
        <v>1</v>
      </c>
      <c r="RO21" s="71">
        <v>0</v>
      </c>
      <c r="RP21" s="71">
        <v>0</v>
      </c>
      <c r="RQ21" s="71">
        <v>0</v>
      </c>
      <c r="RR21" s="71">
        <v>0</v>
      </c>
      <c r="RS21" s="71">
        <v>9</v>
      </c>
      <c r="RT21" s="71">
        <v>1</v>
      </c>
      <c r="RU21" s="71">
        <v>1</v>
      </c>
      <c r="RV21" s="71">
        <v>0</v>
      </c>
      <c r="RW21" s="71">
        <v>2</v>
      </c>
      <c r="RX21" s="71">
        <v>0</v>
      </c>
      <c r="RY21" s="71">
        <v>0</v>
      </c>
      <c r="RZ21" s="71">
        <v>0</v>
      </c>
      <c r="SA21" s="71">
        <v>1</v>
      </c>
      <c r="SB21" s="71">
        <v>0</v>
      </c>
      <c r="SC21" s="71">
        <v>2</v>
      </c>
      <c r="SD21" s="71">
        <v>3</v>
      </c>
      <c r="SE21" s="71">
        <v>0</v>
      </c>
      <c r="SF21" s="71">
        <v>3</v>
      </c>
      <c r="SG21" s="71">
        <v>0</v>
      </c>
      <c r="SH21" s="71">
        <v>0</v>
      </c>
    </row>
    <row r="22" spans="1:502">
      <c r="A22" s="16" t="s">
        <v>2195</v>
      </c>
      <c r="B22" s="70">
        <v>14</v>
      </c>
      <c r="C22" s="70">
        <v>14</v>
      </c>
      <c r="D22" s="70">
        <v>1</v>
      </c>
      <c r="E22" s="70">
        <v>2017</v>
      </c>
      <c r="F22" s="70" t="s">
        <v>156</v>
      </c>
      <c r="G22" s="1073" t="s">
        <v>2181</v>
      </c>
      <c r="H22" s="70" t="s">
        <v>2182</v>
      </c>
      <c r="I22" s="1066"/>
      <c r="J22" s="73">
        <v>0</v>
      </c>
      <c r="K22" s="73">
        <v>0</v>
      </c>
      <c r="L22" s="73">
        <v>0</v>
      </c>
      <c r="M22" s="73">
        <v>0</v>
      </c>
      <c r="N22" s="73">
        <v>0</v>
      </c>
      <c r="O22" s="73">
        <v>0</v>
      </c>
      <c r="P22" s="73">
        <v>0</v>
      </c>
      <c r="Q22" s="73">
        <v>0</v>
      </c>
      <c r="R22" s="73">
        <v>17.535</v>
      </c>
      <c r="S22" s="73">
        <v>0</v>
      </c>
      <c r="T22" s="73">
        <v>0</v>
      </c>
      <c r="U22" s="73">
        <v>0</v>
      </c>
      <c r="V22" s="73">
        <v>0</v>
      </c>
      <c r="W22" s="73">
        <v>8.1669999999999998</v>
      </c>
      <c r="X22" s="73">
        <v>0</v>
      </c>
      <c r="Y22" s="73">
        <v>0</v>
      </c>
      <c r="Z22" s="73">
        <v>0</v>
      </c>
      <c r="AA22" s="73">
        <v>5.7069999999999999</v>
      </c>
      <c r="AB22" s="73">
        <v>0</v>
      </c>
      <c r="AC22" s="73">
        <v>9.6150000000000002</v>
      </c>
      <c r="AD22" s="73">
        <v>0</v>
      </c>
      <c r="AE22" s="73">
        <v>0</v>
      </c>
      <c r="AF22" s="73">
        <v>0</v>
      </c>
      <c r="AG22" s="73">
        <v>4.5659999999999998</v>
      </c>
      <c r="AH22" s="73">
        <v>0</v>
      </c>
      <c r="AI22" s="73">
        <v>0</v>
      </c>
      <c r="AJ22" s="73">
        <v>0</v>
      </c>
      <c r="AK22" s="73">
        <v>0</v>
      </c>
      <c r="AL22" s="73">
        <v>0</v>
      </c>
      <c r="AM22" s="73">
        <v>0</v>
      </c>
      <c r="AN22" s="73">
        <v>9.3490000000000002</v>
      </c>
      <c r="AO22" s="73">
        <v>0</v>
      </c>
      <c r="AP22" s="73">
        <v>0</v>
      </c>
      <c r="AQ22" s="73">
        <v>0</v>
      </c>
      <c r="AR22" s="73">
        <v>1.208</v>
      </c>
      <c r="AS22" s="73">
        <v>0</v>
      </c>
      <c r="AT22" s="73">
        <v>4.87</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6.6639999999999997</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4.4829999999999997</v>
      </c>
      <c r="CG22" s="73">
        <v>0</v>
      </c>
      <c r="CH22" s="73">
        <v>0</v>
      </c>
      <c r="CI22" s="73">
        <v>0</v>
      </c>
      <c r="CJ22" s="73">
        <v>0</v>
      </c>
      <c r="CK22" s="73">
        <v>0</v>
      </c>
      <c r="CL22" s="73">
        <v>22.443000000000001</v>
      </c>
      <c r="CM22" s="73">
        <v>0</v>
      </c>
      <c r="CN22" s="73">
        <v>26.76</v>
      </c>
      <c r="CO22" s="73">
        <v>0</v>
      </c>
      <c r="CP22" s="73">
        <v>0</v>
      </c>
      <c r="CQ22" s="73">
        <v>0</v>
      </c>
      <c r="CR22" s="73">
        <v>0</v>
      </c>
      <c r="CS22" s="73">
        <v>38.238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1.208</v>
      </c>
      <c r="DK22" s="73">
        <v>0</v>
      </c>
      <c r="DL22" s="73">
        <v>0</v>
      </c>
      <c r="DM22" s="73">
        <v>0</v>
      </c>
      <c r="DN22" s="73">
        <v>0</v>
      </c>
      <c r="DO22" s="73">
        <v>0</v>
      </c>
      <c r="DP22" s="73">
        <v>0</v>
      </c>
      <c r="DQ22" s="73">
        <v>0</v>
      </c>
      <c r="DR22" s="73">
        <v>0</v>
      </c>
      <c r="DS22" s="73">
        <v>17.535</v>
      </c>
      <c r="DT22" s="73">
        <v>0</v>
      </c>
      <c r="DU22" s="73">
        <v>0</v>
      </c>
      <c r="DV22" s="73">
        <v>0</v>
      </c>
      <c r="DW22" s="73">
        <v>0</v>
      </c>
      <c r="DX22" s="73">
        <v>8.1669999999999998</v>
      </c>
      <c r="DY22" s="73">
        <v>0</v>
      </c>
      <c r="DZ22" s="73">
        <v>0</v>
      </c>
      <c r="EA22" s="73">
        <v>0</v>
      </c>
      <c r="EB22" s="73">
        <v>5.7069999999999999</v>
      </c>
      <c r="EC22" s="73">
        <v>0</v>
      </c>
      <c r="ED22" s="73">
        <v>9.6150000000000002</v>
      </c>
      <c r="EE22" s="73">
        <v>0</v>
      </c>
      <c r="EF22" s="73">
        <v>0</v>
      </c>
      <c r="EG22" s="73">
        <v>0</v>
      </c>
      <c r="EH22" s="73">
        <v>4.5659999999999998</v>
      </c>
      <c r="EI22" s="73">
        <v>0</v>
      </c>
      <c r="EJ22" s="73">
        <v>0</v>
      </c>
      <c r="EK22" s="73">
        <v>0</v>
      </c>
      <c r="EL22" s="73">
        <v>0</v>
      </c>
      <c r="EM22" s="73">
        <v>0</v>
      </c>
      <c r="EN22" s="73">
        <v>0</v>
      </c>
      <c r="EO22" s="73">
        <v>9.3490000000000002</v>
      </c>
      <c r="EP22" s="73">
        <v>0</v>
      </c>
      <c r="EQ22" s="73">
        <v>0</v>
      </c>
      <c r="ER22" s="73">
        <v>0</v>
      </c>
      <c r="ES22" s="73">
        <v>0</v>
      </c>
      <c r="ET22" s="73">
        <v>0</v>
      </c>
      <c r="EU22" s="73">
        <v>4.87</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6.6639999999999997</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4.4829999999999997</v>
      </c>
      <c r="GH22" s="73">
        <v>0</v>
      </c>
      <c r="GI22" s="73">
        <v>0</v>
      </c>
      <c r="GJ22" s="73">
        <v>0</v>
      </c>
      <c r="GK22" s="73">
        <v>0</v>
      </c>
      <c r="GL22" s="73">
        <v>0</v>
      </c>
      <c r="GM22" s="73">
        <v>22.443000000000001</v>
      </c>
      <c r="GN22" s="73">
        <v>0</v>
      </c>
      <c r="GO22" s="73">
        <v>26.76</v>
      </c>
      <c r="GP22" s="73">
        <v>0</v>
      </c>
      <c r="GQ22" s="73">
        <v>0</v>
      </c>
      <c r="GR22" s="73">
        <v>0</v>
      </c>
      <c r="GS22" s="73">
        <v>0</v>
      </c>
      <c r="GT22" s="73">
        <v>38.238</v>
      </c>
      <c r="GU22" s="73">
        <v>0</v>
      </c>
      <c r="GV22" s="73">
        <v>0</v>
      </c>
      <c r="GW22" s="73">
        <v>0</v>
      </c>
      <c r="GX22" s="73">
        <v>0</v>
      </c>
      <c r="GY22" s="73">
        <v>0</v>
      </c>
      <c r="GZ22" s="73">
        <v>0</v>
      </c>
      <c r="HA22" s="73">
        <v>0</v>
      </c>
      <c r="HB22" s="73">
        <v>0</v>
      </c>
      <c r="HC22" s="73">
        <v>0</v>
      </c>
      <c r="HD22" s="73">
        <v>0</v>
      </c>
      <c r="HE22" s="73">
        <v>0</v>
      </c>
      <c r="HF22" s="73">
        <v>1.208</v>
      </c>
      <c r="HG22" s="73">
        <v>0</v>
      </c>
      <c r="HH22" s="73">
        <v>0</v>
      </c>
      <c r="HI22" s="73">
        <v>0</v>
      </c>
      <c r="HJ22" s="73">
        <v>0</v>
      </c>
      <c r="HK22" s="73">
        <v>54.939</v>
      </c>
      <c r="HL22" s="73">
        <v>0</v>
      </c>
      <c r="HM22" s="73">
        <v>4.87</v>
      </c>
      <c r="HN22" s="73">
        <v>0</v>
      </c>
      <c r="HO22" s="73">
        <v>6.6639999999999997</v>
      </c>
      <c r="HP22" s="73">
        <v>0</v>
      </c>
      <c r="HQ22" s="73">
        <v>0</v>
      </c>
      <c r="HR22" s="73">
        <v>0</v>
      </c>
      <c r="HS22" s="73">
        <v>4.4829999999999997</v>
      </c>
      <c r="HT22" s="73">
        <v>0</v>
      </c>
      <c r="HU22" s="73">
        <v>22.443000000000001</v>
      </c>
      <c r="HV22" s="73">
        <v>26.76</v>
      </c>
      <c r="HW22" s="73">
        <v>0</v>
      </c>
      <c r="HX22" s="73">
        <v>38.238</v>
      </c>
      <c r="HY22" s="73">
        <v>0</v>
      </c>
      <c r="HZ22" s="73">
        <v>0</v>
      </c>
      <c r="IA22" s="73">
        <v>1.208</v>
      </c>
      <c r="IB22" s="73">
        <v>0</v>
      </c>
      <c r="IC22" s="73">
        <v>0</v>
      </c>
      <c r="ID22" s="73">
        <v>0</v>
      </c>
      <c r="IE22" s="73">
        <v>0</v>
      </c>
      <c r="IF22" s="73">
        <v>54.939</v>
      </c>
      <c r="IG22" s="73">
        <v>1.208</v>
      </c>
      <c r="IH22" s="73">
        <v>4.87</v>
      </c>
      <c r="II22" s="73">
        <v>0</v>
      </c>
      <c r="IJ22" s="73">
        <v>6.6639999999999997</v>
      </c>
      <c r="IK22" s="73">
        <v>0</v>
      </c>
      <c r="IL22" s="73">
        <v>0</v>
      </c>
      <c r="IM22" s="73">
        <v>0</v>
      </c>
      <c r="IN22" s="73">
        <v>4.4829999999999997</v>
      </c>
      <c r="IO22" s="73">
        <v>0</v>
      </c>
      <c r="IP22" s="73">
        <v>22.443000000000001</v>
      </c>
      <c r="IQ22" s="73">
        <v>26.76</v>
      </c>
      <c r="IR22" s="73">
        <v>0</v>
      </c>
      <c r="IS22" s="73">
        <v>38.238</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1</v>
      </c>
      <c r="JK22" s="71">
        <v>0</v>
      </c>
      <c r="JL22" s="71">
        <v>0</v>
      </c>
      <c r="JM22" s="71">
        <v>0</v>
      </c>
      <c r="JN22" s="71">
        <v>1</v>
      </c>
      <c r="JO22" s="71">
        <v>0</v>
      </c>
      <c r="JP22" s="71">
        <v>1</v>
      </c>
      <c r="JQ22" s="71">
        <v>0</v>
      </c>
      <c r="JR22" s="71">
        <v>0</v>
      </c>
      <c r="JS22" s="71">
        <v>0</v>
      </c>
      <c r="JT22" s="71">
        <v>1</v>
      </c>
      <c r="JU22" s="71">
        <v>0</v>
      </c>
      <c r="JV22" s="71">
        <v>0</v>
      </c>
      <c r="JW22" s="71">
        <v>0</v>
      </c>
      <c r="JX22" s="71">
        <v>0</v>
      </c>
      <c r="JY22" s="71">
        <v>0</v>
      </c>
      <c r="JZ22" s="71">
        <v>0</v>
      </c>
      <c r="KA22" s="71">
        <v>1</v>
      </c>
      <c r="KB22" s="71">
        <v>0</v>
      </c>
      <c r="KC22" s="71">
        <v>0</v>
      </c>
      <c r="KD22" s="71">
        <v>0</v>
      </c>
      <c r="KE22" s="71">
        <v>1</v>
      </c>
      <c r="KF22" s="71">
        <v>0</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2</v>
      </c>
      <c r="LZ22" s="71">
        <v>0</v>
      </c>
      <c r="MA22" s="71">
        <v>3</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3</v>
      </c>
      <c r="NG22" s="71">
        <v>0</v>
      </c>
      <c r="NH22" s="71">
        <v>0</v>
      </c>
      <c r="NI22" s="71">
        <v>0</v>
      </c>
      <c r="NJ22" s="71">
        <v>0</v>
      </c>
      <c r="NK22" s="71">
        <v>1</v>
      </c>
      <c r="NL22" s="71">
        <v>0</v>
      </c>
      <c r="NM22" s="71">
        <v>0</v>
      </c>
      <c r="NN22" s="71">
        <v>0</v>
      </c>
      <c r="NO22" s="71">
        <v>1</v>
      </c>
      <c r="NP22" s="71">
        <v>0</v>
      </c>
      <c r="NQ22" s="71">
        <v>1</v>
      </c>
      <c r="NR22" s="71">
        <v>0</v>
      </c>
      <c r="NS22" s="71">
        <v>0</v>
      </c>
      <c r="NT22" s="71">
        <v>0</v>
      </c>
      <c r="NU22" s="71">
        <v>1</v>
      </c>
      <c r="NV22" s="71">
        <v>0</v>
      </c>
      <c r="NW22" s="71">
        <v>0</v>
      </c>
      <c r="NX22" s="71">
        <v>0</v>
      </c>
      <c r="NY22" s="71">
        <v>0</v>
      </c>
      <c r="NZ22" s="71">
        <v>0</v>
      </c>
      <c r="OA22" s="71">
        <v>0</v>
      </c>
      <c r="OB22" s="71">
        <v>1</v>
      </c>
      <c r="OC22" s="71">
        <v>0</v>
      </c>
      <c r="OD22" s="71">
        <v>0</v>
      </c>
      <c r="OE22" s="71">
        <v>0</v>
      </c>
      <c r="OF22" s="71">
        <v>0</v>
      </c>
      <c r="OG22" s="71">
        <v>0</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2</v>
      </c>
      <c r="QA22" s="71">
        <v>0</v>
      </c>
      <c r="QB22" s="71">
        <v>3</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8</v>
      </c>
      <c r="QY22" s="71">
        <v>0</v>
      </c>
      <c r="QZ22" s="71">
        <v>1</v>
      </c>
      <c r="RA22" s="71">
        <v>0</v>
      </c>
      <c r="RB22" s="71">
        <v>2</v>
      </c>
      <c r="RC22" s="71">
        <v>0</v>
      </c>
      <c r="RD22" s="71">
        <v>0</v>
      </c>
      <c r="RE22" s="71">
        <v>0</v>
      </c>
      <c r="RF22" s="71">
        <v>1</v>
      </c>
      <c r="RG22" s="71">
        <v>0</v>
      </c>
      <c r="RH22" s="71">
        <v>2</v>
      </c>
      <c r="RI22" s="71">
        <v>3</v>
      </c>
      <c r="RJ22" s="71">
        <v>0</v>
      </c>
      <c r="RK22" s="71">
        <v>3</v>
      </c>
      <c r="RL22" s="71">
        <v>0</v>
      </c>
      <c r="RM22" s="71">
        <v>0</v>
      </c>
      <c r="RN22" s="71">
        <v>1</v>
      </c>
      <c r="RO22" s="71">
        <v>0</v>
      </c>
      <c r="RP22" s="71">
        <v>0</v>
      </c>
      <c r="RQ22" s="71">
        <v>0</v>
      </c>
      <c r="RR22" s="71">
        <v>0</v>
      </c>
      <c r="RS22" s="71">
        <v>8</v>
      </c>
      <c r="RT22" s="71">
        <v>1</v>
      </c>
      <c r="RU22" s="71">
        <v>1</v>
      </c>
      <c r="RV22" s="71">
        <v>0</v>
      </c>
      <c r="RW22" s="71">
        <v>2</v>
      </c>
      <c r="RX22" s="71">
        <v>0</v>
      </c>
      <c r="RY22" s="71">
        <v>0</v>
      </c>
      <c r="RZ22" s="71">
        <v>0</v>
      </c>
      <c r="SA22" s="71">
        <v>1</v>
      </c>
      <c r="SB22" s="71">
        <v>0</v>
      </c>
      <c r="SC22" s="71">
        <v>2</v>
      </c>
      <c r="SD22" s="71">
        <v>3</v>
      </c>
      <c r="SE22" s="71">
        <v>0</v>
      </c>
      <c r="SF22" s="71">
        <v>3</v>
      </c>
      <c r="SG22" s="71">
        <v>0</v>
      </c>
      <c r="SH22" s="71">
        <v>0</v>
      </c>
    </row>
    <row r="23" spans="1:502">
      <c r="A23" s="16" t="s">
        <v>2196</v>
      </c>
      <c r="B23" s="70">
        <v>15</v>
      </c>
      <c r="C23" s="70">
        <v>15</v>
      </c>
      <c r="D23" s="70">
        <v>1</v>
      </c>
      <c r="E23" s="70">
        <v>2018</v>
      </c>
      <c r="F23" s="70" t="s">
        <v>183</v>
      </c>
      <c r="G23" s="1073" t="s">
        <v>2181</v>
      </c>
      <c r="H23" s="70" t="s">
        <v>2182</v>
      </c>
      <c r="I23" s="1066"/>
      <c r="J23" s="73">
        <v>0</v>
      </c>
      <c r="K23" s="73">
        <v>0</v>
      </c>
      <c r="L23" s="73">
        <v>0</v>
      </c>
      <c r="M23" s="73">
        <v>0</v>
      </c>
      <c r="N23" s="73">
        <v>0</v>
      </c>
      <c r="O23" s="73">
        <v>0</v>
      </c>
      <c r="P23" s="73">
        <v>0</v>
      </c>
      <c r="Q23" s="73">
        <v>0</v>
      </c>
      <c r="R23" s="73">
        <v>15.066000000000001</v>
      </c>
      <c r="S23" s="73">
        <v>0</v>
      </c>
      <c r="T23" s="73">
        <v>0</v>
      </c>
      <c r="U23" s="73">
        <v>0</v>
      </c>
      <c r="V23" s="73">
        <v>0</v>
      </c>
      <c r="W23" s="73">
        <v>8.26</v>
      </c>
      <c r="X23" s="73">
        <v>0</v>
      </c>
      <c r="Y23" s="73">
        <v>0</v>
      </c>
      <c r="Z23" s="73">
        <v>0</v>
      </c>
      <c r="AA23" s="73">
        <v>5.9409999999999998</v>
      </c>
      <c r="AB23" s="73">
        <v>0</v>
      </c>
      <c r="AC23" s="73">
        <v>8.7189999999999994</v>
      </c>
      <c r="AD23" s="73">
        <v>0</v>
      </c>
      <c r="AE23" s="73">
        <v>0</v>
      </c>
      <c r="AF23" s="73">
        <v>0</v>
      </c>
      <c r="AG23" s="73">
        <v>4.915</v>
      </c>
      <c r="AH23" s="73">
        <v>0</v>
      </c>
      <c r="AI23" s="73">
        <v>0</v>
      </c>
      <c r="AJ23" s="73">
        <v>0</v>
      </c>
      <c r="AK23" s="73">
        <v>0</v>
      </c>
      <c r="AL23" s="73">
        <v>0</v>
      </c>
      <c r="AM23" s="73">
        <v>0</v>
      </c>
      <c r="AN23" s="73">
        <v>8.7349999999999994</v>
      </c>
      <c r="AO23" s="73">
        <v>0</v>
      </c>
      <c r="AP23" s="73">
        <v>0</v>
      </c>
      <c r="AQ23" s="73">
        <v>0</v>
      </c>
      <c r="AR23" s="73">
        <v>0.99299999999999999</v>
      </c>
      <c r="AS23" s="73">
        <v>0</v>
      </c>
      <c r="AT23" s="73">
        <v>5.2869999999999999</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6.4109999999999996</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4.2469999999999999</v>
      </c>
      <c r="CG23" s="73">
        <v>0</v>
      </c>
      <c r="CH23" s="73">
        <v>0</v>
      </c>
      <c r="CI23" s="73">
        <v>0</v>
      </c>
      <c r="CJ23" s="73">
        <v>0</v>
      </c>
      <c r="CK23" s="73">
        <v>0</v>
      </c>
      <c r="CL23" s="73">
        <v>21.295000000000002</v>
      </c>
      <c r="CM23" s="73">
        <v>0</v>
      </c>
      <c r="CN23" s="73">
        <v>26.646999999999998</v>
      </c>
      <c r="CO23" s="73">
        <v>0</v>
      </c>
      <c r="CP23" s="73">
        <v>0</v>
      </c>
      <c r="CQ23" s="73">
        <v>0</v>
      </c>
      <c r="CR23" s="73">
        <v>0</v>
      </c>
      <c r="CS23" s="73">
        <v>56.051000000000002</v>
      </c>
      <c r="CT23" s="73">
        <v>0</v>
      </c>
      <c r="CU23" s="73">
        <v>0</v>
      </c>
      <c r="CV23" s="73">
        <v>0</v>
      </c>
      <c r="CW23" s="73">
        <v>0</v>
      </c>
      <c r="CX23" s="73">
        <v>0</v>
      </c>
      <c r="CY23" s="73">
        <v>0</v>
      </c>
      <c r="CZ23" s="73">
        <v>0</v>
      </c>
      <c r="DA23" s="73">
        <v>0</v>
      </c>
      <c r="DB23" s="73">
        <v>8.0239999999999991</v>
      </c>
      <c r="DC23" s="73">
        <v>0</v>
      </c>
      <c r="DD23" s="73">
        <v>0</v>
      </c>
      <c r="DE23" s="73">
        <v>0</v>
      </c>
      <c r="DF23" s="73">
        <v>0</v>
      </c>
      <c r="DG23" s="73">
        <v>0</v>
      </c>
      <c r="DH23" s="73">
        <v>0</v>
      </c>
      <c r="DI23" s="73">
        <v>0</v>
      </c>
      <c r="DJ23" s="73">
        <v>0.99299999999999999</v>
      </c>
      <c r="DK23" s="73">
        <v>0</v>
      </c>
      <c r="DL23" s="73">
        <v>0</v>
      </c>
      <c r="DM23" s="73">
        <v>0</v>
      </c>
      <c r="DN23" s="73">
        <v>0</v>
      </c>
      <c r="DO23" s="73">
        <v>0</v>
      </c>
      <c r="DP23" s="73">
        <v>0</v>
      </c>
      <c r="DQ23" s="73">
        <v>0</v>
      </c>
      <c r="DR23" s="73">
        <v>0</v>
      </c>
      <c r="DS23" s="73">
        <v>15.066000000000001</v>
      </c>
      <c r="DT23" s="73">
        <v>0</v>
      </c>
      <c r="DU23" s="73">
        <v>0</v>
      </c>
      <c r="DV23" s="73">
        <v>0</v>
      </c>
      <c r="DW23" s="73">
        <v>0</v>
      </c>
      <c r="DX23" s="73">
        <v>8.26</v>
      </c>
      <c r="DY23" s="73">
        <v>0</v>
      </c>
      <c r="DZ23" s="73">
        <v>0</v>
      </c>
      <c r="EA23" s="73">
        <v>0</v>
      </c>
      <c r="EB23" s="73">
        <v>5.9409999999999998</v>
      </c>
      <c r="EC23" s="73">
        <v>0</v>
      </c>
      <c r="ED23" s="73">
        <v>8.7189999999999994</v>
      </c>
      <c r="EE23" s="73">
        <v>0</v>
      </c>
      <c r="EF23" s="73">
        <v>0</v>
      </c>
      <c r="EG23" s="73">
        <v>0</v>
      </c>
      <c r="EH23" s="73">
        <v>4.915</v>
      </c>
      <c r="EI23" s="73">
        <v>0</v>
      </c>
      <c r="EJ23" s="73">
        <v>0</v>
      </c>
      <c r="EK23" s="73">
        <v>0</v>
      </c>
      <c r="EL23" s="73">
        <v>0</v>
      </c>
      <c r="EM23" s="73">
        <v>0</v>
      </c>
      <c r="EN23" s="73">
        <v>0</v>
      </c>
      <c r="EO23" s="73">
        <v>8.7349999999999994</v>
      </c>
      <c r="EP23" s="73">
        <v>0</v>
      </c>
      <c r="EQ23" s="73">
        <v>0</v>
      </c>
      <c r="ER23" s="73">
        <v>0</v>
      </c>
      <c r="ES23" s="73">
        <v>0</v>
      </c>
      <c r="ET23" s="73">
        <v>0</v>
      </c>
      <c r="EU23" s="73">
        <v>5.2869999999999999</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6.4109999999999996</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4.2469999999999999</v>
      </c>
      <c r="GH23" s="73">
        <v>0</v>
      </c>
      <c r="GI23" s="73">
        <v>0</v>
      </c>
      <c r="GJ23" s="73">
        <v>0</v>
      </c>
      <c r="GK23" s="73">
        <v>0</v>
      </c>
      <c r="GL23" s="73">
        <v>0</v>
      </c>
      <c r="GM23" s="73">
        <v>21.295000000000002</v>
      </c>
      <c r="GN23" s="73">
        <v>0</v>
      </c>
      <c r="GO23" s="73">
        <v>26.646999999999998</v>
      </c>
      <c r="GP23" s="73">
        <v>0</v>
      </c>
      <c r="GQ23" s="73">
        <v>0</v>
      </c>
      <c r="GR23" s="73">
        <v>0</v>
      </c>
      <c r="GS23" s="73">
        <v>0</v>
      </c>
      <c r="GT23" s="73">
        <v>56.051000000000002</v>
      </c>
      <c r="GU23" s="73">
        <v>0</v>
      </c>
      <c r="GV23" s="73">
        <v>0</v>
      </c>
      <c r="GW23" s="73">
        <v>0</v>
      </c>
      <c r="GX23" s="73">
        <v>0</v>
      </c>
      <c r="GY23" s="73">
        <v>0</v>
      </c>
      <c r="GZ23" s="73">
        <v>0</v>
      </c>
      <c r="HA23" s="73">
        <v>0</v>
      </c>
      <c r="HB23" s="73">
        <v>0</v>
      </c>
      <c r="HC23" s="73">
        <v>8.0239999999999991</v>
      </c>
      <c r="HD23" s="73">
        <v>0</v>
      </c>
      <c r="HE23" s="73">
        <v>0</v>
      </c>
      <c r="HF23" s="73">
        <v>0.99299999999999999</v>
      </c>
      <c r="HG23" s="73">
        <v>0</v>
      </c>
      <c r="HH23" s="73">
        <v>0</v>
      </c>
      <c r="HI23" s="73">
        <v>0</v>
      </c>
      <c r="HJ23" s="73">
        <v>0</v>
      </c>
      <c r="HK23" s="73">
        <v>51.636000000000003</v>
      </c>
      <c r="HL23" s="73">
        <v>0</v>
      </c>
      <c r="HM23" s="73">
        <v>5.2869999999999999</v>
      </c>
      <c r="HN23" s="73">
        <v>0</v>
      </c>
      <c r="HO23" s="73">
        <v>6.4109999999999996</v>
      </c>
      <c r="HP23" s="73">
        <v>0</v>
      </c>
      <c r="HQ23" s="73">
        <v>0</v>
      </c>
      <c r="HR23" s="73">
        <v>0</v>
      </c>
      <c r="HS23" s="73">
        <v>4.2469999999999999</v>
      </c>
      <c r="HT23" s="73">
        <v>0</v>
      </c>
      <c r="HU23" s="73">
        <v>21.295000000000002</v>
      </c>
      <c r="HV23" s="73">
        <v>26.646999999999998</v>
      </c>
      <c r="HW23" s="73">
        <v>0</v>
      </c>
      <c r="HX23" s="73">
        <v>56.051000000000002</v>
      </c>
      <c r="HY23" s="73">
        <v>8.0239999999999991</v>
      </c>
      <c r="HZ23" s="73">
        <v>0</v>
      </c>
      <c r="IA23" s="73">
        <v>0.99299999999999999</v>
      </c>
      <c r="IB23" s="73">
        <v>0</v>
      </c>
      <c r="IC23" s="73">
        <v>0</v>
      </c>
      <c r="ID23" s="73">
        <v>0</v>
      </c>
      <c r="IE23" s="73">
        <v>0</v>
      </c>
      <c r="IF23" s="73">
        <v>51.636000000000003</v>
      </c>
      <c r="IG23" s="73">
        <v>0.99299999999999999</v>
      </c>
      <c r="IH23" s="73">
        <v>5.2869999999999999</v>
      </c>
      <c r="II23" s="73">
        <v>0</v>
      </c>
      <c r="IJ23" s="73">
        <v>6.4109999999999996</v>
      </c>
      <c r="IK23" s="73">
        <v>0</v>
      </c>
      <c r="IL23" s="73">
        <v>0</v>
      </c>
      <c r="IM23" s="73">
        <v>0</v>
      </c>
      <c r="IN23" s="73">
        <v>4.2469999999999999</v>
      </c>
      <c r="IO23" s="73">
        <v>0</v>
      </c>
      <c r="IP23" s="73">
        <v>21.295000000000002</v>
      </c>
      <c r="IQ23" s="73">
        <v>26.646999999999998</v>
      </c>
      <c r="IR23" s="73">
        <v>0</v>
      </c>
      <c r="IS23" s="73">
        <v>56.051000000000002</v>
      </c>
      <c r="IT23" s="73">
        <v>8.0239999999999991</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1</v>
      </c>
      <c r="JK23" s="71">
        <v>0</v>
      </c>
      <c r="JL23" s="71">
        <v>0</v>
      </c>
      <c r="JM23" s="71">
        <v>0</v>
      </c>
      <c r="JN23" s="71">
        <v>1</v>
      </c>
      <c r="JO23" s="71">
        <v>0</v>
      </c>
      <c r="JP23" s="71">
        <v>1</v>
      </c>
      <c r="JQ23" s="71">
        <v>0</v>
      </c>
      <c r="JR23" s="71">
        <v>0</v>
      </c>
      <c r="JS23" s="71">
        <v>0</v>
      </c>
      <c r="JT23" s="71">
        <v>1</v>
      </c>
      <c r="JU23" s="71">
        <v>0</v>
      </c>
      <c r="JV23" s="71">
        <v>0</v>
      </c>
      <c r="JW23" s="71">
        <v>0</v>
      </c>
      <c r="JX23" s="71">
        <v>0</v>
      </c>
      <c r="JY23" s="71">
        <v>0</v>
      </c>
      <c r="JZ23" s="71">
        <v>0</v>
      </c>
      <c r="KA23" s="71">
        <v>1</v>
      </c>
      <c r="KB23" s="71">
        <v>0</v>
      </c>
      <c r="KC23" s="71">
        <v>0</v>
      </c>
      <c r="KD23" s="71">
        <v>0</v>
      </c>
      <c r="KE23" s="71">
        <v>1</v>
      </c>
      <c r="KF23" s="71">
        <v>0</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2</v>
      </c>
      <c r="LZ23" s="71">
        <v>0</v>
      </c>
      <c r="MA23" s="71">
        <v>3</v>
      </c>
      <c r="MB23" s="71">
        <v>0</v>
      </c>
      <c r="MC23" s="71">
        <v>0</v>
      </c>
      <c r="MD23" s="71">
        <v>0</v>
      </c>
      <c r="ME23" s="71">
        <v>0</v>
      </c>
      <c r="MF23" s="71">
        <v>3</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3</v>
      </c>
      <c r="NG23" s="71">
        <v>0</v>
      </c>
      <c r="NH23" s="71">
        <v>0</v>
      </c>
      <c r="NI23" s="71">
        <v>0</v>
      </c>
      <c r="NJ23" s="71">
        <v>0</v>
      </c>
      <c r="NK23" s="71">
        <v>1</v>
      </c>
      <c r="NL23" s="71">
        <v>0</v>
      </c>
      <c r="NM23" s="71">
        <v>0</v>
      </c>
      <c r="NN23" s="71">
        <v>0</v>
      </c>
      <c r="NO23" s="71">
        <v>1</v>
      </c>
      <c r="NP23" s="71">
        <v>0</v>
      </c>
      <c r="NQ23" s="71">
        <v>1</v>
      </c>
      <c r="NR23" s="71">
        <v>0</v>
      </c>
      <c r="NS23" s="71">
        <v>0</v>
      </c>
      <c r="NT23" s="71">
        <v>0</v>
      </c>
      <c r="NU23" s="71">
        <v>1</v>
      </c>
      <c r="NV23" s="71">
        <v>0</v>
      </c>
      <c r="NW23" s="71">
        <v>0</v>
      </c>
      <c r="NX23" s="71">
        <v>0</v>
      </c>
      <c r="NY23" s="71">
        <v>0</v>
      </c>
      <c r="NZ23" s="71">
        <v>0</v>
      </c>
      <c r="OA23" s="71">
        <v>0</v>
      </c>
      <c r="OB23" s="71">
        <v>1</v>
      </c>
      <c r="OC23" s="71">
        <v>0</v>
      </c>
      <c r="OD23" s="71">
        <v>0</v>
      </c>
      <c r="OE23" s="71">
        <v>0</v>
      </c>
      <c r="OF23" s="71">
        <v>0</v>
      </c>
      <c r="OG23" s="71">
        <v>0</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2</v>
      </c>
      <c r="QA23" s="71">
        <v>0</v>
      </c>
      <c r="QB23" s="71">
        <v>3</v>
      </c>
      <c r="QC23" s="71">
        <v>0</v>
      </c>
      <c r="QD23" s="71">
        <v>0</v>
      </c>
      <c r="QE23" s="71">
        <v>0</v>
      </c>
      <c r="QF23" s="71">
        <v>0</v>
      </c>
      <c r="QG23" s="71">
        <v>3</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8</v>
      </c>
      <c r="QY23" s="71">
        <v>0</v>
      </c>
      <c r="QZ23" s="71">
        <v>1</v>
      </c>
      <c r="RA23" s="71">
        <v>0</v>
      </c>
      <c r="RB23" s="71">
        <v>2</v>
      </c>
      <c r="RC23" s="71">
        <v>0</v>
      </c>
      <c r="RD23" s="71">
        <v>0</v>
      </c>
      <c r="RE23" s="71">
        <v>0</v>
      </c>
      <c r="RF23" s="71">
        <v>1</v>
      </c>
      <c r="RG23" s="71">
        <v>0</v>
      </c>
      <c r="RH23" s="71">
        <v>2</v>
      </c>
      <c r="RI23" s="71">
        <v>3</v>
      </c>
      <c r="RJ23" s="71">
        <v>0</v>
      </c>
      <c r="RK23" s="71">
        <v>3</v>
      </c>
      <c r="RL23" s="71">
        <v>1</v>
      </c>
      <c r="RM23" s="71">
        <v>0</v>
      </c>
      <c r="RN23" s="71">
        <v>1</v>
      </c>
      <c r="RO23" s="71">
        <v>0</v>
      </c>
      <c r="RP23" s="71">
        <v>0</v>
      </c>
      <c r="RQ23" s="71">
        <v>0</v>
      </c>
      <c r="RR23" s="71">
        <v>0</v>
      </c>
      <c r="RS23" s="71">
        <v>8</v>
      </c>
      <c r="RT23" s="71">
        <v>1</v>
      </c>
      <c r="RU23" s="71">
        <v>1</v>
      </c>
      <c r="RV23" s="71">
        <v>0</v>
      </c>
      <c r="RW23" s="71">
        <v>2</v>
      </c>
      <c r="RX23" s="71">
        <v>0</v>
      </c>
      <c r="RY23" s="71">
        <v>0</v>
      </c>
      <c r="RZ23" s="71">
        <v>0</v>
      </c>
      <c r="SA23" s="71">
        <v>1</v>
      </c>
      <c r="SB23" s="71">
        <v>0</v>
      </c>
      <c r="SC23" s="71">
        <v>2</v>
      </c>
      <c r="SD23" s="71">
        <v>3</v>
      </c>
      <c r="SE23" s="71">
        <v>0</v>
      </c>
      <c r="SF23" s="71">
        <v>3</v>
      </c>
      <c r="SG23" s="71">
        <v>1</v>
      </c>
      <c r="SH23" s="71">
        <v>0</v>
      </c>
    </row>
    <row r="24" spans="1:502">
      <c r="A24" s="16" t="s">
        <v>2197</v>
      </c>
      <c r="B24" s="70">
        <v>16</v>
      </c>
      <c r="C24" s="70">
        <v>16</v>
      </c>
      <c r="D24" s="70">
        <v>1</v>
      </c>
      <c r="E24" s="70">
        <v>2019</v>
      </c>
      <c r="F24" s="70" t="s">
        <v>158</v>
      </c>
      <c r="G24" s="1073" t="s">
        <v>2181</v>
      </c>
      <c r="H24" s="70" t="s">
        <v>2182</v>
      </c>
      <c r="I24" s="1066"/>
      <c r="J24" s="73">
        <v>0</v>
      </c>
      <c r="K24" s="73">
        <v>0</v>
      </c>
      <c r="L24" s="73">
        <v>0</v>
      </c>
      <c r="M24" s="73">
        <v>0</v>
      </c>
      <c r="N24" s="73">
        <v>0</v>
      </c>
      <c r="O24" s="73">
        <v>0</v>
      </c>
      <c r="P24" s="73">
        <v>0</v>
      </c>
      <c r="Q24" s="73">
        <v>0</v>
      </c>
      <c r="R24" s="73">
        <v>15.115</v>
      </c>
      <c r="S24" s="73">
        <v>0</v>
      </c>
      <c r="T24" s="73">
        <v>0</v>
      </c>
      <c r="U24" s="73">
        <v>0</v>
      </c>
      <c r="V24" s="73">
        <v>0</v>
      </c>
      <c r="W24" s="73">
        <v>8.2859999999999996</v>
      </c>
      <c r="X24" s="73">
        <v>0</v>
      </c>
      <c r="Y24" s="73">
        <v>0</v>
      </c>
      <c r="Z24" s="73">
        <v>0</v>
      </c>
      <c r="AA24" s="73">
        <v>6.306</v>
      </c>
      <c r="AB24" s="73">
        <v>0</v>
      </c>
      <c r="AC24" s="73">
        <v>7.0759999999999996</v>
      </c>
      <c r="AD24" s="73">
        <v>0</v>
      </c>
      <c r="AE24" s="73">
        <v>0</v>
      </c>
      <c r="AF24" s="73">
        <v>0</v>
      </c>
      <c r="AG24" s="73">
        <v>4.6120000000000001</v>
      </c>
      <c r="AH24" s="73">
        <v>0</v>
      </c>
      <c r="AI24" s="73">
        <v>0</v>
      </c>
      <c r="AJ24" s="73">
        <v>0</v>
      </c>
      <c r="AK24" s="73">
        <v>0</v>
      </c>
      <c r="AL24" s="73">
        <v>0</v>
      </c>
      <c r="AM24" s="73">
        <v>0</v>
      </c>
      <c r="AN24" s="73">
        <v>7.2619999999999996</v>
      </c>
      <c r="AO24" s="73">
        <v>0</v>
      </c>
      <c r="AP24" s="73">
        <v>0</v>
      </c>
      <c r="AQ24" s="73">
        <v>0</v>
      </c>
      <c r="AR24" s="73">
        <v>1.18</v>
      </c>
      <c r="AS24" s="73">
        <v>0</v>
      </c>
      <c r="AT24" s="73">
        <v>5.5819999999999999</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6.125</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4.1790000000000003</v>
      </c>
      <c r="CG24" s="73">
        <v>0</v>
      </c>
      <c r="CH24" s="73">
        <v>0</v>
      </c>
      <c r="CI24" s="73">
        <v>0</v>
      </c>
      <c r="CJ24" s="73">
        <v>0</v>
      </c>
      <c r="CK24" s="73">
        <v>0</v>
      </c>
      <c r="CL24" s="73">
        <v>22.335000000000001</v>
      </c>
      <c r="CM24" s="73">
        <v>0</v>
      </c>
      <c r="CN24" s="73">
        <v>25.818999999999999</v>
      </c>
      <c r="CO24" s="73">
        <v>0</v>
      </c>
      <c r="CP24" s="73">
        <v>0</v>
      </c>
      <c r="CQ24" s="73">
        <v>0</v>
      </c>
      <c r="CR24" s="73">
        <v>0</v>
      </c>
      <c r="CS24" s="73">
        <v>89.287000000000006</v>
      </c>
      <c r="CT24" s="73">
        <v>0</v>
      </c>
      <c r="CU24" s="73">
        <v>0</v>
      </c>
      <c r="CV24" s="73">
        <v>0</v>
      </c>
      <c r="CW24" s="73">
        <v>0</v>
      </c>
      <c r="CX24" s="73">
        <v>0</v>
      </c>
      <c r="CY24" s="73">
        <v>0</v>
      </c>
      <c r="CZ24" s="73">
        <v>0</v>
      </c>
      <c r="DA24" s="73">
        <v>0</v>
      </c>
      <c r="DB24" s="73">
        <v>8.6310000000000002</v>
      </c>
      <c r="DC24" s="73">
        <v>0</v>
      </c>
      <c r="DD24" s="73">
        <v>0</v>
      </c>
      <c r="DE24" s="73">
        <v>0</v>
      </c>
      <c r="DF24" s="73">
        <v>0</v>
      </c>
      <c r="DG24" s="73">
        <v>0</v>
      </c>
      <c r="DH24" s="73">
        <v>0</v>
      </c>
      <c r="DI24" s="73">
        <v>0</v>
      </c>
      <c r="DJ24" s="73">
        <v>1.18</v>
      </c>
      <c r="DK24" s="73">
        <v>0</v>
      </c>
      <c r="DL24" s="73">
        <v>0</v>
      </c>
      <c r="DM24" s="73">
        <v>0</v>
      </c>
      <c r="DN24" s="73">
        <v>0</v>
      </c>
      <c r="DO24" s="73">
        <v>0</v>
      </c>
      <c r="DP24" s="73">
        <v>0</v>
      </c>
      <c r="DQ24" s="73">
        <v>0</v>
      </c>
      <c r="DR24" s="73">
        <v>0</v>
      </c>
      <c r="DS24" s="73">
        <v>15.115</v>
      </c>
      <c r="DT24" s="73">
        <v>0</v>
      </c>
      <c r="DU24" s="73">
        <v>0</v>
      </c>
      <c r="DV24" s="73">
        <v>0</v>
      </c>
      <c r="DW24" s="73">
        <v>0</v>
      </c>
      <c r="DX24" s="73">
        <v>8.2859999999999996</v>
      </c>
      <c r="DY24" s="73">
        <v>0</v>
      </c>
      <c r="DZ24" s="73">
        <v>0</v>
      </c>
      <c r="EA24" s="73">
        <v>0</v>
      </c>
      <c r="EB24" s="73">
        <v>6.306</v>
      </c>
      <c r="EC24" s="73">
        <v>0</v>
      </c>
      <c r="ED24" s="73">
        <v>7.0759999999999996</v>
      </c>
      <c r="EE24" s="73">
        <v>0</v>
      </c>
      <c r="EF24" s="73">
        <v>0</v>
      </c>
      <c r="EG24" s="73">
        <v>0</v>
      </c>
      <c r="EH24" s="73">
        <v>4.6120000000000001</v>
      </c>
      <c r="EI24" s="73">
        <v>0</v>
      </c>
      <c r="EJ24" s="73">
        <v>0</v>
      </c>
      <c r="EK24" s="73">
        <v>0</v>
      </c>
      <c r="EL24" s="73">
        <v>0</v>
      </c>
      <c r="EM24" s="73">
        <v>0</v>
      </c>
      <c r="EN24" s="73">
        <v>0</v>
      </c>
      <c r="EO24" s="73">
        <v>7.2619999999999996</v>
      </c>
      <c r="EP24" s="73">
        <v>0</v>
      </c>
      <c r="EQ24" s="73">
        <v>0</v>
      </c>
      <c r="ER24" s="73">
        <v>0</v>
      </c>
      <c r="ES24" s="73">
        <v>0</v>
      </c>
      <c r="ET24" s="73">
        <v>0</v>
      </c>
      <c r="EU24" s="73">
        <v>5.5819999999999999</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6.125</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4.1790000000000003</v>
      </c>
      <c r="GH24" s="73">
        <v>0</v>
      </c>
      <c r="GI24" s="73">
        <v>0</v>
      </c>
      <c r="GJ24" s="73">
        <v>0</v>
      </c>
      <c r="GK24" s="73">
        <v>0</v>
      </c>
      <c r="GL24" s="73">
        <v>0</v>
      </c>
      <c r="GM24" s="73">
        <v>22.335000000000001</v>
      </c>
      <c r="GN24" s="73">
        <v>0</v>
      </c>
      <c r="GO24" s="73">
        <v>25.818999999999999</v>
      </c>
      <c r="GP24" s="73">
        <v>0</v>
      </c>
      <c r="GQ24" s="73">
        <v>0</v>
      </c>
      <c r="GR24" s="73">
        <v>0</v>
      </c>
      <c r="GS24" s="73">
        <v>0</v>
      </c>
      <c r="GT24" s="73">
        <v>89.287000000000006</v>
      </c>
      <c r="GU24" s="73">
        <v>0</v>
      </c>
      <c r="GV24" s="73">
        <v>0</v>
      </c>
      <c r="GW24" s="73">
        <v>0</v>
      </c>
      <c r="GX24" s="73">
        <v>0</v>
      </c>
      <c r="GY24" s="73">
        <v>0</v>
      </c>
      <c r="GZ24" s="73">
        <v>0</v>
      </c>
      <c r="HA24" s="73">
        <v>0</v>
      </c>
      <c r="HB24" s="73">
        <v>0</v>
      </c>
      <c r="HC24" s="73">
        <v>8.6310000000000002</v>
      </c>
      <c r="HD24" s="73">
        <v>0</v>
      </c>
      <c r="HE24" s="73">
        <v>0</v>
      </c>
      <c r="HF24" s="73">
        <v>1.18</v>
      </c>
      <c r="HG24" s="73">
        <v>0</v>
      </c>
      <c r="HH24" s="73">
        <v>0</v>
      </c>
      <c r="HI24" s="73">
        <v>0</v>
      </c>
      <c r="HJ24" s="73">
        <v>0</v>
      </c>
      <c r="HK24" s="73">
        <v>48.656999999999996</v>
      </c>
      <c r="HL24" s="73">
        <v>0</v>
      </c>
      <c r="HM24" s="73">
        <v>5.5819999999999999</v>
      </c>
      <c r="HN24" s="73">
        <v>0</v>
      </c>
      <c r="HO24" s="73">
        <v>6.125</v>
      </c>
      <c r="HP24" s="73">
        <v>0</v>
      </c>
      <c r="HQ24" s="73">
        <v>0</v>
      </c>
      <c r="HR24" s="73">
        <v>0</v>
      </c>
      <c r="HS24" s="73">
        <v>4.1790000000000003</v>
      </c>
      <c r="HT24" s="73">
        <v>0</v>
      </c>
      <c r="HU24" s="73">
        <v>22.335000000000001</v>
      </c>
      <c r="HV24" s="73">
        <v>25.818999999999999</v>
      </c>
      <c r="HW24" s="73">
        <v>0</v>
      </c>
      <c r="HX24" s="73">
        <v>89.287000000000006</v>
      </c>
      <c r="HY24" s="73">
        <v>8.6310000000000002</v>
      </c>
      <c r="HZ24" s="73">
        <v>0</v>
      </c>
      <c r="IA24" s="73">
        <v>1.18</v>
      </c>
      <c r="IB24" s="73">
        <v>0</v>
      </c>
      <c r="IC24" s="73">
        <v>0</v>
      </c>
      <c r="ID24" s="73">
        <v>0</v>
      </c>
      <c r="IE24" s="73">
        <v>0</v>
      </c>
      <c r="IF24" s="73">
        <v>48.656999999999996</v>
      </c>
      <c r="IG24" s="73">
        <v>1.18</v>
      </c>
      <c r="IH24" s="73">
        <v>5.5819999999999999</v>
      </c>
      <c r="II24" s="73">
        <v>0</v>
      </c>
      <c r="IJ24" s="73">
        <v>6.125</v>
      </c>
      <c r="IK24" s="73">
        <v>0</v>
      </c>
      <c r="IL24" s="73">
        <v>0</v>
      </c>
      <c r="IM24" s="73">
        <v>0</v>
      </c>
      <c r="IN24" s="73">
        <v>4.1790000000000003</v>
      </c>
      <c r="IO24" s="73">
        <v>0</v>
      </c>
      <c r="IP24" s="73">
        <v>22.335000000000001</v>
      </c>
      <c r="IQ24" s="73">
        <v>25.818999999999999</v>
      </c>
      <c r="IR24" s="73">
        <v>0</v>
      </c>
      <c r="IS24" s="73">
        <v>89.287000000000006</v>
      </c>
      <c r="IT24" s="73">
        <v>8.6310000000000002</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1</v>
      </c>
      <c r="JK24" s="71">
        <v>0</v>
      </c>
      <c r="JL24" s="71">
        <v>0</v>
      </c>
      <c r="JM24" s="71">
        <v>0</v>
      </c>
      <c r="JN24" s="71">
        <v>1</v>
      </c>
      <c r="JO24" s="71">
        <v>0</v>
      </c>
      <c r="JP24" s="71">
        <v>1</v>
      </c>
      <c r="JQ24" s="71">
        <v>0</v>
      </c>
      <c r="JR24" s="71">
        <v>0</v>
      </c>
      <c r="JS24" s="71">
        <v>0</v>
      </c>
      <c r="JT24" s="71">
        <v>1</v>
      </c>
      <c r="JU24" s="71">
        <v>0</v>
      </c>
      <c r="JV24" s="71">
        <v>0</v>
      </c>
      <c r="JW24" s="71">
        <v>0</v>
      </c>
      <c r="JX24" s="71">
        <v>0</v>
      </c>
      <c r="JY24" s="71">
        <v>0</v>
      </c>
      <c r="JZ24" s="71">
        <v>0</v>
      </c>
      <c r="KA24" s="71">
        <v>1</v>
      </c>
      <c r="KB24" s="71">
        <v>0</v>
      </c>
      <c r="KC24" s="71">
        <v>0</v>
      </c>
      <c r="KD24" s="71">
        <v>0</v>
      </c>
      <c r="KE24" s="71">
        <v>1</v>
      </c>
      <c r="KF24" s="71">
        <v>0</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2</v>
      </c>
      <c r="LZ24" s="71">
        <v>0</v>
      </c>
      <c r="MA24" s="71">
        <v>3</v>
      </c>
      <c r="MB24" s="71">
        <v>0</v>
      </c>
      <c r="MC24" s="71">
        <v>0</v>
      </c>
      <c r="MD24" s="71">
        <v>0</v>
      </c>
      <c r="ME24" s="71">
        <v>0</v>
      </c>
      <c r="MF24" s="71">
        <v>3</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3</v>
      </c>
      <c r="NG24" s="71">
        <v>0</v>
      </c>
      <c r="NH24" s="71">
        <v>0</v>
      </c>
      <c r="NI24" s="71">
        <v>0</v>
      </c>
      <c r="NJ24" s="71">
        <v>0</v>
      </c>
      <c r="NK24" s="71">
        <v>1</v>
      </c>
      <c r="NL24" s="71">
        <v>0</v>
      </c>
      <c r="NM24" s="71">
        <v>0</v>
      </c>
      <c r="NN24" s="71">
        <v>0</v>
      </c>
      <c r="NO24" s="71">
        <v>1</v>
      </c>
      <c r="NP24" s="71">
        <v>0</v>
      </c>
      <c r="NQ24" s="71">
        <v>1</v>
      </c>
      <c r="NR24" s="71">
        <v>0</v>
      </c>
      <c r="NS24" s="71">
        <v>0</v>
      </c>
      <c r="NT24" s="71">
        <v>0</v>
      </c>
      <c r="NU24" s="71">
        <v>1</v>
      </c>
      <c r="NV24" s="71">
        <v>0</v>
      </c>
      <c r="NW24" s="71">
        <v>0</v>
      </c>
      <c r="NX24" s="71">
        <v>0</v>
      </c>
      <c r="NY24" s="71">
        <v>0</v>
      </c>
      <c r="NZ24" s="71">
        <v>0</v>
      </c>
      <c r="OA24" s="71">
        <v>0</v>
      </c>
      <c r="OB24" s="71">
        <v>1</v>
      </c>
      <c r="OC24" s="71">
        <v>0</v>
      </c>
      <c r="OD24" s="71">
        <v>0</v>
      </c>
      <c r="OE24" s="71">
        <v>0</v>
      </c>
      <c r="OF24" s="71">
        <v>0</v>
      </c>
      <c r="OG24" s="71">
        <v>0</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2</v>
      </c>
      <c r="QA24" s="71">
        <v>0</v>
      </c>
      <c r="QB24" s="71">
        <v>3</v>
      </c>
      <c r="QC24" s="71">
        <v>0</v>
      </c>
      <c r="QD24" s="71">
        <v>0</v>
      </c>
      <c r="QE24" s="71">
        <v>0</v>
      </c>
      <c r="QF24" s="71">
        <v>0</v>
      </c>
      <c r="QG24" s="71">
        <v>3</v>
      </c>
      <c r="QH24" s="71">
        <v>0</v>
      </c>
      <c r="QI24" s="71">
        <v>0</v>
      </c>
      <c r="QJ24" s="71">
        <v>0</v>
      </c>
      <c r="QK24" s="71">
        <v>0</v>
      </c>
      <c r="QL24" s="71">
        <v>0</v>
      </c>
      <c r="QM24" s="71">
        <v>0</v>
      </c>
      <c r="QN24" s="71">
        <v>0</v>
      </c>
      <c r="QO24" s="71">
        <v>0</v>
      </c>
      <c r="QP24" s="71">
        <v>1</v>
      </c>
      <c r="QQ24" s="71">
        <v>0</v>
      </c>
      <c r="QR24" s="71">
        <v>0</v>
      </c>
      <c r="QS24" s="71">
        <v>1</v>
      </c>
      <c r="QT24" s="71">
        <v>0</v>
      </c>
      <c r="QU24" s="71">
        <v>0</v>
      </c>
      <c r="QV24" s="71">
        <v>0</v>
      </c>
      <c r="QW24" s="71">
        <v>0</v>
      </c>
      <c r="QX24" s="71">
        <v>8</v>
      </c>
      <c r="QY24" s="71">
        <v>0</v>
      </c>
      <c r="QZ24" s="71">
        <v>1</v>
      </c>
      <c r="RA24" s="71">
        <v>0</v>
      </c>
      <c r="RB24" s="71">
        <v>2</v>
      </c>
      <c r="RC24" s="71">
        <v>0</v>
      </c>
      <c r="RD24" s="71">
        <v>0</v>
      </c>
      <c r="RE24" s="71">
        <v>0</v>
      </c>
      <c r="RF24" s="71">
        <v>1</v>
      </c>
      <c r="RG24" s="71">
        <v>0</v>
      </c>
      <c r="RH24" s="71">
        <v>2</v>
      </c>
      <c r="RI24" s="71">
        <v>3</v>
      </c>
      <c r="RJ24" s="71">
        <v>0</v>
      </c>
      <c r="RK24" s="71">
        <v>3</v>
      </c>
      <c r="RL24" s="71">
        <v>1</v>
      </c>
      <c r="RM24" s="71">
        <v>0</v>
      </c>
      <c r="RN24" s="71">
        <v>1</v>
      </c>
      <c r="RO24" s="71">
        <v>0</v>
      </c>
      <c r="RP24" s="71">
        <v>0</v>
      </c>
      <c r="RQ24" s="71">
        <v>0</v>
      </c>
      <c r="RR24" s="71">
        <v>0</v>
      </c>
      <c r="RS24" s="71">
        <v>8</v>
      </c>
      <c r="RT24" s="71">
        <v>1</v>
      </c>
      <c r="RU24" s="71">
        <v>1</v>
      </c>
      <c r="RV24" s="71">
        <v>0</v>
      </c>
      <c r="RW24" s="71">
        <v>2</v>
      </c>
      <c r="RX24" s="71">
        <v>0</v>
      </c>
      <c r="RY24" s="71">
        <v>0</v>
      </c>
      <c r="RZ24" s="71">
        <v>0</v>
      </c>
      <c r="SA24" s="71">
        <v>1</v>
      </c>
      <c r="SB24" s="71">
        <v>0</v>
      </c>
      <c r="SC24" s="71">
        <v>2</v>
      </c>
      <c r="SD24" s="71">
        <v>3</v>
      </c>
      <c r="SE24" s="71">
        <v>0</v>
      </c>
      <c r="SF24" s="71">
        <v>3</v>
      </c>
      <c r="SG24" s="71">
        <v>1</v>
      </c>
      <c r="SH24" s="71">
        <v>0</v>
      </c>
    </row>
    <row r="25" spans="1:502">
      <c r="A25" s="16" t="s">
        <v>2198</v>
      </c>
      <c r="B25" s="70">
        <v>17</v>
      </c>
      <c r="C25" s="70">
        <v>17</v>
      </c>
      <c r="D25" s="70">
        <v>1</v>
      </c>
      <c r="E25" s="70">
        <v>2020</v>
      </c>
      <c r="F25" s="70" t="s">
        <v>159</v>
      </c>
      <c r="G25" s="1073" t="s">
        <v>2181</v>
      </c>
      <c r="H25" s="70" t="s">
        <v>2182</v>
      </c>
      <c r="I25" s="1066"/>
      <c r="J25" s="73">
        <v>0</v>
      </c>
      <c r="K25" s="73">
        <v>0</v>
      </c>
      <c r="L25" s="73">
        <v>0</v>
      </c>
      <c r="M25" s="73">
        <v>0</v>
      </c>
      <c r="N25" s="73">
        <v>0</v>
      </c>
      <c r="O25" s="73">
        <v>0</v>
      </c>
      <c r="P25" s="73">
        <v>0</v>
      </c>
      <c r="Q25" s="73">
        <v>0</v>
      </c>
      <c r="R25" s="73">
        <v>14.603</v>
      </c>
      <c r="S25" s="73">
        <v>4.4930000000000003</v>
      </c>
      <c r="T25" s="73">
        <v>0</v>
      </c>
      <c r="U25" s="73">
        <v>0</v>
      </c>
      <c r="V25" s="73">
        <v>0</v>
      </c>
      <c r="W25" s="73">
        <v>7.8109999999999999</v>
      </c>
      <c r="X25" s="73">
        <v>0</v>
      </c>
      <c r="Y25" s="73">
        <v>0</v>
      </c>
      <c r="Z25" s="73">
        <v>0</v>
      </c>
      <c r="AA25" s="73">
        <v>5.6310000000000002</v>
      </c>
      <c r="AB25" s="73">
        <v>0</v>
      </c>
      <c r="AC25" s="73">
        <v>5.9130000000000003</v>
      </c>
      <c r="AD25" s="73">
        <v>3.3340000000000001</v>
      </c>
      <c r="AE25" s="73">
        <v>0</v>
      </c>
      <c r="AF25" s="73">
        <v>0</v>
      </c>
      <c r="AG25" s="73">
        <v>4.1539999999999999</v>
      </c>
      <c r="AH25" s="73">
        <v>0</v>
      </c>
      <c r="AI25" s="73">
        <v>0</v>
      </c>
      <c r="AJ25" s="73">
        <v>0</v>
      </c>
      <c r="AK25" s="73">
        <v>0</v>
      </c>
      <c r="AL25" s="73">
        <v>0</v>
      </c>
      <c r="AM25" s="73">
        <v>0</v>
      </c>
      <c r="AN25" s="73">
        <v>6.444</v>
      </c>
      <c r="AO25" s="73">
        <v>0</v>
      </c>
      <c r="AP25" s="73">
        <v>0</v>
      </c>
      <c r="AQ25" s="73">
        <v>0</v>
      </c>
      <c r="AR25" s="73">
        <v>1.2390000000000001</v>
      </c>
      <c r="AS25" s="73">
        <v>0</v>
      </c>
      <c r="AT25" s="73">
        <v>6.0090000000000003</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3.8650000000000002</v>
      </c>
      <c r="CG25" s="73">
        <v>0</v>
      </c>
      <c r="CH25" s="73">
        <v>0</v>
      </c>
      <c r="CI25" s="73">
        <v>0</v>
      </c>
      <c r="CJ25" s="73">
        <v>0</v>
      </c>
      <c r="CK25" s="73">
        <v>0</v>
      </c>
      <c r="CL25" s="73">
        <v>24.605</v>
      </c>
      <c r="CM25" s="73">
        <v>0</v>
      </c>
      <c r="CN25" s="73">
        <v>26.628</v>
      </c>
      <c r="CO25" s="73">
        <v>0</v>
      </c>
      <c r="CP25" s="73">
        <v>0</v>
      </c>
      <c r="CQ25" s="73">
        <v>0</v>
      </c>
      <c r="CR25" s="73">
        <v>0</v>
      </c>
      <c r="CS25" s="73">
        <v>45.648000000000003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1.2390000000000001</v>
      </c>
      <c r="DK25" s="73">
        <v>0</v>
      </c>
      <c r="DL25" s="73">
        <v>0</v>
      </c>
      <c r="DM25" s="73">
        <v>0</v>
      </c>
      <c r="DN25" s="73">
        <v>0</v>
      </c>
      <c r="DO25" s="73">
        <v>0</v>
      </c>
      <c r="DP25" s="73">
        <v>0</v>
      </c>
      <c r="DQ25" s="73">
        <v>0</v>
      </c>
      <c r="DR25" s="73">
        <v>0</v>
      </c>
      <c r="DS25" s="73">
        <v>14.603</v>
      </c>
      <c r="DT25" s="73">
        <v>4.4930000000000003</v>
      </c>
      <c r="DU25" s="73">
        <v>0</v>
      </c>
      <c r="DV25" s="73">
        <v>0</v>
      </c>
      <c r="DW25" s="73">
        <v>0</v>
      </c>
      <c r="DX25" s="73">
        <v>7.8109999999999999</v>
      </c>
      <c r="DY25" s="73">
        <v>0</v>
      </c>
      <c r="DZ25" s="73">
        <v>0</v>
      </c>
      <c r="EA25" s="73">
        <v>0</v>
      </c>
      <c r="EB25" s="73">
        <v>5.6310000000000002</v>
      </c>
      <c r="EC25" s="73">
        <v>0</v>
      </c>
      <c r="ED25" s="73">
        <v>5.9130000000000003</v>
      </c>
      <c r="EE25" s="73">
        <v>3.3340000000000001</v>
      </c>
      <c r="EF25" s="73">
        <v>0</v>
      </c>
      <c r="EG25" s="73">
        <v>0</v>
      </c>
      <c r="EH25" s="73">
        <v>4.1539999999999999</v>
      </c>
      <c r="EI25" s="73">
        <v>0</v>
      </c>
      <c r="EJ25" s="73">
        <v>0</v>
      </c>
      <c r="EK25" s="73">
        <v>0</v>
      </c>
      <c r="EL25" s="73">
        <v>0</v>
      </c>
      <c r="EM25" s="73">
        <v>0</v>
      </c>
      <c r="EN25" s="73">
        <v>0</v>
      </c>
      <c r="EO25" s="73">
        <v>6.444</v>
      </c>
      <c r="EP25" s="73">
        <v>0</v>
      </c>
      <c r="EQ25" s="73">
        <v>0</v>
      </c>
      <c r="ER25" s="73">
        <v>0</v>
      </c>
      <c r="ES25" s="73">
        <v>0</v>
      </c>
      <c r="ET25" s="73">
        <v>0</v>
      </c>
      <c r="EU25" s="73">
        <v>6.0090000000000003</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3.8650000000000002</v>
      </c>
      <c r="GH25" s="73">
        <v>0</v>
      </c>
      <c r="GI25" s="73">
        <v>0</v>
      </c>
      <c r="GJ25" s="73">
        <v>0</v>
      </c>
      <c r="GK25" s="73">
        <v>0</v>
      </c>
      <c r="GL25" s="73">
        <v>0</v>
      </c>
      <c r="GM25" s="73">
        <v>24.605</v>
      </c>
      <c r="GN25" s="73">
        <v>0</v>
      </c>
      <c r="GO25" s="73">
        <v>26.628</v>
      </c>
      <c r="GP25" s="73">
        <v>0</v>
      </c>
      <c r="GQ25" s="73">
        <v>0</v>
      </c>
      <c r="GR25" s="73">
        <v>0</v>
      </c>
      <c r="GS25" s="73">
        <v>0</v>
      </c>
      <c r="GT25" s="73">
        <v>45.648000000000003</v>
      </c>
      <c r="GU25" s="73">
        <v>0</v>
      </c>
      <c r="GV25" s="73">
        <v>0</v>
      </c>
      <c r="GW25" s="73">
        <v>0</v>
      </c>
      <c r="GX25" s="73">
        <v>0</v>
      </c>
      <c r="GY25" s="73">
        <v>0</v>
      </c>
      <c r="GZ25" s="73">
        <v>0</v>
      </c>
      <c r="HA25" s="73">
        <v>0</v>
      </c>
      <c r="HB25" s="73">
        <v>0</v>
      </c>
      <c r="HC25" s="73">
        <v>0</v>
      </c>
      <c r="HD25" s="73">
        <v>0</v>
      </c>
      <c r="HE25" s="73">
        <v>0</v>
      </c>
      <c r="HF25" s="73">
        <v>1.2390000000000001</v>
      </c>
      <c r="HG25" s="73">
        <v>0</v>
      </c>
      <c r="HH25" s="73">
        <v>0</v>
      </c>
      <c r="HI25" s="73">
        <v>0</v>
      </c>
      <c r="HJ25" s="73">
        <v>0</v>
      </c>
      <c r="HK25" s="73">
        <v>52.383000000000003</v>
      </c>
      <c r="HL25" s="73">
        <v>0</v>
      </c>
      <c r="HM25" s="73">
        <v>6.0090000000000003</v>
      </c>
      <c r="HN25" s="73">
        <v>0</v>
      </c>
      <c r="HO25" s="73">
        <v>0</v>
      </c>
      <c r="HP25" s="73">
        <v>0</v>
      </c>
      <c r="HQ25" s="73">
        <v>0</v>
      </c>
      <c r="HR25" s="73">
        <v>0</v>
      </c>
      <c r="HS25" s="73">
        <v>3.8650000000000002</v>
      </c>
      <c r="HT25" s="73">
        <v>0</v>
      </c>
      <c r="HU25" s="73">
        <v>24.605</v>
      </c>
      <c r="HV25" s="73">
        <v>26.628</v>
      </c>
      <c r="HW25" s="73">
        <v>0</v>
      </c>
      <c r="HX25" s="73">
        <v>45.648000000000003</v>
      </c>
      <c r="HY25" s="73">
        <v>0</v>
      </c>
      <c r="HZ25" s="73">
        <v>0</v>
      </c>
      <c r="IA25" s="73">
        <v>1.2390000000000001</v>
      </c>
      <c r="IB25" s="73">
        <v>0</v>
      </c>
      <c r="IC25" s="73">
        <v>0</v>
      </c>
      <c r="ID25" s="73">
        <v>0</v>
      </c>
      <c r="IE25" s="73">
        <v>0</v>
      </c>
      <c r="IF25" s="73">
        <v>52.383000000000003</v>
      </c>
      <c r="IG25" s="73">
        <v>1.2390000000000001</v>
      </c>
      <c r="IH25" s="73">
        <v>6.0090000000000003</v>
      </c>
      <c r="II25" s="73">
        <v>0</v>
      </c>
      <c r="IJ25" s="73">
        <v>0</v>
      </c>
      <c r="IK25" s="73">
        <v>0</v>
      </c>
      <c r="IL25" s="73">
        <v>0</v>
      </c>
      <c r="IM25" s="73">
        <v>0</v>
      </c>
      <c r="IN25" s="73">
        <v>3.8650000000000002</v>
      </c>
      <c r="IO25" s="73">
        <v>0</v>
      </c>
      <c r="IP25" s="73">
        <v>24.605</v>
      </c>
      <c r="IQ25" s="73">
        <v>26.628</v>
      </c>
      <c r="IR25" s="73">
        <v>0</v>
      </c>
      <c r="IS25" s="73">
        <v>45.648000000000003</v>
      </c>
      <c r="IT25" s="73">
        <v>0</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1</v>
      </c>
      <c r="JK25" s="71">
        <v>0</v>
      </c>
      <c r="JL25" s="71">
        <v>0</v>
      </c>
      <c r="JM25" s="71">
        <v>0</v>
      </c>
      <c r="JN25" s="71">
        <v>1</v>
      </c>
      <c r="JO25" s="71">
        <v>0</v>
      </c>
      <c r="JP25" s="71">
        <v>1</v>
      </c>
      <c r="JQ25" s="71">
        <v>1</v>
      </c>
      <c r="JR25" s="71">
        <v>0</v>
      </c>
      <c r="JS25" s="71">
        <v>0</v>
      </c>
      <c r="JT25" s="71">
        <v>1</v>
      </c>
      <c r="JU25" s="71">
        <v>0</v>
      </c>
      <c r="JV25" s="71">
        <v>0</v>
      </c>
      <c r="JW25" s="71">
        <v>0</v>
      </c>
      <c r="JX25" s="71">
        <v>0</v>
      </c>
      <c r="JY25" s="71">
        <v>0</v>
      </c>
      <c r="JZ25" s="71">
        <v>0</v>
      </c>
      <c r="KA25" s="71">
        <v>1</v>
      </c>
      <c r="KB25" s="71">
        <v>0</v>
      </c>
      <c r="KC25" s="71">
        <v>0</v>
      </c>
      <c r="KD25" s="71">
        <v>0</v>
      </c>
      <c r="KE25" s="71">
        <v>1</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2</v>
      </c>
      <c r="LZ25" s="71">
        <v>0</v>
      </c>
      <c r="MA25" s="71">
        <v>3</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3</v>
      </c>
      <c r="NG25" s="71">
        <v>1</v>
      </c>
      <c r="NH25" s="71">
        <v>0</v>
      </c>
      <c r="NI25" s="71">
        <v>0</v>
      </c>
      <c r="NJ25" s="71">
        <v>0</v>
      </c>
      <c r="NK25" s="71">
        <v>1</v>
      </c>
      <c r="NL25" s="71">
        <v>0</v>
      </c>
      <c r="NM25" s="71">
        <v>0</v>
      </c>
      <c r="NN25" s="71">
        <v>0</v>
      </c>
      <c r="NO25" s="71">
        <v>1</v>
      </c>
      <c r="NP25" s="71">
        <v>0</v>
      </c>
      <c r="NQ25" s="71">
        <v>1</v>
      </c>
      <c r="NR25" s="71">
        <v>1</v>
      </c>
      <c r="NS25" s="71">
        <v>0</v>
      </c>
      <c r="NT25" s="71">
        <v>0</v>
      </c>
      <c r="NU25" s="71">
        <v>1</v>
      </c>
      <c r="NV25" s="71">
        <v>0</v>
      </c>
      <c r="NW25" s="71">
        <v>0</v>
      </c>
      <c r="NX25" s="71">
        <v>0</v>
      </c>
      <c r="NY25" s="71">
        <v>0</v>
      </c>
      <c r="NZ25" s="71">
        <v>0</v>
      </c>
      <c r="OA25" s="71">
        <v>0</v>
      </c>
      <c r="OB25" s="71">
        <v>1</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2</v>
      </c>
      <c r="QA25" s="71">
        <v>0</v>
      </c>
      <c r="QB25" s="71">
        <v>3</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10</v>
      </c>
      <c r="QY25" s="71">
        <v>0</v>
      </c>
      <c r="QZ25" s="71">
        <v>1</v>
      </c>
      <c r="RA25" s="71">
        <v>0</v>
      </c>
      <c r="RB25" s="71">
        <v>0</v>
      </c>
      <c r="RC25" s="71">
        <v>0</v>
      </c>
      <c r="RD25" s="71">
        <v>0</v>
      </c>
      <c r="RE25" s="71">
        <v>0</v>
      </c>
      <c r="RF25" s="71">
        <v>1</v>
      </c>
      <c r="RG25" s="71">
        <v>0</v>
      </c>
      <c r="RH25" s="71">
        <v>2</v>
      </c>
      <c r="RI25" s="71">
        <v>3</v>
      </c>
      <c r="RJ25" s="71">
        <v>0</v>
      </c>
      <c r="RK25" s="71">
        <v>2</v>
      </c>
      <c r="RL25" s="71">
        <v>0</v>
      </c>
      <c r="RM25" s="71">
        <v>0</v>
      </c>
      <c r="RN25" s="71">
        <v>1</v>
      </c>
      <c r="RO25" s="71">
        <v>0</v>
      </c>
      <c r="RP25" s="71">
        <v>0</v>
      </c>
      <c r="RQ25" s="71">
        <v>0</v>
      </c>
      <c r="RR25" s="71">
        <v>0</v>
      </c>
      <c r="RS25" s="71">
        <v>10</v>
      </c>
      <c r="RT25" s="71">
        <v>1</v>
      </c>
      <c r="RU25" s="71">
        <v>1</v>
      </c>
      <c r="RV25" s="71">
        <v>0</v>
      </c>
      <c r="RW25" s="71">
        <v>0</v>
      </c>
      <c r="RX25" s="71">
        <v>0</v>
      </c>
      <c r="RY25" s="71">
        <v>0</v>
      </c>
      <c r="RZ25" s="71">
        <v>0</v>
      </c>
      <c r="SA25" s="71">
        <v>1</v>
      </c>
      <c r="SB25" s="71">
        <v>0</v>
      </c>
      <c r="SC25" s="71">
        <v>2</v>
      </c>
      <c r="SD25" s="71">
        <v>3</v>
      </c>
      <c r="SE25" s="71">
        <v>0</v>
      </c>
      <c r="SF25" s="71">
        <v>2</v>
      </c>
      <c r="SG25" s="71">
        <v>0</v>
      </c>
      <c r="SH25" s="71">
        <v>0</v>
      </c>
    </row>
    <row r="26" spans="1:502">
      <c r="A26" s="16" t="s">
        <v>2199</v>
      </c>
      <c r="B26" s="70">
        <v>18</v>
      </c>
      <c r="C26" s="70">
        <v>18</v>
      </c>
      <c r="D26" s="70">
        <v>1</v>
      </c>
      <c r="E26" s="70">
        <v>2021</v>
      </c>
      <c r="F26" s="70" t="s">
        <v>160</v>
      </c>
      <c r="G26" s="1073" t="s">
        <v>2181</v>
      </c>
      <c r="H26" s="70" t="s">
        <v>2182</v>
      </c>
      <c r="I26" s="1066"/>
      <c r="J26" s="73">
        <v>0</v>
      </c>
      <c r="K26" s="73">
        <v>0</v>
      </c>
      <c r="L26" s="73">
        <v>0</v>
      </c>
      <c r="M26" s="73">
        <v>0</v>
      </c>
      <c r="N26" s="73">
        <v>0</v>
      </c>
      <c r="O26" s="73">
        <v>0</v>
      </c>
      <c r="P26" s="73">
        <v>0</v>
      </c>
      <c r="Q26" s="73">
        <v>0</v>
      </c>
      <c r="R26" s="73">
        <v>9.5500000000000007</v>
      </c>
      <c r="S26" s="73">
        <v>4.78</v>
      </c>
      <c r="T26" s="73">
        <v>0</v>
      </c>
      <c r="U26" s="73">
        <v>0</v>
      </c>
      <c r="V26" s="73">
        <v>0</v>
      </c>
      <c r="W26" s="73">
        <v>7.1929999999999996</v>
      </c>
      <c r="X26" s="73">
        <v>0</v>
      </c>
      <c r="Y26" s="73">
        <v>0</v>
      </c>
      <c r="Z26" s="73">
        <v>0</v>
      </c>
      <c r="AA26" s="73">
        <v>5.2690000000000001</v>
      </c>
      <c r="AB26" s="73">
        <v>0</v>
      </c>
      <c r="AC26" s="73">
        <v>5.6760000000000002</v>
      </c>
      <c r="AD26" s="73">
        <v>3.2440000000000002</v>
      </c>
      <c r="AE26" s="73">
        <v>0</v>
      </c>
      <c r="AF26" s="73">
        <v>0</v>
      </c>
      <c r="AG26" s="73">
        <v>4.84</v>
      </c>
      <c r="AH26" s="73">
        <v>0</v>
      </c>
      <c r="AI26" s="73">
        <v>0</v>
      </c>
      <c r="AJ26" s="73">
        <v>0</v>
      </c>
      <c r="AK26" s="73">
        <v>0</v>
      </c>
      <c r="AL26" s="73">
        <v>0</v>
      </c>
      <c r="AM26" s="73">
        <v>0</v>
      </c>
      <c r="AN26" s="73">
        <v>6.8579999999999997</v>
      </c>
      <c r="AO26" s="73">
        <v>0</v>
      </c>
      <c r="AP26" s="73">
        <v>0</v>
      </c>
      <c r="AQ26" s="73">
        <v>0</v>
      </c>
      <c r="AR26" s="73">
        <v>1.1080000000000001</v>
      </c>
      <c r="AS26" s="73">
        <v>0</v>
      </c>
      <c r="AT26" s="73">
        <v>6.5129999999999999</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3.9260000000000002</v>
      </c>
      <c r="CG26" s="73">
        <v>0</v>
      </c>
      <c r="CH26" s="73">
        <v>0</v>
      </c>
      <c r="CI26" s="73">
        <v>0</v>
      </c>
      <c r="CJ26" s="73">
        <v>0</v>
      </c>
      <c r="CK26" s="73">
        <v>0</v>
      </c>
      <c r="CL26" s="73">
        <v>24.425000000000001</v>
      </c>
      <c r="CM26" s="73">
        <v>0</v>
      </c>
      <c r="CN26" s="73">
        <v>25.114999999999998</v>
      </c>
      <c r="CO26" s="73">
        <v>0</v>
      </c>
      <c r="CP26" s="73">
        <v>0</v>
      </c>
      <c r="CQ26" s="73">
        <v>0</v>
      </c>
      <c r="CR26" s="73">
        <v>0</v>
      </c>
      <c r="CS26" s="73">
        <v>38.475000000000001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1.1080000000000001</v>
      </c>
      <c r="DK26" s="73">
        <v>0</v>
      </c>
      <c r="DL26" s="73">
        <v>0</v>
      </c>
      <c r="DM26" s="73">
        <v>0</v>
      </c>
      <c r="DN26" s="73">
        <v>0</v>
      </c>
      <c r="DO26" s="73">
        <v>0</v>
      </c>
      <c r="DP26" s="73">
        <v>0</v>
      </c>
      <c r="DQ26" s="73">
        <v>0</v>
      </c>
      <c r="DR26" s="73">
        <v>0</v>
      </c>
      <c r="DS26" s="73">
        <v>9.5500000000000007</v>
      </c>
      <c r="DT26" s="73">
        <v>4.78</v>
      </c>
      <c r="DU26" s="73">
        <v>0</v>
      </c>
      <c r="DV26" s="73">
        <v>0</v>
      </c>
      <c r="DW26" s="73">
        <v>0</v>
      </c>
      <c r="DX26" s="73">
        <v>7.1929999999999996</v>
      </c>
      <c r="DY26" s="73">
        <v>0</v>
      </c>
      <c r="DZ26" s="73">
        <v>0</v>
      </c>
      <c r="EA26" s="73">
        <v>0</v>
      </c>
      <c r="EB26" s="73">
        <v>5.2690000000000001</v>
      </c>
      <c r="EC26" s="73">
        <v>0</v>
      </c>
      <c r="ED26" s="73">
        <v>5.6760000000000002</v>
      </c>
      <c r="EE26" s="73">
        <v>3.2440000000000002</v>
      </c>
      <c r="EF26" s="73">
        <v>0</v>
      </c>
      <c r="EG26" s="73">
        <v>0</v>
      </c>
      <c r="EH26" s="73">
        <v>4.84</v>
      </c>
      <c r="EI26" s="73">
        <v>0</v>
      </c>
      <c r="EJ26" s="73">
        <v>0</v>
      </c>
      <c r="EK26" s="73">
        <v>0</v>
      </c>
      <c r="EL26" s="73">
        <v>0</v>
      </c>
      <c r="EM26" s="73">
        <v>0</v>
      </c>
      <c r="EN26" s="73">
        <v>0</v>
      </c>
      <c r="EO26" s="73">
        <v>6.8579999999999997</v>
      </c>
      <c r="EP26" s="73">
        <v>0</v>
      </c>
      <c r="EQ26" s="73">
        <v>0</v>
      </c>
      <c r="ER26" s="73">
        <v>0</v>
      </c>
      <c r="ES26" s="73">
        <v>0</v>
      </c>
      <c r="ET26" s="73">
        <v>0</v>
      </c>
      <c r="EU26" s="73">
        <v>6.5129999999999999</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3.9260000000000002</v>
      </c>
      <c r="GH26" s="73">
        <v>0</v>
      </c>
      <c r="GI26" s="73">
        <v>0</v>
      </c>
      <c r="GJ26" s="73">
        <v>0</v>
      </c>
      <c r="GK26" s="73">
        <v>0</v>
      </c>
      <c r="GL26" s="73">
        <v>0</v>
      </c>
      <c r="GM26" s="73">
        <v>24.425000000000001</v>
      </c>
      <c r="GN26" s="73">
        <v>0</v>
      </c>
      <c r="GO26" s="73">
        <v>25.114999999999998</v>
      </c>
      <c r="GP26" s="73">
        <v>0</v>
      </c>
      <c r="GQ26" s="73">
        <v>0</v>
      </c>
      <c r="GR26" s="73">
        <v>0</v>
      </c>
      <c r="GS26" s="73">
        <v>0</v>
      </c>
      <c r="GT26" s="73">
        <v>38.475000000000001</v>
      </c>
      <c r="GU26" s="73">
        <v>0</v>
      </c>
      <c r="GV26" s="73">
        <v>0</v>
      </c>
      <c r="GW26" s="73">
        <v>0</v>
      </c>
      <c r="GX26" s="73">
        <v>0</v>
      </c>
      <c r="GY26" s="73">
        <v>0</v>
      </c>
      <c r="GZ26" s="73">
        <v>0</v>
      </c>
      <c r="HA26" s="73">
        <v>0</v>
      </c>
      <c r="HB26" s="73">
        <v>0</v>
      </c>
      <c r="HC26" s="73">
        <v>0</v>
      </c>
      <c r="HD26" s="73">
        <v>0</v>
      </c>
      <c r="HE26" s="73">
        <v>0</v>
      </c>
      <c r="HF26" s="73">
        <v>1.1080000000000001</v>
      </c>
      <c r="HG26" s="73">
        <v>0</v>
      </c>
      <c r="HH26" s="73">
        <v>0</v>
      </c>
      <c r="HI26" s="73">
        <v>0</v>
      </c>
      <c r="HJ26" s="73">
        <v>0</v>
      </c>
      <c r="HK26" s="73">
        <v>47.41</v>
      </c>
      <c r="HL26" s="73">
        <v>0</v>
      </c>
      <c r="HM26" s="73">
        <v>6.5129999999999999</v>
      </c>
      <c r="HN26" s="73">
        <v>0</v>
      </c>
      <c r="HO26" s="73">
        <v>0</v>
      </c>
      <c r="HP26" s="73">
        <v>0</v>
      </c>
      <c r="HQ26" s="73">
        <v>0</v>
      </c>
      <c r="HR26" s="73">
        <v>0</v>
      </c>
      <c r="HS26" s="73">
        <v>3.9260000000000002</v>
      </c>
      <c r="HT26" s="73">
        <v>0</v>
      </c>
      <c r="HU26" s="73">
        <v>24.425000000000001</v>
      </c>
      <c r="HV26" s="73">
        <v>25.114999999999998</v>
      </c>
      <c r="HW26" s="73">
        <v>0</v>
      </c>
      <c r="HX26" s="73">
        <v>38.475000000000001</v>
      </c>
      <c r="HY26" s="73">
        <v>0</v>
      </c>
      <c r="HZ26" s="73">
        <v>0</v>
      </c>
      <c r="IA26" s="73">
        <v>1.1080000000000001</v>
      </c>
      <c r="IB26" s="73">
        <v>0</v>
      </c>
      <c r="IC26" s="73">
        <v>0</v>
      </c>
      <c r="ID26" s="73">
        <v>0</v>
      </c>
      <c r="IE26" s="73">
        <v>0</v>
      </c>
      <c r="IF26" s="73">
        <v>47.41</v>
      </c>
      <c r="IG26" s="73">
        <v>1.1080000000000001</v>
      </c>
      <c r="IH26" s="73">
        <v>6.5129999999999999</v>
      </c>
      <c r="II26" s="73">
        <v>0</v>
      </c>
      <c r="IJ26" s="73">
        <v>0</v>
      </c>
      <c r="IK26" s="73">
        <v>0</v>
      </c>
      <c r="IL26" s="73">
        <v>0</v>
      </c>
      <c r="IM26" s="73">
        <v>0</v>
      </c>
      <c r="IN26" s="73">
        <v>3.9260000000000002</v>
      </c>
      <c r="IO26" s="73">
        <v>0</v>
      </c>
      <c r="IP26" s="73">
        <v>24.425000000000001</v>
      </c>
      <c r="IQ26" s="73">
        <v>25.114999999999998</v>
      </c>
      <c r="IR26" s="73">
        <v>0</v>
      </c>
      <c r="IS26" s="73">
        <v>38.475000000000001</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1</v>
      </c>
      <c r="JK26" s="71">
        <v>0</v>
      </c>
      <c r="JL26" s="71">
        <v>0</v>
      </c>
      <c r="JM26" s="71">
        <v>0</v>
      </c>
      <c r="JN26" s="71">
        <v>1</v>
      </c>
      <c r="JO26" s="71">
        <v>0</v>
      </c>
      <c r="JP26" s="71">
        <v>1</v>
      </c>
      <c r="JQ26" s="71">
        <v>1</v>
      </c>
      <c r="JR26" s="71">
        <v>0</v>
      </c>
      <c r="JS26" s="71">
        <v>0</v>
      </c>
      <c r="JT26" s="71">
        <v>1</v>
      </c>
      <c r="JU26" s="71">
        <v>0</v>
      </c>
      <c r="JV26" s="71">
        <v>0</v>
      </c>
      <c r="JW26" s="71">
        <v>0</v>
      </c>
      <c r="JX26" s="71">
        <v>0</v>
      </c>
      <c r="JY26" s="71">
        <v>0</v>
      </c>
      <c r="JZ26" s="71">
        <v>0</v>
      </c>
      <c r="KA26" s="71">
        <v>1</v>
      </c>
      <c r="KB26" s="71">
        <v>0</v>
      </c>
      <c r="KC26" s="71">
        <v>0</v>
      </c>
      <c r="KD26" s="71">
        <v>0</v>
      </c>
      <c r="KE26" s="71">
        <v>1</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2</v>
      </c>
      <c r="LZ26" s="71">
        <v>0</v>
      </c>
      <c r="MA26" s="71">
        <v>3</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2</v>
      </c>
      <c r="NG26" s="71">
        <v>1</v>
      </c>
      <c r="NH26" s="71">
        <v>0</v>
      </c>
      <c r="NI26" s="71">
        <v>0</v>
      </c>
      <c r="NJ26" s="71">
        <v>0</v>
      </c>
      <c r="NK26" s="71">
        <v>1</v>
      </c>
      <c r="NL26" s="71">
        <v>0</v>
      </c>
      <c r="NM26" s="71">
        <v>0</v>
      </c>
      <c r="NN26" s="71">
        <v>0</v>
      </c>
      <c r="NO26" s="71">
        <v>1</v>
      </c>
      <c r="NP26" s="71">
        <v>0</v>
      </c>
      <c r="NQ26" s="71">
        <v>1</v>
      </c>
      <c r="NR26" s="71">
        <v>1</v>
      </c>
      <c r="NS26" s="71">
        <v>0</v>
      </c>
      <c r="NT26" s="71">
        <v>0</v>
      </c>
      <c r="NU26" s="71">
        <v>1</v>
      </c>
      <c r="NV26" s="71">
        <v>0</v>
      </c>
      <c r="NW26" s="71">
        <v>0</v>
      </c>
      <c r="NX26" s="71">
        <v>0</v>
      </c>
      <c r="NY26" s="71">
        <v>0</v>
      </c>
      <c r="NZ26" s="71">
        <v>0</v>
      </c>
      <c r="OA26" s="71">
        <v>0</v>
      </c>
      <c r="OB26" s="71">
        <v>1</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2</v>
      </c>
      <c r="QA26" s="71">
        <v>0</v>
      </c>
      <c r="QB26" s="71">
        <v>3</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9</v>
      </c>
      <c r="QY26" s="71">
        <v>0</v>
      </c>
      <c r="QZ26" s="71">
        <v>1</v>
      </c>
      <c r="RA26" s="71">
        <v>0</v>
      </c>
      <c r="RB26" s="71">
        <v>0</v>
      </c>
      <c r="RC26" s="71">
        <v>0</v>
      </c>
      <c r="RD26" s="71">
        <v>0</v>
      </c>
      <c r="RE26" s="71">
        <v>0</v>
      </c>
      <c r="RF26" s="71">
        <v>1</v>
      </c>
      <c r="RG26" s="71">
        <v>0</v>
      </c>
      <c r="RH26" s="71">
        <v>2</v>
      </c>
      <c r="RI26" s="71">
        <v>3</v>
      </c>
      <c r="RJ26" s="71">
        <v>0</v>
      </c>
      <c r="RK26" s="71">
        <v>2</v>
      </c>
      <c r="RL26" s="71">
        <v>0</v>
      </c>
      <c r="RM26" s="71">
        <v>0</v>
      </c>
      <c r="RN26" s="71">
        <v>1</v>
      </c>
      <c r="RO26" s="71">
        <v>0</v>
      </c>
      <c r="RP26" s="71">
        <v>0</v>
      </c>
      <c r="RQ26" s="71">
        <v>0</v>
      </c>
      <c r="RR26" s="71">
        <v>0</v>
      </c>
      <c r="RS26" s="71">
        <v>9</v>
      </c>
      <c r="RT26" s="71">
        <v>1</v>
      </c>
      <c r="RU26" s="71">
        <v>1</v>
      </c>
      <c r="RV26" s="71">
        <v>0</v>
      </c>
      <c r="RW26" s="71">
        <v>0</v>
      </c>
      <c r="RX26" s="71">
        <v>0</v>
      </c>
      <c r="RY26" s="71">
        <v>0</v>
      </c>
      <c r="RZ26" s="71">
        <v>0</v>
      </c>
      <c r="SA26" s="71">
        <v>1</v>
      </c>
      <c r="SB26" s="71">
        <v>0</v>
      </c>
      <c r="SC26" s="71">
        <v>2</v>
      </c>
      <c r="SD26" s="71">
        <v>3</v>
      </c>
      <c r="SE26" s="71">
        <v>0</v>
      </c>
      <c r="SF26" s="71">
        <v>2</v>
      </c>
      <c r="SG26" s="71">
        <v>0</v>
      </c>
      <c r="SH26" s="71">
        <v>0</v>
      </c>
    </row>
    <row r="27" spans="1:502">
      <c r="A27" s="16" t="s">
        <v>2200</v>
      </c>
      <c r="B27" s="70">
        <v>19</v>
      </c>
      <c r="C27" s="70">
        <v>19</v>
      </c>
      <c r="D27" s="70">
        <v>1</v>
      </c>
      <c r="E27" s="70">
        <v>2022</v>
      </c>
      <c r="F27" s="70" t="s">
        <v>161</v>
      </c>
      <c r="G27" s="1073" t="s">
        <v>2181</v>
      </c>
      <c r="H27" s="70" t="s">
        <v>2182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2201</v>
      </c>
      <c r="B28" s="70">
        <v>20</v>
      </c>
      <c r="C28" s="70">
        <v>20</v>
      </c>
      <c r="D28" s="70">
        <v>1</v>
      </c>
      <c r="E28" s="70">
        <v>2023</v>
      </c>
      <c r="F28" s="70" t="s">
        <v>1539</v>
      </c>
      <c r="G28" s="1073" t="s">
        <v>2181</v>
      </c>
      <c r="H28" s="70" t="s">
        <v>2182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2202</v>
      </c>
      <c r="B29" s="70">
        <v>21</v>
      </c>
      <c r="C29" s="70">
        <v>21</v>
      </c>
      <c r="D29" s="70">
        <v>1</v>
      </c>
      <c r="E29" s="70">
        <v>2024</v>
      </c>
      <c r="F29" s="70" t="s">
        <v>1554</v>
      </c>
      <c r="G29" s="1073" t="s">
        <v>2181</v>
      </c>
      <c r="H29" s="70" t="s">
        <v>2182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2181</v>
      </c>
      <c r="H30" s="70" t="s">
        <v>2182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2181</v>
      </c>
      <c r="H31" s="70" t="s">
        <v>2182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2181</v>
      </c>
      <c r="H32" s="70" t="s">
        <v>2182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2181</v>
      </c>
      <c r="H33" s="70" t="s">
        <v>2182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2181</v>
      </c>
      <c r="H34" s="70" t="s">
        <v>2182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2181</v>
      </c>
      <c r="H35" s="70" t="s">
        <v>2182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2347</v>
      </c>
      <c r="B10" s="70">
        <v>2</v>
      </c>
      <c r="C10" s="70">
        <v>18</v>
      </c>
      <c r="D10" s="70">
        <v>2</v>
      </c>
      <c r="E10" s="70">
        <v>2024</v>
      </c>
      <c r="F10" s="70" t="s">
        <v>1554</v>
      </c>
      <c r="G10" s="1073" t="s">
        <v>2345</v>
      </c>
      <c r="H10" s="70" t="s">
        <v>2311</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2340</v>
      </c>
      <c r="B11" s="70">
        <v>3</v>
      </c>
      <c r="C11" s="70">
        <v>18</v>
      </c>
      <c r="D11" s="70">
        <v>3</v>
      </c>
      <c r="E11" s="70">
        <v>2024</v>
      </c>
      <c r="F11" s="70" t="s">
        <v>1554</v>
      </c>
      <c r="G11" s="1073" t="s">
        <v>2337</v>
      </c>
      <c r="H11" s="70" t="s">
        <v>2338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2344</v>
      </c>
      <c r="B12" s="70">
        <v>4</v>
      </c>
      <c r="C12" s="70">
        <v>18</v>
      </c>
      <c r="D12" s="70">
        <v>4</v>
      </c>
      <c r="E12" s="70">
        <v>2024</v>
      </c>
      <c r="F12" s="70" t="s">
        <v>1554</v>
      </c>
      <c r="G12" s="1073" t="s">
        <v>2341</v>
      </c>
      <c r="H12" s="70" t="s">
        <v>2342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2382</v>
      </c>
      <c r="B13" s="70">
        <v>5</v>
      </c>
      <c r="C13" s="70">
        <v>18</v>
      </c>
      <c r="D13" s="70">
        <v>5</v>
      </c>
      <c r="E13" s="70">
        <v>2024</v>
      </c>
      <c r="F13" s="70" t="s">
        <v>1554</v>
      </c>
      <c r="G13" s="1073" t="s">
        <v>2379</v>
      </c>
      <c r="H13" s="70" t="s">
        <v>2380</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2336</v>
      </c>
      <c r="B14" s="70">
        <v>6</v>
      </c>
      <c r="C14" s="70">
        <v>18</v>
      </c>
      <c r="D14" s="70">
        <v>6</v>
      </c>
      <c r="E14" s="70">
        <v>2024</v>
      </c>
      <c r="F14" s="70" t="s">
        <v>1554</v>
      </c>
      <c r="G14" s="1073" t="s">
        <v>2333</v>
      </c>
      <c r="H14" s="70" t="s">
        <v>2334</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2302</v>
      </c>
      <c r="B15" s="70">
        <v>7</v>
      </c>
      <c r="C15" s="70">
        <v>18</v>
      </c>
      <c r="D15" s="70">
        <v>7</v>
      </c>
      <c r="E15" s="70">
        <v>2024</v>
      </c>
      <c r="F15" s="70" t="s">
        <v>1554</v>
      </c>
      <c r="G15" s="1073" t="s">
        <v>2299</v>
      </c>
      <c r="H15" s="70" t="s">
        <v>2300</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2363</v>
      </c>
      <c r="B16" s="70">
        <v>8</v>
      </c>
      <c r="C16" s="70">
        <v>18</v>
      </c>
      <c r="D16" s="70">
        <v>8</v>
      </c>
      <c r="E16" s="70">
        <v>2024</v>
      </c>
      <c r="F16" s="70" t="s">
        <v>1554</v>
      </c>
      <c r="G16" s="1073" t="s">
        <v>2360</v>
      </c>
      <c r="H16" s="70" t="s">
        <v>2361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2324</v>
      </c>
      <c r="B18" s="70">
        <v>10</v>
      </c>
      <c r="C18" s="70">
        <v>18</v>
      </c>
      <c r="D18" s="70">
        <v>10</v>
      </c>
      <c r="E18" s="70">
        <v>2024</v>
      </c>
      <c r="F18" s="70" t="s">
        <v>1554</v>
      </c>
      <c r="G18" s="1073" t="s">
        <v>2321</v>
      </c>
      <c r="H18" s="70" t="s">
        <v>2322</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2359</v>
      </c>
      <c r="B19" s="70">
        <v>11</v>
      </c>
      <c r="C19" s="70">
        <v>18</v>
      </c>
      <c r="D19" s="70">
        <v>11</v>
      </c>
      <c r="E19" s="70">
        <v>2024</v>
      </c>
      <c r="F19" s="70" t="s">
        <v>1554</v>
      </c>
      <c r="G19" s="1073" t="s">
        <v>2356</v>
      </c>
      <c r="H19" s="70" t="s">
        <v>2357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2364</v>
      </c>
      <c r="H20" s="70" t="s">
        <v>2316</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2355</v>
      </c>
      <c r="B23" s="70">
        <v>15</v>
      </c>
      <c r="C23" s="70">
        <v>18</v>
      </c>
      <c r="D23" s="70">
        <v>15</v>
      </c>
      <c r="E23" s="70">
        <v>2024</v>
      </c>
      <c r="F23" s="70" t="s">
        <v>1554</v>
      </c>
      <c r="G23" s="1073" t="s">
        <v>2352</v>
      </c>
      <c r="H23" s="70" t="s">
        <v>2353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2320</v>
      </c>
      <c r="B24" s="70">
        <v>16</v>
      </c>
      <c r="C24" s="70">
        <v>18</v>
      </c>
      <c r="D24" s="70">
        <v>16</v>
      </c>
      <c r="E24" s="70">
        <v>2024</v>
      </c>
      <c r="F24" s="70" t="s">
        <v>1554</v>
      </c>
      <c r="G24" s="1073" t="s">
        <v>2317</v>
      </c>
      <c r="H24" s="70" t="s">
        <v>2318</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2315</v>
      </c>
      <c r="B28" s="70">
        <v>20</v>
      </c>
      <c r="C28" s="70">
        <v>18</v>
      </c>
      <c r="D28" s="70">
        <v>20</v>
      </c>
      <c r="E28" s="70">
        <v>2024</v>
      </c>
      <c r="F28" s="70" t="s">
        <v>1554</v>
      </c>
      <c r="G28" s="1073" t="s">
        <v>2312</v>
      </c>
      <c r="H28" s="70" t="s">
        <v>2313</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2351</v>
      </c>
      <c r="B30" s="70">
        <v>22</v>
      </c>
      <c r="C30" s="70">
        <v>18</v>
      </c>
      <c r="D30" s="70">
        <v>22</v>
      </c>
      <c r="E30" s="70">
        <v>2024</v>
      </c>
      <c r="F30" s="70" t="s">
        <v>1554</v>
      </c>
      <c r="G30" s="1073" t="s">
        <v>2348</v>
      </c>
      <c r="H30" s="70" t="s">
        <v>2349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2328</v>
      </c>
      <c r="B31" s="70">
        <v>23</v>
      </c>
      <c r="C31" s="70">
        <v>18</v>
      </c>
      <c r="D31" s="70">
        <v>23</v>
      </c>
      <c r="E31" s="70">
        <v>2024</v>
      </c>
      <c r="F31" s="70" t="s">
        <v>1554</v>
      </c>
      <c r="G31" s="1073" t="s">
        <v>2325</v>
      </c>
      <c r="H31" s="70" t="s">
        <v>2326</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2306</v>
      </c>
      <c r="B37" s="70">
        <v>29</v>
      </c>
      <c r="C37" s="70">
        <v>18</v>
      </c>
      <c r="D37" s="70">
        <v>29</v>
      </c>
      <c r="E37" s="70">
        <v>2024</v>
      </c>
      <c r="F37" s="70" t="s">
        <v>1554</v>
      </c>
      <c r="G37" s="1073" t="s">
        <v>2303</v>
      </c>
      <c r="H37" s="70" t="s">
        <v>2304</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2332</v>
      </c>
      <c r="B40" s="70">
        <v>32</v>
      </c>
      <c r="C40" s="70">
        <v>18</v>
      </c>
      <c r="D40" s="70">
        <v>32</v>
      </c>
      <c r="E40" s="70">
        <v>2024</v>
      </c>
      <c r="F40" s="70" t="s">
        <v>1554</v>
      </c>
      <c r="G40" s="1073" t="s">
        <v>2329</v>
      </c>
      <c r="H40" s="70" t="s">
        <v>2330</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2202</v>
      </c>
      <c r="B41" s="70">
        <v>33</v>
      </c>
      <c r="C41" s="70">
        <v>18</v>
      </c>
      <c r="D41" s="70">
        <v>33</v>
      </c>
      <c r="E41" s="70">
        <v>2024</v>
      </c>
      <c r="F41" s="70" t="s">
        <v>1554</v>
      </c>
      <c r="G41" s="1073" t="s">
        <v>2181</v>
      </c>
      <c r="H41" s="70" t="s">
        <v>2182</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2370</v>
      </c>
      <c r="B42" s="70">
        <v>34</v>
      </c>
      <c r="C42" s="70">
        <v>18</v>
      </c>
      <c r="D42" s="70">
        <v>34</v>
      </c>
      <c r="E42" s="70">
        <v>2024</v>
      </c>
      <c r="F42" s="70" t="s">
        <v>1554</v>
      </c>
      <c r="G42" s="1073" t="s">
        <v>2367</v>
      </c>
      <c r="H42" s="70" t="s">
        <v>2368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2298</v>
      </c>
      <c r="B44" s="70">
        <v>36</v>
      </c>
      <c r="C44" s="70">
        <v>18</v>
      </c>
      <c r="D44" s="70">
        <v>36</v>
      </c>
      <c r="E44" s="70">
        <v>2024</v>
      </c>
      <c r="F44" s="70" t="s">
        <v>1554</v>
      </c>
      <c r="G44" s="1073" t="s">
        <v>2295</v>
      </c>
      <c r="H44" s="70" t="s">
        <v>2296</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2346</v>
      </c>
      <c r="B190" s="70">
        <v>182</v>
      </c>
      <c r="C190" s="70">
        <v>16</v>
      </c>
      <c r="D190" s="70">
        <v>2</v>
      </c>
      <c r="E190" s="70">
        <v>2022</v>
      </c>
      <c r="F190" s="70" t="s">
        <v>161</v>
      </c>
      <c r="G190" s="1073" t="s">
        <v>2345</v>
      </c>
      <c r="H190" s="70" t="s">
        <v>2311</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2339</v>
      </c>
      <c r="B191" s="70">
        <v>183</v>
      </c>
      <c r="C191" s="70">
        <v>16</v>
      </c>
      <c r="D191" s="70">
        <v>3</v>
      </c>
      <c r="E191" s="70">
        <v>2022</v>
      </c>
      <c r="F191" s="70" t="s">
        <v>161</v>
      </c>
      <c r="G191" s="1073" t="s">
        <v>2337</v>
      </c>
      <c r="H191" s="70" t="s">
        <v>2338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2343</v>
      </c>
      <c r="B192" s="70">
        <v>184</v>
      </c>
      <c r="C192" s="70">
        <v>16</v>
      </c>
      <c r="D192" s="70">
        <v>4</v>
      </c>
      <c r="E192" s="70">
        <v>2022</v>
      </c>
      <c r="F192" s="70" t="s">
        <v>161</v>
      </c>
      <c r="G192" s="1073" t="s">
        <v>2341</v>
      </c>
      <c r="H192" s="70" t="s">
        <v>2342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2381</v>
      </c>
      <c r="B193" s="70">
        <v>185</v>
      </c>
      <c r="C193" s="70">
        <v>16</v>
      </c>
      <c r="D193" s="70">
        <v>5</v>
      </c>
      <c r="E193" s="70">
        <v>2022</v>
      </c>
      <c r="F193" s="70" t="s">
        <v>161</v>
      </c>
      <c r="G193" s="1073" t="s">
        <v>2379</v>
      </c>
      <c r="H193" s="70" t="s">
        <v>2380</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2335</v>
      </c>
      <c r="B194" s="70">
        <v>186</v>
      </c>
      <c r="C194" s="70">
        <v>16</v>
      </c>
      <c r="D194" s="70">
        <v>6</v>
      </c>
      <c r="E194" s="70">
        <v>2022</v>
      </c>
      <c r="F194" s="70" t="s">
        <v>161</v>
      </c>
      <c r="G194" s="1073" t="s">
        <v>2333</v>
      </c>
      <c r="H194" s="70" t="s">
        <v>2334</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2301</v>
      </c>
      <c r="B195" s="70">
        <v>187</v>
      </c>
      <c r="C195" s="70">
        <v>16</v>
      </c>
      <c r="D195" s="70">
        <v>7</v>
      </c>
      <c r="E195" s="70">
        <v>2022</v>
      </c>
      <c r="F195" s="70" t="s">
        <v>161</v>
      </c>
      <c r="G195" s="1073" t="s">
        <v>2299</v>
      </c>
      <c r="H195" s="70" t="s">
        <v>2300</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2362</v>
      </c>
      <c r="B196" s="70">
        <v>188</v>
      </c>
      <c r="C196" s="70">
        <v>16</v>
      </c>
      <c r="D196" s="70">
        <v>8</v>
      </c>
      <c r="E196" s="70">
        <v>2022</v>
      </c>
      <c r="F196" s="70" t="s">
        <v>161</v>
      </c>
      <c r="G196" s="1073" t="s">
        <v>2360</v>
      </c>
      <c r="H196" s="70" t="s">
        <v>2361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2323</v>
      </c>
      <c r="B198" s="70">
        <v>190</v>
      </c>
      <c r="C198" s="70">
        <v>16</v>
      </c>
      <c r="D198" s="70">
        <v>10</v>
      </c>
      <c r="E198" s="70">
        <v>2022</v>
      </c>
      <c r="F198" s="70" t="s">
        <v>161</v>
      </c>
      <c r="G198" s="1073" t="s">
        <v>2321</v>
      </c>
      <c r="H198" s="70" t="s">
        <v>2322</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2358</v>
      </c>
      <c r="B199" s="70">
        <v>191</v>
      </c>
      <c r="C199" s="70">
        <v>16</v>
      </c>
      <c r="D199" s="70">
        <v>11</v>
      </c>
      <c r="E199" s="70">
        <v>2022</v>
      </c>
      <c r="F199" s="70" t="s">
        <v>161</v>
      </c>
      <c r="G199" s="1073" t="s">
        <v>2356</v>
      </c>
      <c r="H199" s="70" t="s">
        <v>2357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2364</v>
      </c>
      <c r="H200" s="70" t="s">
        <v>2316</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2354</v>
      </c>
      <c r="B203" s="70">
        <v>195</v>
      </c>
      <c r="C203" s="70">
        <v>16</v>
      </c>
      <c r="D203" s="70">
        <v>15</v>
      </c>
      <c r="E203" s="70">
        <v>2022</v>
      </c>
      <c r="F203" s="70" t="s">
        <v>161</v>
      </c>
      <c r="G203" s="1073" t="s">
        <v>2352</v>
      </c>
      <c r="H203" s="70" t="s">
        <v>2353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2319</v>
      </c>
      <c r="B204" s="70">
        <v>196</v>
      </c>
      <c r="C204" s="70">
        <v>16</v>
      </c>
      <c r="D204" s="70">
        <v>16</v>
      </c>
      <c r="E204" s="70">
        <v>2022</v>
      </c>
      <c r="F204" s="70" t="s">
        <v>161</v>
      </c>
      <c r="G204" s="1073" t="s">
        <v>2317</v>
      </c>
      <c r="H204" s="70" t="s">
        <v>2318</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2314</v>
      </c>
      <c r="B208" s="70">
        <v>200</v>
      </c>
      <c r="C208" s="70">
        <v>16</v>
      </c>
      <c r="D208" s="70">
        <v>20</v>
      </c>
      <c r="E208" s="70">
        <v>2022</v>
      </c>
      <c r="F208" s="70" t="s">
        <v>161</v>
      </c>
      <c r="G208" s="1073" t="s">
        <v>2312</v>
      </c>
      <c r="H208" s="70" t="s">
        <v>2313</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2350</v>
      </c>
      <c r="B210" s="70">
        <v>202</v>
      </c>
      <c r="C210" s="70">
        <v>16</v>
      </c>
      <c r="D210" s="70">
        <v>22</v>
      </c>
      <c r="E210" s="70">
        <v>2022</v>
      </c>
      <c r="F210" s="70" t="s">
        <v>161</v>
      </c>
      <c r="G210" s="1073" t="s">
        <v>2348</v>
      </c>
      <c r="H210" s="70" t="s">
        <v>2349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2327</v>
      </c>
      <c r="B211" s="70">
        <v>203</v>
      </c>
      <c r="C211" s="70">
        <v>16</v>
      </c>
      <c r="D211" s="70">
        <v>23</v>
      </c>
      <c r="E211" s="70">
        <v>2022</v>
      </c>
      <c r="F211" s="70" t="s">
        <v>161</v>
      </c>
      <c r="G211" s="1073" t="s">
        <v>2325</v>
      </c>
      <c r="H211" s="70" t="s">
        <v>2326</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2305</v>
      </c>
      <c r="B217" s="70">
        <v>209</v>
      </c>
      <c r="C217" s="70">
        <v>16</v>
      </c>
      <c r="D217" s="70">
        <v>29</v>
      </c>
      <c r="E217" s="70">
        <v>2022</v>
      </c>
      <c r="F217" s="70" t="s">
        <v>161</v>
      </c>
      <c r="G217" s="1073" t="s">
        <v>2303</v>
      </c>
      <c r="H217" s="70" t="s">
        <v>2304</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2331</v>
      </c>
      <c r="B220" s="70">
        <v>212</v>
      </c>
      <c r="C220" s="70">
        <v>16</v>
      </c>
      <c r="D220" s="70">
        <v>32</v>
      </c>
      <c r="E220" s="70">
        <v>2022</v>
      </c>
      <c r="F220" s="70" t="s">
        <v>161</v>
      </c>
      <c r="G220" s="1073" t="s">
        <v>2329</v>
      </c>
      <c r="H220" s="70" t="s">
        <v>2330</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2200</v>
      </c>
      <c r="B221" s="70">
        <v>213</v>
      </c>
      <c r="C221" s="70">
        <v>16</v>
      </c>
      <c r="D221" s="70">
        <v>33</v>
      </c>
      <c r="E221" s="70">
        <v>2022</v>
      </c>
      <c r="F221" s="70" t="s">
        <v>161</v>
      </c>
      <c r="G221" s="1073" t="s">
        <v>2181</v>
      </c>
      <c r="H221" s="70" t="s">
        <v>2182</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2369</v>
      </c>
      <c r="B222" s="70">
        <v>214</v>
      </c>
      <c r="C222" s="70">
        <v>16</v>
      </c>
      <c r="D222" s="70">
        <v>34</v>
      </c>
      <c r="E222" s="70">
        <v>2022</v>
      </c>
      <c r="F222" s="70" t="s">
        <v>161</v>
      </c>
      <c r="G222" s="1073" t="s">
        <v>2367</v>
      </c>
      <c r="H222" s="70" t="s">
        <v>2368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2297</v>
      </c>
      <c r="B224" s="70">
        <v>216</v>
      </c>
      <c r="C224" s="70">
        <v>16</v>
      </c>
      <c r="D224" s="70">
        <v>36</v>
      </c>
      <c r="E224" s="70">
        <v>2022</v>
      </c>
      <c r="F224" s="70" t="s">
        <v>161</v>
      </c>
      <c r="G224" s="1073" t="s">
        <v>2295</v>
      </c>
      <c r="H224" s="70" t="s">
        <v>2296</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2181</v>
      </c>
      <c r="H6" s="77" t="s">
        <v>2182</v>
      </c>
      <c r="I6" s="77" t="s">
        <v>2432</v>
      </c>
      <c r="J6" s="77" t="s">
        <v>2433</v>
      </c>
      <c r="K6" s="1080">
        <v>4</v>
      </c>
      <c r="L6" s="1081">
        <v>9</v>
      </c>
      <c r="M6" s="1044"/>
      <c r="N6" s="988">
        <v>1</v>
      </c>
      <c r="O6" s="77" t="s">
        <v>1629</v>
      </c>
      <c r="P6" s="77" t="s">
        <v>1630</v>
      </c>
      <c r="Q6" s="77" t="s">
        <v>1501</v>
      </c>
      <c r="R6" s="16"/>
      <c r="S6" s="77">
        <v>1</v>
      </c>
      <c r="T6" s="77" t="s">
        <v>2181</v>
      </c>
      <c r="U6" s="77" t="s">
        <v>2182</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2345</v>
      </c>
      <c r="AE7" s="77" t="s">
        <v>2311</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2337</v>
      </c>
      <c r="AE8" s="77" t="s">
        <v>2338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2341</v>
      </c>
      <c r="AE9" s="77" t="s">
        <v>2342</v>
      </c>
      <c r="AF9" s="77" t="s">
        <v>1501</v>
      </c>
    </row>
    <row r="10" spans="1:32" ht="12">
      <c r="A10" s="16"/>
      <c r="B10" s="16"/>
      <c r="C10" s="16"/>
      <c r="D10" s="16"/>
      <c r="F10" s="75" t="s">
        <v>1501</v>
      </c>
      <c r="G10" s="76" t="s">
        <v>2181</v>
      </c>
      <c r="H10" s="77" t="s">
        <v>2182</v>
      </c>
      <c r="I10" s="77" t="s">
        <v>2432</v>
      </c>
      <c r="J10" s="77" t="s">
        <v>2433</v>
      </c>
      <c r="K10" s="1079">
        <v>4</v>
      </c>
      <c r="L10" s="1045">
        <v>9</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2379</v>
      </c>
      <c r="AE10" s="77" t="s">
        <v>2380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2333</v>
      </c>
      <c r="AE11" s="77" t="s">
        <v>2334</v>
      </c>
      <c r="AF11" s="77" t="s">
        <v>1501</v>
      </c>
    </row>
    <row r="12" spans="1:32" ht="12">
      <c r="A12" s="16"/>
      <c r="B12" s="16"/>
      <c r="C12" s="16"/>
      <c r="D12" s="16"/>
      <c r="F12" s="75" t="s">
        <v>1505</v>
      </c>
      <c r="G12" s="76" t="s">
        <v>2181</v>
      </c>
      <c r="H12" s="77"/>
      <c r="I12" s="77" t="s">
        <v>2181</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2299</v>
      </c>
      <c r="AE12" s="77" t="s">
        <v>2300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2360</v>
      </c>
      <c r="AE13" s="77" t="s">
        <v>2361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2321</v>
      </c>
      <c r="AE15" s="77" t="s">
        <v>2322</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2356</v>
      </c>
      <c r="AE16" s="77" t="s">
        <v>2357</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2364</v>
      </c>
      <c r="AE17" s="77" t="s">
        <v>2316</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2352</v>
      </c>
      <c r="AE20" s="77" t="s">
        <v>2353</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2317</v>
      </c>
      <c r="AE21" s="77" t="s">
        <v>2318</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2312</v>
      </c>
      <c r="AE25" s="77" t="s">
        <v>2313</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2348</v>
      </c>
      <c r="AE27" s="77" t="s">
        <v>2349</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2325</v>
      </c>
      <c r="AE28" s="77" t="s">
        <v>2326</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2303</v>
      </c>
      <c r="AE34" s="77" t="s">
        <v>2304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2329</v>
      </c>
      <c r="AE37" s="77" t="s">
        <v>2330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2181</v>
      </c>
      <c r="AE38" s="77" t="s">
        <v>2182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2367</v>
      </c>
      <c r="AE39" s="77" t="s">
        <v>2368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2295</v>
      </c>
      <c r="AE41" s="77" t="s">
        <v>2296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山形市</v>
      </c>
      <c r="K4" s="70" t="str">
        <f>HLOOKUP(K3,比較地域マスタ!$E$5:$L$6,2,0)</f>
        <v>06201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220.28711605045993</v>
      </c>
      <c r="BB5" s="29"/>
      <c r="BC5" s="17"/>
      <c r="BD5" s="1005">
        <f>SUM(BC6:BC8)</f>
        <v>195.65603137865699</v>
      </c>
      <c r="BE5" s="29"/>
      <c r="BF5" s="17"/>
      <c r="BG5" s="1005">
        <f>AK35</f>
        <v>168.92927311530784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177.93629968354961</v>
      </c>
      <c r="BA6" s="17"/>
      <c r="BB6" s="29"/>
      <c r="BC6" s="1005">
        <f>O32</f>
        <v>156.8707375678573</v>
      </c>
      <c r="BD6" s="17"/>
      <c r="BE6" s="29"/>
      <c r="BF6" s="1005">
        <f>AK36</f>
        <v>133.55828038092648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27.27538342957962</v>
      </c>
      <c r="BA7" s="17"/>
      <c r="BB7" s="29"/>
      <c r="BC7" s="1005">
        <f>O33</f>
        <v>21.33575656055455</v>
      </c>
      <c r="BD7" s="17"/>
      <c r="BE7" s="29"/>
      <c r="BF7" s="1005">
        <f t="shared" ref="BF7:BF8" si="0">AK37</f>
        <v>19.307615116416368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15.07543293733071</v>
      </c>
      <c r="BA8" s="17"/>
      <c r="BB8" s="29"/>
      <c r="BC8" s="1005">
        <f>O34</f>
        <v>17.449537250245118</v>
      </c>
      <c r="BD8" s="17"/>
      <c r="BE8" s="29"/>
      <c r="BF8" s="1005">
        <f t="shared" si="0"/>
        <v>16.063377617964999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1834.039257538559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575.03022013968894</v>
      </c>
      <c r="BA9" s="1005">
        <f>AZ9</f>
        <v>575.03022013968894</v>
      </c>
      <c r="BB9" s="29"/>
      <c r="BC9" s="1005">
        <f>O35</f>
        <v>589.3238928627618</v>
      </c>
      <c r="BD9" s="1005">
        <f>BC9</f>
        <v>589.3238928627618</v>
      </c>
      <c r="BE9" s="29"/>
      <c r="BF9" s="1005">
        <f>AK39</f>
        <v>419.9103871089593</v>
      </c>
      <c r="BG9" s="1005">
        <f>AK39</f>
        <v>419.9103871089593</v>
      </c>
      <c r="BH9" s="29"/>
    </row>
    <row r="10" spans="1:62" ht="17.100000000000001" customHeight="1" thickBot="1">
      <c r="B10" s="323"/>
      <c r="C10" s="324"/>
      <c r="D10" s="326"/>
      <c r="E10" s="326"/>
      <c r="F10" s="326"/>
      <c r="G10" s="325"/>
      <c r="H10" s="325"/>
      <c r="I10" s="326"/>
      <c r="J10" s="327"/>
      <c r="K10" s="334"/>
      <c r="L10" s="246" t="s">
        <v>114</v>
      </c>
      <c r="M10" s="246"/>
      <c r="N10" s="563"/>
      <c r="O10" s="906">
        <f>SUM(O11:O13)</f>
        <v>220.28711605045993</v>
      </c>
      <c r="P10" s="453">
        <f t="shared" ref="P10:P22" si="1">O10/$O$9</f>
        <v>0.12011036031262738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494.7738296311839</v>
      </c>
      <c r="BA10" s="1005">
        <f>AZ10</f>
        <v>494.7738296311839</v>
      </c>
      <c r="BB10" s="29"/>
      <c r="BC10" s="1005">
        <f>O36</f>
        <v>584.49473338092344</v>
      </c>
      <c r="BD10" s="1005">
        <f>BC10</f>
        <v>584.49473338092344</v>
      </c>
      <c r="BE10" s="29"/>
      <c r="BF10" s="1005">
        <f>AK40</f>
        <v>453.75368764376827</v>
      </c>
      <c r="BG10" s="1005">
        <f>AK40</f>
        <v>453.75368764376827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177.93629968354961</v>
      </c>
      <c r="P11" s="454">
        <f t="shared" si="1"/>
        <v>9.70188064144034E-2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512.22722833322632</v>
      </c>
      <c r="BB11" s="29"/>
      <c r="BC11" s="1005"/>
      <c r="BD11" s="1005">
        <f>SUM(BC12:BC14)</f>
        <v>470.51721280450766</v>
      </c>
      <c r="BE11" s="29"/>
      <c r="BF11" s="17"/>
      <c r="BG11" s="1005">
        <f>AK41</f>
        <v>393.24423762566295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27.27538342957962</v>
      </c>
      <c r="P12" s="454">
        <f t="shared" si="1"/>
        <v>1.4871755507668668E-2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497.43843866619397</v>
      </c>
      <c r="BA12" s="17"/>
      <c r="BB12" s="29"/>
      <c r="BC12" s="1005">
        <f>O38</f>
        <v>451.07483379731798</v>
      </c>
      <c r="BD12" s="17"/>
      <c r="BE12" s="29"/>
      <c r="BF12" s="1005">
        <f>AK42</f>
        <v>379.08951382341712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15.07543293733071</v>
      </c>
      <c r="P13" s="454">
        <f t="shared" si="1"/>
        <v>8.2197983905553142E-3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14.788789667032299</v>
      </c>
      <c r="BA13" s="17"/>
      <c r="BB13" s="29"/>
      <c r="BC13" s="1005">
        <f>O41</f>
        <v>19.4423790071897</v>
      </c>
      <c r="BD13" s="17"/>
      <c r="BE13" s="29"/>
      <c r="BF13" s="1005">
        <f>AK45</f>
        <v>14.154723802245847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575.03022013968894</v>
      </c>
      <c r="P14" s="453">
        <f t="shared" si="1"/>
        <v>0.3135321219412881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494.7738296311839</v>
      </c>
      <c r="P15" s="453">
        <f t="shared" si="1"/>
        <v>0.26977275846058696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31.720863384000001</v>
      </c>
      <c r="BA15" s="1005">
        <f>AZ15</f>
        <v>31.720863384000001</v>
      </c>
      <c r="BB15" s="29"/>
      <c r="BC15" s="1005">
        <f>O43</f>
        <v>32.182115820878593</v>
      </c>
      <c r="BD15" s="1005">
        <f>BC15</f>
        <v>32.182115820878593</v>
      </c>
      <c r="BE15" s="29"/>
      <c r="BF15" s="1005">
        <f>AK47</f>
        <v>25.29467772543725</v>
      </c>
      <c r="BG15" s="1005">
        <f>AK47</f>
        <v>25.29467772543725</v>
      </c>
      <c r="BH15" s="29"/>
    </row>
    <row r="16" spans="1:62" ht="17.100000000000001" customHeight="1" thickBot="1">
      <c r="B16" s="323"/>
      <c r="C16" s="324"/>
      <c r="D16" s="326"/>
      <c r="E16" s="326"/>
      <c r="F16" s="326"/>
      <c r="G16" s="325"/>
      <c r="H16" s="325"/>
      <c r="I16" s="326"/>
      <c r="J16" s="327"/>
      <c r="K16" s="335"/>
      <c r="L16" s="246" t="s">
        <v>128</v>
      </c>
      <c r="M16" s="344"/>
      <c r="N16" s="345"/>
      <c r="O16" s="906">
        <f>SUM(O18:O21)</f>
        <v>512.22722833322632</v>
      </c>
      <c r="P16" s="453">
        <f t="shared" si="1"/>
        <v>0.27928912984157167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497.43843866619397</v>
      </c>
      <c r="P17" s="454">
        <f t="shared" si="1"/>
        <v>0.27122562214606016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301.59713834580128</v>
      </c>
      <c r="P18" s="454">
        <f t="shared" si="1"/>
        <v>0.16444421083470753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195.84130032039269</v>
      </c>
      <c r="P19" s="454">
        <f t="shared" si="1"/>
        <v>0.10678141131135264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14.788789667032299</v>
      </c>
      <c r="P20" s="454">
        <f t="shared" si="1"/>
        <v>8.0635076955114619E-3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31.720863384000001</v>
      </c>
      <c r="P22" s="612">
        <f t="shared" si="1"/>
        <v>1.7295629443925955E-2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197.1289082827698</v>
      </c>
      <c r="AZ22" s="1005">
        <f t="shared" si="3"/>
        <v>172.95354046698765</v>
      </c>
      <c r="BA22" s="1005">
        <f t="shared" si="3"/>
        <v>183.27678404095536</v>
      </c>
      <c r="BB22" s="1005">
        <f t="shared" si="3"/>
        <v>194.65650106383168</v>
      </c>
      <c r="BC22" s="1005">
        <f t="shared" si="3"/>
        <v>195.65603137865699</v>
      </c>
      <c r="BD22" s="1005">
        <f t="shared" si="3"/>
        <v>186.11219395552959</v>
      </c>
      <c r="BE22" s="1005">
        <f t="shared" si="3"/>
        <v>199.56164928489326</v>
      </c>
      <c r="BF22" s="1005">
        <f t="shared" si="3"/>
        <v>196.44866230591063</v>
      </c>
      <c r="BG22" s="1005">
        <f t="shared" si="3"/>
        <v>181.51761856375731</v>
      </c>
      <c r="BH22" s="1005">
        <f t="shared" si="3"/>
        <v>185.07388168792832</v>
      </c>
      <c r="BI22" s="1005">
        <f t="shared" si="3"/>
        <v>168.32395198019435</v>
      </c>
      <c r="BJ22" s="1005">
        <f t="shared" si="3"/>
        <v>193.89378850245069</v>
      </c>
      <c r="BK22" s="1005">
        <f t="shared" si="3"/>
        <v>194.10828236292602</v>
      </c>
      <c r="BL22" s="1005">
        <f t="shared" si="3"/>
        <v>168.92927311530784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569.95220961427458</v>
      </c>
      <c r="AZ23" s="1005">
        <f t="shared" ref="AZ23:BL23" si="4">Y39</f>
        <v>547.30486148815817</v>
      </c>
      <c r="BA23" s="1005">
        <f t="shared" si="4"/>
        <v>616.62428014667739</v>
      </c>
      <c r="BB23" s="1005">
        <f t="shared" si="4"/>
        <v>614.3573790603964</v>
      </c>
      <c r="BC23" s="1005">
        <f t="shared" si="4"/>
        <v>589.3238928627618</v>
      </c>
      <c r="BD23" s="1005">
        <f t="shared" si="4"/>
        <v>587.42378264806382</v>
      </c>
      <c r="BE23" s="1005">
        <f t="shared" si="4"/>
        <v>601.15213599533104</v>
      </c>
      <c r="BF23" s="1005">
        <f t="shared" si="4"/>
        <v>511.81122915544495</v>
      </c>
      <c r="BG23" s="1005">
        <f t="shared" si="4"/>
        <v>441.99323269549933</v>
      </c>
      <c r="BH23" s="1005">
        <f t="shared" si="4"/>
        <v>446.57117464406087</v>
      </c>
      <c r="BI23" s="1005">
        <f t="shared" si="4"/>
        <v>437.9143066503471</v>
      </c>
      <c r="BJ23" s="1005">
        <f t="shared" si="4"/>
        <v>417.60307189195106</v>
      </c>
      <c r="BK23" s="1005">
        <f t="shared" si="4"/>
        <v>439.2331996089614</v>
      </c>
      <c r="BL23" s="1005">
        <f t="shared" si="4"/>
        <v>419.9103871089593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447.21685357691752</v>
      </c>
      <c r="AZ24" s="1005">
        <f t="shared" ref="AZ24:BL24" si="5">Y40</f>
        <v>463.81393399604929</v>
      </c>
      <c r="BA24" s="1005">
        <f t="shared" si="5"/>
        <v>542.21504146809002</v>
      </c>
      <c r="BB24" s="1005">
        <f t="shared" si="5"/>
        <v>547.69995022753119</v>
      </c>
      <c r="BC24" s="1005">
        <f t="shared" si="5"/>
        <v>584.49473338092344</v>
      </c>
      <c r="BD24" s="1005">
        <f t="shared" si="5"/>
        <v>513.46617236368661</v>
      </c>
      <c r="BE24" s="1005">
        <f t="shared" si="5"/>
        <v>465.44479017666879</v>
      </c>
      <c r="BF24" s="1005">
        <f t="shared" si="5"/>
        <v>466.41390515620088</v>
      </c>
      <c r="BG24" s="1005">
        <f t="shared" si="5"/>
        <v>497.45674015491539</v>
      </c>
      <c r="BH24" s="1005">
        <f t="shared" si="5"/>
        <v>451.6738958236989</v>
      </c>
      <c r="BI24" s="1005">
        <f t="shared" si="5"/>
        <v>436.01224264258008</v>
      </c>
      <c r="BJ24" s="1005">
        <f t="shared" si="5"/>
        <v>408.64891472253379</v>
      </c>
      <c r="BK24" s="1005">
        <f t="shared" si="5"/>
        <v>436.55450802876328</v>
      </c>
      <c r="BL24" s="1005">
        <f t="shared" si="5"/>
        <v>453.75368764376827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478.53338327785451</v>
      </c>
      <c r="AZ25" s="1005">
        <f t="shared" ref="AZ25:BL25" si="6">Y41</f>
        <v>480.82483141203119</v>
      </c>
      <c r="BA25" s="1005">
        <f t="shared" si="6"/>
        <v>477.04541441091152</v>
      </c>
      <c r="BB25" s="1005">
        <f t="shared" si="6"/>
        <v>478.59868242633416</v>
      </c>
      <c r="BC25" s="1005">
        <f t="shared" si="6"/>
        <v>470.51721280450766</v>
      </c>
      <c r="BD25" s="1005">
        <f t="shared" si="6"/>
        <v>456.85267815381053</v>
      </c>
      <c r="BE25" s="1005">
        <f t="shared" si="6"/>
        <v>454.65045487698649</v>
      </c>
      <c r="BF25" s="1005">
        <f t="shared" si="6"/>
        <v>450.99537685863879</v>
      </c>
      <c r="BG25" s="1005">
        <f t="shared" si="6"/>
        <v>444.96414764183208</v>
      </c>
      <c r="BH25" s="1005">
        <f t="shared" si="6"/>
        <v>437.93004684536731</v>
      </c>
      <c r="BI25" s="1005">
        <f t="shared" si="6"/>
        <v>426.27409113234967</v>
      </c>
      <c r="BJ25" s="1005">
        <f t="shared" si="6"/>
        <v>384.97353206683397</v>
      </c>
      <c r="BK25" s="1005">
        <f t="shared" si="6"/>
        <v>381.18750263790338</v>
      </c>
      <c r="BL25" s="1005">
        <f t="shared" si="6"/>
        <v>393.24423762566295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34.346662257250003</v>
      </c>
      <c r="AZ26" s="1005">
        <f t="shared" si="7"/>
        <v>32.196950796731869</v>
      </c>
      <c r="BA26" s="1005">
        <f t="shared" si="7"/>
        <v>32.332403359101832</v>
      </c>
      <c r="BB26" s="1005">
        <f t="shared" si="7"/>
        <v>32.076202516485907</v>
      </c>
      <c r="BC26" s="1005">
        <f t="shared" si="7"/>
        <v>32.182115820878593</v>
      </c>
      <c r="BD26" s="1005">
        <f t="shared" si="7"/>
        <v>35.855811277340003</v>
      </c>
      <c r="BE26" s="1005">
        <f t="shared" si="7"/>
        <v>26.766675973452742</v>
      </c>
      <c r="BF26" s="1005">
        <f t="shared" si="7"/>
        <v>27.812048332542503</v>
      </c>
      <c r="BG26" s="1005">
        <f t="shared" si="7"/>
        <v>31.752831135090815</v>
      </c>
      <c r="BH26" s="1005">
        <f t="shared" si="7"/>
        <v>28.428888994507492</v>
      </c>
      <c r="BI26" s="1005">
        <f t="shared" si="7"/>
        <v>27.223124081241068</v>
      </c>
      <c r="BJ26" s="1005">
        <f t="shared" si="7"/>
        <v>27.047174367939679</v>
      </c>
      <c r="BK26" s="1005">
        <f t="shared" si="7"/>
        <v>25.641980909227652</v>
      </c>
      <c r="BL26" s="1005">
        <f t="shared" si="7"/>
        <v>25.29467772543725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1727.1780170090663</v>
      </c>
      <c r="AZ27" s="1005">
        <f t="shared" si="8"/>
        <v>1697.0941181599583</v>
      </c>
      <c r="BA27" s="1005">
        <f t="shared" si="8"/>
        <v>1851.4939234257361</v>
      </c>
      <c r="BB27" s="1005">
        <f t="shared" si="8"/>
        <v>1867.3887152945792</v>
      </c>
      <c r="BC27" s="1005">
        <f t="shared" si="8"/>
        <v>1872.1739862477284</v>
      </c>
      <c r="BD27" s="1005">
        <f t="shared" si="8"/>
        <v>1779.7106383984305</v>
      </c>
      <c r="BE27" s="1005">
        <f t="shared" si="8"/>
        <v>1747.5757063073324</v>
      </c>
      <c r="BF27" s="1005">
        <f t="shared" si="8"/>
        <v>1653.4812218087377</v>
      </c>
      <c r="BG27" s="1005">
        <f t="shared" si="8"/>
        <v>1597.6845701910952</v>
      </c>
      <c r="BH27" s="1005">
        <f t="shared" si="8"/>
        <v>1549.677887995563</v>
      </c>
      <c r="BI27" s="1005">
        <f t="shared" si="8"/>
        <v>1495.7477164867123</v>
      </c>
      <c r="BJ27" s="1005">
        <f t="shared" si="8"/>
        <v>1432.1664815517092</v>
      </c>
      <c r="BK27" s="1005">
        <f t="shared" si="8"/>
        <v>1476.7254735477818</v>
      </c>
      <c r="BL27" s="1005">
        <f t="shared" si="8"/>
        <v>1461.1322632191354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1872.1739862477284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195.65603137865699</v>
      </c>
      <c r="P31" s="453">
        <f t="shared" ref="P31:P43" si="9">O31/$O$30</f>
        <v>0.10450739771830563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156.8707375678573</v>
      </c>
      <c r="P32" s="454">
        <f t="shared" si="9"/>
        <v>8.379068330196314E-2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21.33575656055455</v>
      </c>
      <c r="P33" s="454">
        <f t="shared" si="9"/>
        <v>1.1396246672199715E-2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17.449537250245118</v>
      </c>
      <c r="P34" s="454">
        <f t="shared" si="9"/>
        <v>9.3204677441427568E-3</v>
      </c>
      <c r="Q34" s="328"/>
      <c r="R34" s="13"/>
      <c r="S34" s="323"/>
      <c r="T34" s="563" t="s">
        <v>112</v>
      </c>
      <c r="U34" s="332"/>
      <c r="V34" s="332"/>
      <c r="W34" s="332"/>
      <c r="X34" s="893">
        <f>X35+X39+X40+X41+X47</f>
        <v>1727.1780170090663</v>
      </c>
      <c r="Y34" s="894">
        <f t="shared" ref="Y34:AK34" si="10">Y35+Y39+Y40+Y41+Y47</f>
        <v>1697.0941181599583</v>
      </c>
      <c r="Z34" s="894">
        <f t="shared" si="10"/>
        <v>1851.4939234257361</v>
      </c>
      <c r="AA34" s="894">
        <f t="shared" si="10"/>
        <v>1867.3887152945792</v>
      </c>
      <c r="AB34" s="894">
        <f t="shared" si="10"/>
        <v>1872.1739862477284</v>
      </c>
      <c r="AC34" s="894">
        <f t="shared" si="10"/>
        <v>1779.7106383984305</v>
      </c>
      <c r="AD34" s="894">
        <f t="shared" si="10"/>
        <v>1747.5757063073324</v>
      </c>
      <c r="AE34" s="894">
        <f t="shared" si="10"/>
        <v>1653.4812218087377</v>
      </c>
      <c r="AF34" s="894">
        <f t="shared" si="10"/>
        <v>1597.6845701910952</v>
      </c>
      <c r="AG34" s="894">
        <f t="shared" si="10"/>
        <v>1549.677887995563</v>
      </c>
      <c r="AH34" s="894">
        <f t="shared" si="10"/>
        <v>1495.7477164867123</v>
      </c>
      <c r="AI34" s="894">
        <f t="shared" si="10"/>
        <v>1432.1664815517092</v>
      </c>
      <c r="AJ34" s="894">
        <f t="shared" si="10"/>
        <v>1476.7254735477818</v>
      </c>
      <c r="AK34" s="895">
        <f t="shared" si="10"/>
        <v>1461.1322632191354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589.3238928627618</v>
      </c>
      <c r="P35" s="453">
        <f t="shared" si="9"/>
        <v>0.31478051569550103</v>
      </c>
      <c r="Q35" s="328"/>
      <c r="R35" s="13"/>
      <c r="S35" s="323"/>
      <c r="T35" s="334"/>
      <c r="U35" s="246" t="s">
        <v>114</v>
      </c>
      <c r="V35" s="344"/>
      <c r="W35" s="344"/>
      <c r="X35" s="896">
        <f>SUM(X36:X38)</f>
        <v>197.1289082827698</v>
      </c>
      <c r="Y35" s="897">
        <f t="shared" ref="Y35:AK35" si="11">SUM(Y36:Y38)</f>
        <v>172.95354046698765</v>
      </c>
      <c r="Z35" s="897">
        <f t="shared" si="11"/>
        <v>183.27678404095536</v>
      </c>
      <c r="AA35" s="897">
        <f t="shared" si="11"/>
        <v>194.65650106383168</v>
      </c>
      <c r="AB35" s="897">
        <f t="shared" si="11"/>
        <v>195.65603137865699</v>
      </c>
      <c r="AC35" s="897">
        <f t="shared" si="11"/>
        <v>186.11219395552959</v>
      </c>
      <c r="AD35" s="897">
        <f t="shared" si="11"/>
        <v>199.56164928489326</v>
      </c>
      <c r="AE35" s="897">
        <f t="shared" si="11"/>
        <v>196.44866230591063</v>
      </c>
      <c r="AF35" s="897">
        <f t="shared" si="11"/>
        <v>181.51761856375731</v>
      </c>
      <c r="AG35" s="897">
        <f t="shared" si="11"/>
        <v>185.07388168792832</v>
      </c>
      <c r="AH35" s="897">
        <f t="shared" si="11"/>
        <v>168.32395198019435</v>
      </c>
      <c r="AI35" s="897">
        <f t="shared" si="11"/>
        <v>193.89378850245069</v>
      </c>
      <c r="AJ35" s="897">
        <f t="shared" si="11"/>
        <v>194.10828236292602</v>
      </c>
      <c r="AK35" s="898">
        <f t="shared" si="11"/>
        <v>168.92927311530784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584.49473338092344</v>
      </c>
      <c r="P36" s="453">
        <f t="shared" si="9"/>
        <v>0.31220107622176008</v>
      </c>
      <c r="Q36" s="328"/>
      <c r="R36" s="13"/>
      <c r="S36" s="356" t="s">
        <v>184</v>
      </c>
      <c r="T36" s="335"/>
      <c r="U36" s="346"/>
      <c r="V36" s="336" t="s">
        <v>184</v>
      </c>
      <c r="W36" s="357"/>
      <c r="X36" s="899">
        <f>VLOOKUP(年度マスタ!$K$4&amp;"_"&amp;X$33,データシート1!$A:$BT,MATCH("aa_"&amp;$S36,データシート1!$A$1:$BT$1,0),0)</f>
        <v>151.22130798897641</v>
      </c>
      <c r="Y36" s="900">
        <f>VLOOKUP(年度マスタ!$K$4&amp;"_"&amp;Y$33,データシート1!$A:$BT,MATCH("aa_"&amp;$S36,データシート1!$A$1:$BT$1,0),0)</f>
        <v>127.8976454923225</v>
      </c>
      <c r="Z36" s="900">
        <f>VLOOKUP(年度マスタ!$K$4&amp;"_"&amp;Z$33,データシート1!$A:$BT,MATCH("aa_"&amp;$S36,データシート1!$A$1:$BT$1,0),0)</f>
        <v>137.5303913600612</v>
      </c>
      <c r="AA36" s="900">
        <f>VLOOKUP(年度マスタ!$K$4&amp;"_"&amp;AA$33,データシート1!$A:$BT,MATCH("aa_"&amp;$S36,データシート1!$A$1:$BT$1,0),0)</f>
        <v>150.81947957930109</v>
      </c>
      <c r="AB36" s="900">
        <f>VLOOKUP(年度マスタ!$K$4&amp;"_"&amp;AB$33,データシート1!$A:$BT,MATCH("aa_"&amp;$S36,データシート1!$A$1:$BT$1,0),0)</f>
        <v>156.8707375678573</v>
      </c>
      <c r="AC36" s="900">
        <f>VLOOKUP(年度マスタ!$K$4&amp;"_"&amp;AC$33,データシート1!$A:$BT,MATCH("aa_"&amp;$S36,データシート1!$A$1:$BT$1,0),0)</f>
        <v>143.40805447596219</v>
      </c>
      <c r="AD36" s="900">
        <f>VLOOKUP(年度マスタ!$K$4&amp;"_"&amp;AD$33,データシート1!$A:$BT,MATCH("aa_"&amp;$S36,データシート1!$A$1:$BT$1,0),0)</f>
        <v>156.22822218170691</v>
      </c>
      <c r="AE36" s="900">
        <f>VLOOKUP(年度マスタ!$K$4&amp;"_"&amp;AE$33,データシート1!$A:$BT,MATCH("aa_"&amp;$S36,データシート1!$A$1:$BT$1,0),0)</f>
        <v>149.41402917056115</v>
      </c>
      <c r="AF36" s="900">
        <f>VLOOKUP(年度マスタ!$K$4&amp;"_"&amp;AF$33,データシート1!$A:$BT,MATCH("aa_"&amp;$S36,データシート1!$A$1:$BT$1,0),0)</f>
        <v>138.20944534144886</v>
      </c>
      <c r="AG36" s="900">
        <f>VLOOKUP(年度マスタ!$K$4&amp;"_"&amp;AG$33,データシート1!$A:$BT,MATCH("aa_"&amp;$S36,データシート1!$A$1:$BT$1,0),0)</f>
        <v>144.57036494239605</v>
      </c>
      <c r="AH36" s="900">
        <f>VLOOKUP(年度マスタ!$K$4&amp;"_"&amp;AH$33,データシート1!$A:$BT,MATCH("aa_"&amp;$S36,データシート1!$A$1:$BT$1,0),0)</f>
        <v>129.04746180977241</v>
      </c>
      <c r="AI36" s="900">
        <f>VLOOKUP(年度マスタ!$K$4&amp;"_"&amp;AI$33,データシート1!$A:$BT,MATCH("aa_"&amp;$S36,データシート1!$A$1:$BT$1,0),0)</f>
        <v>152.6167409511238</v>
      </c>
      <c r="AJ36" s="900">
        <f>VLOOKUP(年度マスタ!$K$4&amp;"_"&amp;AJ$33,データシート1!$A:$BT,MATCH("aa_"&amp;$S36,データシート1!$A$1:$BT$1,0),0)</f>
        <v>154.73469384994036</v>
      </c>
      <c r="AK36" s="901">
        <f>VLOOKUP(年度マスタ!$K$4&amp;"_"&amp;AK$33,データシート1!$A:$BT,MATCH("aa_"&amp;$S36,データシート1!$A$1:$BT$1,0),0)</f>
        <v>133.55828038092648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470.51721280450766</v>
      </c>
      <c r="P37" s="453">
        <f t="shared" si="9"/>
        <v>0.25132130681269294</v>
      </c>
      <c r="Q37" s="328"/>
      <c r="R37" s="13"/>
      <c r="S37" s="356" t="s">
        <v>187</v>
      </c>
      <c r="T37" s="335"/>
      <c r="U37" s="346"/>
      <c r="V37" s="336" t="s">
        <v>194</v>
      </c>
      <c r="W37" s="357"/>
      <c r="X37" s="899">
        <f>VLOOKUP(年度マスタ!$K$4&amp;"_"&amp;X$33,データシート1!$A:$BT,MATCH("aa_"&amp;$S37,データシート1!$A$1:$BT$1,0),0)</f>
        <v>20.02534441043052</v>
      </c>
      <c r="Y37" s="900">
        <f>VLOOKUP(年度マスタ!$K$4&amp;"_"&amp;Y$33,データシート1!$A:$BT,MATCH("aa_"&amp;$S37,データシート1!$A$1:$BT$1,0),0)</f>
        <v>20.514076370663091</v>
      </c>
      <c r="Z37" s="900">
        <f>VLOOKUP(年度マスタ!$K$4&amp;"_"&amp;Z$33,データシート1!$A:$BT,MATCH("aa_"&amp;$S37,データシート1!$A$1:$BT$1,0),0)</f>
        <v>26.353081375952449</v>
      </c>
      <c r="AA37" s="900">
        <f>VLOOKUP(年度マスタ!$K$4&amp;"_"&amp;AA$33,データシート1!$A:$BT,MATCH("aa_"&amp;$S37,データシート1!$A$1:$BT$1,0),0)</f>
        <v>24.735438894059449</v>
      </c>
      <c r="AB37" s="900">
        <f>VLOOKUP(年度マスタ!$K$4&amp;"_"&amp;AB$33,データシート1!$A:$BT,MATCH("aa_"&amp;$S37,データシート1!$A$1:$BT$1,0),0)</f>
        <v>21.33575656055455</v>
      </c>
      <c r="AC37" s="900">
        <f>VLOOKUP(年度マスタ!$K$4&amp;"_"&amp;AC$33,データシート1!$A:$BT,MATCH("aa_"&amp;$S37,データシート1!$A$1:$BT$1,0),0)</f>
        <v>20.80572022170529</v>
      </c>
      <c r="AD37" s="900">
        <f>VLOOKUP(年度マスタ!$K$4&amp;"_"&amp;AD$33,データシート1!$A:$BT,MATCH("aa_"&amp;$S37,データシート1!$A$1:$BT$1,0),0)</f>
        <v>21.06412453549191</v>
      </c>
      <c r="AE37" s="900">
        <f>VLOOKUP(年度マスタ!$K$4&amp;"_"&amp;AE$33,データシート1!$A:$BT,MATCH("aa_"&amp;$S37,データシート1!$A$1:$BT$1,0),0)</f>
        <v>21.035875153024282</v>
      </c>
      <c r="AF37" s="900">
        <f>VLOOKUP(年度マスタ!$K$4&amp;"_"&amp;AF$33,データシート1!$A:$BT,MATCH("aa_"&amp;$S37,データシート1!$A$1:$BT$1,0),0)</f>
        <v>20.217019790951362</v>
      </c>
      <c r="AG37" s="900">
        <f>VLOOKUP(年度マスタ!$K$4&amp;"_"&amp;AG$33,データシート1!$A:$BT,MATCH("aa_"&amp;$S37,データシート1!$A$1:$BT$1,0),0)</f>
        <v>19.195231830952469</v>
      </c>
      <c r="AH37" s="900">
        <f>VLOOKUP(年度マスタ!$K$4&amp;"_"&amp;AH$33,データシート1!$A:$BT,MATCH("aa_"&amp;$S37,データシート1!$A$1:$BT$1,0),0)</f>
        <v>17.752095101878531</v>
      </c>
      <c r="AI37" s="900">
        <f>VLOOKUP(年度マスタ!$K$4&amp;"_"&amp;AI$33,データシート1!$A:$BT,MATCH("aa_"&amp;$S37,データシート1!$A$1:$BT$1,0),0)</f>
        <v>20.345589952297626</v>
      </c>
      <c r="AJ37" s="900">
        <f>VLOOKUP(年度マスタ!$K$4&amp;"_"&amp;AJ$33,データシート1!$A:$BT,MATCH("aa_"&amp;$S37,データシート1!$A$1:$BT$1,0),0)</f>
        <v>21.187074303984886</v>
      </c>
      <c r="AK37" s="901">
        <f>VLOOKUP(年度マスタ!$K$4&amp;"_"&amp;AK$33,データシート1!$A:$BT,MATCH("aa_"&amp;$S37,データシート1!$A$1:$BT$1,0),0)</f>
        <v>19.307615116416368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451.07483379731798</v>
      </c>
      <c r="P38" s="454">
        <f t="shared" si="9"/>
        <v>0.24093638577970883</v>
      </c>
      <c r="Q38" s="328"/>
      <c r="R38" s="13"/>
      <c r="S38" s="356" t="s">
        <v>188</v>
      </c>
      <c r="T38" s="335"/>
      <c r="U38" s="348"/>
      <c r="V38" s="358" t="s">
        <v>197</v>
      </c>
      <c r="W38" s="358"/>
      <c r="X38" s="899">
        <f>VLOOKUP(年度マスタ!$K$4&amp;"_"&amp;X$33,データシート1!$A:$BT,MATCH("aa_"&amp;$S38,データシート1!$A$1:$BT$1,0),0)</f>
        <v>25.882255883362891</v>
      </c>
      <c r="Y38" s="900">
        <f>VLOOKUP(年度マスタ!$K$4&amp;"_"&amp;Y$33,データシート1!$A:$BT,MATCH("aa_"&amp;$S38,データシート1!$A$1:$BT$1,0),0)</f>
        <v>24.541818604002049</v>
      </c>
      <c r="Z38" s="900">
        <f>VLOOKUP(年度マスタ!$K$4&amp;"_"&amp;Z$33,データシート1!$A:$BT,MATCH("aa_"&amp;$S38,データシート1!$A$1:$BT$1,0),0)</f>
        <v>19.393311304941719</v>
      </c>
      <c r="AA38" s="900">
        <f>VLOOKUP(年度マスタ!$K$4&amp;"_"&amp;AA$33,データシート1!$A:$BT,MATCH("aa_"&amp;$S38,データシート1!$A$1:$BT$1,0),0)</f>
        <v>19.10158259047115</v>
      </c>
      <c r="AB38" s="900">
        <f>VLOOKUP(年度マスタ!$K$4&amp;"_"&amp;AB$33,データシート1!$A:$BT,MATCH("aa_"&amp;$S38,データシート1!$A$1:$BT$1,0),0)</f>
        <v>17.449537250245118</v>
      </c>
      <c r="AC38" s="900">
        <f>VLOOKUP(年度マスタ!$K$4&amp;"_"&amp;AC$33,データシート1!$A:$BT,MATCH("aa_"&amp;$S38,データシート1!$A$1:$BT$1,0),0)</f>
        <v>21.89841925786212</v>
      </c>
      <c r="AD38" s="900">
        <f>VLOOKUP(年度マスタ!$K$4&amp;"_"&amp;AD$33,データシート1!$A:$BT,MATCH("aa_"&amp;$S38,データシート1!$A$1:$BT$1,0),0)</f>
        <v>22.269302567694439</v>
      </c>
      <c r="AE38" s="900">
        <f>VLOOKUP(年度マスタ!$K$4&amp;"_"&amp;AE$33,データシート1!$A:$BT,MATCH("aa_"&amp;$S38,データシート1!$A$1:$BT$1,0),0)</f>
        <v>25.998757982325202</v>
      </c>
      <c r="AF38" s="900">
        <f>VLOOKUP(年度マスタ!$K$4&amp;"_"&amp;AF$33,データシート1!$A:$BT,MATCH("aa_"&amp;$S38,データシート1!$A$1:$BT$1,0),0)</f>
        <v>23.091153431357107</v>
      </c>
      <c r="AG38" s="900">
        <f>VLOOKUP(年度マスタ!$K$4&amp;"_"&amp;AG$33,データシート1!$A:$BT,MATCH("aa_"&amp;$S38,データシート1!$A$1:$BT$1,0),0)</f>
        <v>21.308284914579787</v>
      </c>
      <c r="AH38" s="900">
        <f>VLOOKUP(年度マスタ!$K$4&amp;"_"&amp;AH$33,データシート1!$A:$BT,MATCH("aa_"&amp;$S38,データシート1!$A$1:$BT$1,0),0)</f>
        <v>21.524395068543413</v>
      </c>
      <c r="AI38" s="900">
        <f>VLOOKUP(年度マスタ!$K$4&amp;"_"&amp;AI$33,データシート1!$A:$BT,MATCH("aa_"&amp;$S38,データシート1!$A$1:$BT$1,0),0)</f>
        <v>20.931457599029279</v>
      </c>
      <c r="AJ38" s="900">
        <f>VLOOKUP(年度マスタ!$K$4&amp;"_"&amp;AJ$33,データシート1!$A:$BT,MATCH("aa_"&amp;$S38,データシート1!$A$1:$BT$1,0),0)</f>
        <v>18.186514209000769</v>
      </c>
      <c r="AK38" s="901">
        <f>VLOOKUP(年度マスタ!$K$4&amp;"_"&amp;AK$33,データシート1!$A:$BT,MATCH("aa_"&amp;$S38,データシート1!$A$1:$BT$1,0),0)</f>
        <v>16.063377617964999</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281.97676974521193</v>
      </c>
      <c r="P39" s="454">
        <f t="shared" si="9"/>
        <v>0.15061461798770043</v>
      </c>
      <c r="Q39" s="328"/>
      <c r="R39" s="13"/>
      <c r="S39" s="356" t="s">
        <v>189</v>
      </c>
      <c r="T39" s="335"/>
      <c r="U39" s="343" t="s">
        <v>199</v>
      </c>
      <c r="V39" s="344"/>
      <c r="W39" s="344"/>
      <c r="X39" s="896">
        <f>VLOOKUP(年度マスタ!$K$4&amp;"_"&amp;X$33,データシート1!$A:$BT,MATCH("aa_"&amp;$S39,データシート1!$A$1:$BT$1,0),0)</f>
        <v>569.95220961427458</v>
      </c>
      <c r="Y39" s="897">
        <f>VLOOKUP(年度マスタ!$K$4&amp;"_"&amp;Y$33,データシート1!$A:$BT,MATCH("aa_"&amp;$S39,データシート1!$A$1:$BT$1,0),0)</f>
        <v>547.30486148815817</v>
      </c>
      <c r="Z39" s="897">
        <f>VLOOKUP(年度マスタ!$K$4&amp;"_"&amp;Z$33,データシート1!$A:$BT,MATCH("aa_"&amp;$S39,データシート1!$A$1:$BT$1,0),0)</f>
        <v>616.62428014667739</v>
      </c>
      <c r="AA39" s="897">
        <f>VLOOKUP(年度マスタ!$K$4&amp;"_"&amp;AA$33,データシート1!$A:$BT,MATCH("aa_"&amp;$S39,データシート1!$A$1:$BT$1,0),0)</f>
        <v>614.3573790603964</v>
      </c>
      <c r="AB39" s="897">
        <f>VLOOKUP(年度マスタ!$K$4&amp;"_"&amp;AB$33,データシート1!$A:$BT,MATCH("aa_"&amp;$S39,データシート1!$A$1:$BT$1,0),0)</f>
        <v>589.3238928627618</v>
      </c>
      <c r="AC39" s="897">
        <f>VLOOKUP(年度マスタ!$K$4&amp;"_"&amp;AC$33,データシート1!$A:$BT,MATCH("aa_"&amp;$S39,データシート1!$A$1:$BT$1,0),0)</f>
        <v>587.42378264806382</v>
      </c>
      <c r="AD39" s="897">
        <f>VLOOKUP(年度マスタ!$K$4&amp;"_"&amp;AD$33,データシート1!$A:$BT,MATCH("aa_"&amp;$S39,データシート1!$A$1:$BT$1,0),0)</f>
        <v>601.15213599533104</v>
      </c>
      <c r="AE39" s="897">
        <f>VLOOKUP(年度マスタ!$K$4&amp;"_"&amp;AE$33,データシート1!$A:$BT,MATCH("aa_"&amp;$S39,データシート1!$A$1:$BT$1,0),0)</f>
        <v>511.81122915544495</v>
      </c>
      <c r="AF39" s="897">
        <f>VLOOKUP(年度マスタ!$K$4&amp;"_"&amp;AF$33,データシート1!$A:$BT,MATCH("aa_"&amp;$S39,データシート1!$A$1:$BT$1,0),0)</f>
        <v>441.99323269549933</v>
      </c>
      <c r="AG39" s="897">
        <f>VLOOKUP(年度マスタ!$K$4&amp;"_"&amp;AG$33,データシート1!$A:$BT,MATCH("aa_"&amp;$S39,データシート1!$A$1:$BT$1,0),0)</f>
        <v>446.57117464406087</v>
      </c>
      <c r="AH39" s="897">
        <f>VLOOKUP(年度マスタ!$K$4&amp;"_"&amp;AH$33,データシート1!$A:$BT,MATCH("aa_"&amp;$S39,データシート1!$A$1:$BT$1,0),0)</f>
        <v>437.9143066503471</v>
      </c>
      <c r="AI39" s="897">
        <f>VLOOKUP(年度マスタ!$K$4&amp;"_"&amp;AI$33,データシート1!$A:$BT,MATCH("aa_"&amp;$S39,データシート1!$A$1:$BT$1,0),0)</f>
        <v>417.60307189195106</v>
      </c>
      <c r="AJ39" s="897">
        <f>VLOOKUP(年度マスタ!$K$4&amp;"_"&amp;AJ$33,データシート1!$A:$BT,MATCH("aa_"&amp;$S39,データシート1!$A$1:$BT$1,0),0)</f>
        <v>439.2331996089614</v>
      </c>
      <c r="AK39" s="898">
        <f>VLOOKUP(年度マスタ!$K$4&amp;"_"&amp;AK$33,データシート1!$A:$BT,MATCH("aa_"&amp;$S39,データシート1!$A$1:$BT$1,0),0)</f>
        <v>419.9103871089593</v>
      </c>
      <c r="AL39" s="330"/>
      <c r="AW39" s="17" t="str">
        <f>年度マスタ!K4</f>
        <v>06201</v>
      </c>
      <c r="AX39" s="17" t="s">
        <v>200</v>
      </c>
      <c r="AY39" s="17">
        <f>VLOOKUP($AW39&amp;"_"&amp;$AY$34,データシート1!$A:$BT,MATCH($AY$31&amp;"_"&amp;AY$36,データシート1!$A$1:$BT$1,0),0)</f>
        <v>133.55828038092648</v>
      </c>
      <c r="AZ39" s="17">
        <f>VLOOKUP($AW39&amp;"_"&amp;$AY$34,データシート1!$A:$BT,MATCH($AY$31&amp;"_"&amp;AZ$36,データシート1!$A$1:$BT$1,0),0)</f>
        <v>19.307615116416368</v>
      </c>
      <c r="BA39" s="17">
        <f>VLOOKUP($AW39&amp;"_"&amp;$AY$34,データシート1!$A:$BT,MATCH($AY$31&amp;"_"&amp;BA$36,データシート1!$A$1:$BT$1,0),0)</f>
        <v>16.063377617964999</v>
      </c>
      <c r="BB39" s="17">
        <f>VLOOKUP($AW39&amp;"_"&amp;$AY$34,データシート1!$A:$BT,MATCH($AY$31&amp;"_"&amp;BB$36,データシート1!$A$1:$BT$1,0),0)</f>
        <v>419.9103871089593</v>
      </c>
      <c r="BC39" s="17">
        <f>VLOOKUP($AW39&amp;"_"&amp;$AY$34,データシート1!$A:$BT,MATCH($AY$31&amp;"_"&amp;BC$36,データシート1!$A$1:$BT$1,0),0)</f>
        <v>453.75368764376827</v>
      </c>
      <c r="BD39" s="17">
        <f>VLOOKUP($AW39&amp;"_"&amp;$AY$34,データシート1!$A:$BT,MATCH($AY$31&amp;"_"&amp;BD$36,データシート1!$A$1:$BT$1,0),0)</f>
        <v>232.39725840011963</v>
      </c>
      <c r="BE39" s="17">
        <f>VLOOKUP($AW39&amp;"_"&amp;$AY$34,データシート1!$A:$BT,MATCH($AY$31&amp;"_"&amp;BE$36,データシート1!$A$1:$BT$1,0),0)</f>
        <v>146.6922554232975</v>
      </c>
      <c r="BF39" s="17">
        <f>VLOOKUP($AW39&amp;"_"&amp;$AY$34,データシート1!$A:$BT,MATCH($AY$31&amp;"_"&amp;BF$36,データシート1!$A$1:$BT$1,0),0)</f>
        <v>14.154723802245847</v>
      </c>
      <c r="BG39" s="17">
        <f>VLOOKUP($AW39&amp;"_"&amp;$AY$34,データシート1!$A:$BT,MATCH($AY$31&amp;"_"&amp;BG$36,データシート1!$A$1:$BT$1,0),0)</f>
        <v>0</v>
      </c>
      <c r="BH39" s="17">
        <f>VLOOKUP($AW39&amp;"_"&amp;$AY$34,データシート1!$A:$BT,MATCH($AY$31&amp;"_"&amp;BH$36,データシート1!$A$1:$BT$1,0),0)</f>
        <v>25.29467772543725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169.09806405210603</v>
      </c>
      <c r="P40" s="454">
        <f t="shared" si="9"/>
        <v>9.0321767792008387E-2</v>
      </c>
      <c r="Q40" s="328"/>
      <c r="R40" s="13"/>
      <c r="S40" s="356" t="s">
        <v>165</v>
      </c>
      <c r="T40" s="335"/>
      <c r="U40" s="343" t="s">
        <v>165</v>
      </c>
      <c r="V40" s="344"/>
      <c r="W40" s="344"/>
      <c r="X40" s="896">
        <f>VLOOKUP(年度マスタ!$K$4&amp;"_"&amp;X$33,データシート1!$A:$BT,MATCH("aa_"&amp;$S40,データシート1!$A$1:$BT$1,0),0)</f>
        <v>447.21685357691752</v>
      </c>
      <c r="Y40" s="897">
        <f>VLOOKUP(年度マスタ!$K$4&amp;"_"&amp;Y$33,データシート1!$A:$BT,MATCH("aa_"&amp;$S40,データシート1!$A$1:$BT$1,0),0)</f>
        <v>463.81393399604929</v>
      </c>
      <c r="Z40" s="897">
        <f>VLOOKUP(年度マスタ!$K$4&amp;"_"&amp;Z$33,データシート1!$A:$BT,MATCH("aa_"&amp;$S40,データシート1!$A$1:$BT$1,0),0)</f>
        <v>542.21504146809002</v>
      </c>
      <c r="AA40" s="897">
        <f>VLOOKUP(年度マスタ!$K$4&amp;"_"&amp;AA$33,データシート1!$A:$BT,MATCH("aa_"&amp;$S40,データシート1!$A$1:$BT$1,0),0)</f>
        <v>547.69995022753119</v>
      </c>
      <c r="AB40" s="897">
        <f>VLOOKUP(年度マスタ!$K$4&amp;"_"&amp;AB$33,データシート1!$A:$BT,MATCH("aa_"&amp;$S40,データシート1!$A$1:$BT$1,0),0)</f>
        <v>584.49473338092344</v>
      </c>
      <c r="AC40" s="897">
        <f>VLOOKUP(年度マスタ!$K$4&amp;"_"&amp;AC$33,データシート1!$A:$BT,MATCH("aa_"&amp;$S40,データシート1!$A$1:$BT$1,0),0)</f>
        <v>513.46617236368661</v>
      </c>
      <c r="AD40" s="897">
        <f>VLOOKUP(年度マスタ!$K$4&amp;"_"&amp;AD$33,データシート1!$A:$BT,MATCH("aa_"&amp;$S40,データシート1!$A$1:$BT$1,0),0)</f>
        <v>465.44479017666879</v>
      </c>
      <c r="AE40" s="897">
        <f>VLOOKUP(年度マスタ!$K$4&amp;"_"&amp;AE$33,データシート1!$A:$BT,MATCH("aa_"&amp;$S40,データシート1!$A$1:$BT$1,0),0)</f>
        <v>466.41390515620088</v>
      </c>
      <c r="AF40" s="897">
        <f>VLOOKUP(年度マスタ!$K$4&amp;"_"&amp;AF$33,データシート1!$A:$BT,MATCH("aa_"&amp;$S40,データシート1!$A$1:$BT$1,0),0)</f>
        <v>497.45674015491539</v>
      </c>
      <c r="AG40" s="897">
        <f>VLOOKUP(年度マスタ!$K$4&amp;"_"&amp;AG$33,データシート1!$A:$BT,MATCH("aa_"&amp;$S40,データシート1!$A$1:$BT$1,0),0)</f>
        <v>451.6738958236989</v>
      </c>
      <c r="AH40" s="897">
        <f>VLOOKUP(年度マスタ!$K$4&amp;"_"&amp;AH$33,データシート1!$A:$BT,MATCH("aa_"&amp;$S40,データシート1!$A$1:$BT$1,0),0)</f>
        <v>436.01224264258008</v>
      </c>
      <c r="AI40" s="897">
        <f>VLOOKUP(年度マスタ!$K$4&amp;"_"&amp;AI$33,データシート1!$A:$BT,MATCH("aa_"&amp;$S40,データシート1!$A$1:$BT$1,0),0)</f>
        <v>408.64891472253379</v>
      </c>
      <c r="AJ40" s="897">
        <f>VLOOKUP(年度マスタ!$K$4&amp;"_"&amp;AJ$33,データシート1!$A:$BT,MATCH("aa_"&amp;$S40,データシート1!$A$1:$BT$1,0),0)</f>
        <v>436.55450802876328</v>
      </c>
      <c r="AK40" s="898">
        <f>VLOOKUP(年度マスタ!$K$4&amp;"_"&amp;AK$33,データシート1!$A:$BT,MATCH("aa_"&amp;$S40,データシート1!$A$1:$BT$1,0),0)</f>
        <v>453.75368764376827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19.4423790071897</v>
      </c>
      <c r="P41" s="454">
        <f t="shared" si="9"/>
        <v>1.038492103298409E-2</v>
      </c>
      <c r="Q41" s="328"/>
      <c r="R41" s="13"/>
      <c r="S41" s="356" t="s">
        <v>201</v>
      </c>
      <c r="T41" s="335"/>
      <c r="U41" s="246" t="s">
        <v>128</v>
      </c>
      <c r="V41" s="344"/>
      <c r="W41" s="344"/>
      <c r="X41" s="896">
        <f>X42+X45+X46</f>
        <v>478.53338327785451</v>
      </c>
      <c r="Y41" s="897">
        <f t="shared" ref="Y41:AH41" si="12">Y42+Y45+Y46</f>
        <v>480.82483141203119</v>
      </c>
      <c r="Z41" s="897">
        <f t="shared" si="12"/>
        <v>477.04541441091152</v>
      </c>
      <c r="AA41" s="897">
        <f t="shared" si="12"/>
        <v>478.59868242633416</v>
      </c>
      <c r="AB41" s="897">
        <f t="shared" si="12"/>
        <v>470.51721280450766</v>
      </c>
      <c r="AC41" s="897">
        <f t="shared" si="12"/>
        <v>456.85267815381053</v>
      </c>
      <c r="AD41" s="897">
        <f t="shared" si="12"/>
        <v>454.65045487698649</v>
      </c>
      <c r="AE41" s="897">
        <f t="shared" si="12"/>
        <v>450.99537685863879</v>
      </c>
      <c r="AF41" s="897">
        <f t="shared" si="12"/>
        <v>444.96414764183208</v>
      </c>
      <c r="AG41" s="897">
        <f t="shared" si="12"/>
        <v>437.93004684536731</v>
      </c>
      <c r="AH41" s="897">
        <f t="shared" si="12"/>
        <v>426.27409113234967</v>
      </c>
      <c r="AI41" s="897">
        <f>AI42+AI45+AI46</f>
        <v>384.97353206683397</v>
      </c>
      <c r="AJ41" s="897">
        <f>AJ42+AJ45+AJ46</f>
        <v>381.18750263790338</v>
      </c>
      <c r="AK41" s="898">
        <f>AK42+AK45+AK46</f>
        <v>393.24423762566295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463.9567117943717</v>
      </c>
      <c r="Y42" s="900">
        <f t="shared" ref="Y42:AK42" si="13">SUM(Y43:Y44)</f>
        <v>465.62744017191028</v>
      </c>
      <c r="Z42" s="900">
        <f t="shared" si="13"/>
        <v>459.49968024212234</v>
      </c>
      <c r="AA42" s="900">
        <f t="shared" si="13"/>
        <v>459.49518544912087</v>
      </c>
      <c r="AB42" s="900">
        <f t="shared" si="13"/>
        <v>451.07483379731798</v>
      </c>
      <c r="AC42" s="900">
        <f t="shared" si="13"/>
        <v>438.25579830459014</v>
      </c>
      <c r="AD42" s="900">
        <f t="shared" si="13"/>
        <v>436.50306803268938</v>
      </c>
      <c r="AE42" s="900">
        <f t="shared" si="13"/>
        <v>433.39860786395934</v>
      </c>
      <c r="AF42" s="900">
        <f t="shared" si="13"/>
        <v>428.02342807970149</v>
      </c>
      <c r="AG42" s="900">
        <f t="shared" si="13"/>
        <v>422.28106556046259</v>
      </c>
      <c r="AH42" s="900">
        <f t="shared" si="13"/>
        <v>411.15521076451506</v>
      </c>
      <c r="AI42" s="900">
        <f t="shared" si="13"/>
        <v>370.60574714609157</v>
      </c>
      <c r="AJ42" s="900">
        <f t="shared" si="13"/>
        <v>367.04124070922296</v>
      </c>
      <c r="AK42" s="901">
        <f t="shared" si="13"/>
        <v>379.08951382341712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32.182115820878593</v>
      </c>
      <c r="P43" s="612">
        <f t="shared" si="9"/>
        <v>1.7189703551740418E-2</v>
      </c>
      <c r="Q43" s="328"/>
      <c r="R43" s="13"/>
      <c r="S43" s="356" t="s">
        <v>190</v>
      </c>
      <c r="T43" s="359"/>
      <c r="U43" s="346"/>
      <c r="V43" s="360"/>
      <c r="W43" s="347" t="s">
        <v>190</v>
      </c>
      <c r="X43" s="899">
        <f>VLOOKUP(年度マスタ!$K$4&amp;"_"&amp;X$33,データシート1!$A:$BT,MATCH("aa_"&amp;$S43,データシート1!$A$1:$BT$1,0),0)</f>
        <v>288.8782283140535</v>
      </c>
      <c r="Y43" s="900">
        <f>VLOOKUP(年度マスタ!$K$4&amp;"_"&amp;Y$33,データシート1!$A:$BT,MATCH("aa_"&amp;$S43,データシート1!$A$1:$BT$1,0),0)</f>
        <v>289.30038980195002</v>
      </c>
      <c r="Z43" s="900">
        <f>VLOOKUP(年度マスタ!$K$4&amp;"_"&amp;Z$33,データシート1!$A:$BT,MATCH("aa_"&amp;$S43,データシート1!$A$1:$BT$1,0),0)</f>
        <v>288.42159931730743</v>
      </c>
      <c r="AA43" s="900">
        <f>VLOOKUP(年度マスタ!$K$4&amp;"_"&amp;AA$33,データシート1!$A:$BT,MATCH("aa_"&amp;$S43,データシート1!$A$1:$BT$1,0),0)</f>
        <v>290.14605536953292</v>
      </c>
      <c r="AB43" s="900">
        <f>VLOOKUP(年度マスタ!$K$4&amp;"_"&amp;AB$33,データシート1!$A:$BT,MATCH("aa_"&amp;$S43,データシート1!$A$1:$BT$1,0),0)</f>
        <v>281.97676974521193</v>
      </c>
      <c r="AC43" s="900">
        <f>VLOOKUP(年度マスタ!$K$4&amp;"_"&amp;AC$33,データシート1!$A:$BT,MATCH("aa_"&amp;$S43,データシート1!$A$1:$BT$1,0),0)</f>
        <v>270.37770388822537</v>
      </c>
      <c r="AD43" s="900">
        <f>VLOOKUP(年度マスタ!$K$4&amp;"_"&amp;AD$33,データシート1!$A:$BT,MATCH("aa_"&amp;$S43,データシート1!$A$1:$BT$1,0),0)</f>
        <v>270.30647204049944</v>
      </c>
      <c r="AE43" s="900">
        <f>VLOOKUP(年度マスタ!$K$4&amp;"_"&amp;AE$33,データシート1!$A:$BT,MATCH("aa_"&amp;$S43,データシート1!$A$1:$BT$1,0),0)</f>
        <v>269.83459267573932</v>
      </c>
      <c r="AF43" s="900">
        <f>VLOOKUP(年度マスタ!$K$4&amp;"_"&amp;AF$33,データシート1!$A:$BT,MATCH("aa_"&amp;$S43,データシート1!$A$1:$BT$1,0),0)</f>
        <v>267.20945252238613</v>
      </c>
      <c r="AG43" s="900">
        <f>VLOOKUP(年度マスタ!$K$4&amp;"_"&amp;AG$33,データシート1!$A:$BT,MATCH("aa_"&amp;$S43,データシート1!$A$1:$BT$1,0),0)</f>
        <v>263.85655153893737</v>
      </c>
      <c r="AH43" s="900">
        <f>VLOOKUP(年度マスタ!$K$4&amp;"_"&amp;AH$33,データシート1!$A:$BT,MATCH("aa_"&amp;$S43,データシート1!$A$1:$BT$1,0),0)</f>
        <v>257.1657606788508</v>
      </c>
      <c r="AI43" s="900">
        <f>VLOOKUP(年度マスタ!$K$4&amp;"_"&amp;AI$33,データシート1!$A:$BT,MATCH("aa_"&amp;$S43,データシート1!$A$1:$BT$1,0),0)</f>
        <v>226.14063252124481</v>
      </c>
      <c r="AJ43" s="900">
        <f>VLOOKUP(年度マスタ!$K$4&amp;"_"&amp;AJ$33,データシート1!$A:$BT,MATCH("aa_"&amp;$S43,データシート1!$A$1:$BT$1,0),0)</f>
        <v>219.54390260184707</v>
      </c>
      <c r="AK43" s="901">
        <f>VLOOKUP(年度マスタ!$K$4&amp;"_"&amp;AK$33,データシート1!$A:$BT,MATCH("aa_"&amp;$S43,データシート1!$A$1:$BT$1,0),0)</f>
        <v>232.39725840011963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175.0784834803182</v>
      </c>
      <c r="Y44" s="900">
        <f>VLOOKUP(年度マスタ!$K$4&amp;"_"&amp;Y$33,データシート1!$A:$BT,MATCH("aa_"&amp;$S44,データシート1!$A$1:$BT$1,0),0)</f>
        <v>176.32705036996029</v>
      </c>
      <c r="Z44" s="900">
        <f>VLOOKUP(年度マスタ!$K$4&amp;"_"&amp;Z$33,データシート1!$A:$BT,MATCH("aa_"&amp;$S44,データシート1!$A$1:$BT$1,0),0)</f>
        <v>171.07808092481491</v>
      </c>
      <c r="AA44" s="900">
        <f>VLOOKUP(年度マスタ!$K$4&amp;"_"&amp;AA$33,データシート1!$A:$BT,MATCH("aa_"&amp;$S44,データシート1!$A$1:$BT$1,0),0)</f>
        <v>169.34913007958792</v>
      </c>
      <c r="AB44" s="900">
        <f>VLOOKUP(年度マスタ!$K$4&amp;"_"&amp;AB$33,データシート1!$A:$BT,MATCH("aa_"&amp;$S44,データシート1!$A$1:$BT$1,0),0)</f>
        <v>169.09806405210603</v>
      </c>
      <c r="AC44" s="900">
        <f>VLOOKUP(年度マスタ!$K$4&amp;"_"&amp;AC$33,データシート1!$A:$BT,MATCH("aa_"&amp;$S44,データシート1!$A$1:$BT$1,0),0)</f>
        <v>167.87809441636475</v>
      </c>
      <c r="AD44" s="900">
        <f>VLOOKUP(年度マスタ!$K$4&amp;"_"&amp;AD$33,データシート1!$A:$BT,MATCH("aa_"&amp;$S44,データシート1!$A$1:$BT$1,0),0)</f>
        <v>166.19659599218991</v>
      </c>
      <c r="AE44" s="900">
        <f>VLOOKUP(年度マスタ!$K$4&amp;"_"&amp;AE$33,データシート1!$A:$BT,MATCH("aa_"&amp;$S44,データシート1!$A$1:$BT$1,0),0)</f>
        <v>163.56401518822003</v>
      </c>
      <c r="AF44" s="900">
        <f>VLOOKUP(年度マスタ!$K$4&amp;"_"&amp;AF$33,データシート1!$A:$BT,MATCH("aa_"&amp;$S44,データシート1!$A$1:$BT$1,0),0)</f>
        <v>160.81397555731539</v>
      </c>
      <c r="AG44" s="900">
        <f>VLOOKUP(年度マスタ!$K$4&amp;"_"&amp;AG$33,データシート1!$A:$BT,MATCH("aa_"&amp;$S44,データシート1!$A$1:$BT$1,0),0)</f>
        <v>158.4245140215252</v>
      </c>
      <c r="AH44" s="900">
        <f>VLOOKUP(年度マスタ!$K$4&amp;"_"&amp;AH$33,データシート1!$A:$BT,MATCH("aa_"&amp;$S44,データシート1!$A$1:$BT$1,0),0)</f>
        <v>153.98945008566426</v>
      </c>
      <c r="AI44" s="900">
        <f>VLOOKUP(年度マスタ!$K$4&amp;"_"&amp;AI$33,データシート1!$A:$BT,MATCH("aa_"&amp;$S44,データシート1!$A$1:$BT$1,0),0)</f>
        <v>144.46511462484676</v>
      </c>
      <c r="AJ44" s="900">
        <f>VLOOKUP(年度マスタ!$K$4&amp;"_"&amp;AJ$33,データシート1!$A:$BT,MATCH("aa_"&amp;$S44,データシート1!$A$1:$BT$1,0),0)</f>
        <v>147.4973381073759</v>
      </c>
      <c r="AK44" s="901">
        <f>VLOOKUP(年度マスタ!$K$4&amp;"_"&amp;AK$33,データシート1!$A:$BT,MATCH("aa_"&amp;$S44,データシート1!$A$1:$BT$1,0),0)</f>
        <v>146.6922554232975</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14.5766714834828</v>
      </c>
      <c r="Y45" s="900">
        <f>VLOOKUP(年度マスタ!$K$4&amp;"_"&amp;Y$33,データシート1!$A:$BT,MATCH("aa_"&amp;$S45,データシート1!$A$1:$BT$1,0),0)</f>
        <v>15.197391240120901</v>
      </c>
      <c r="Z45" s="900">
        <f>VLOOKUP(年度マスタ!$K$4&amp;"_"&amp;Z$33,データシート1!$A:$BT,MATCH("aa_"&amp;$S45,データシート1!$A$1:$BT$1,0),0)</f>
        <v>17.545734168789199</v>
      </c>
      <c r="AA45" s="900">
        <f>VLOOKUP(年度マスタ!$K$4&amp;"_"&amp;AA$33,データシート1!$A:$BT,MATCH("aa_"&amp;$S45,データシート1!$A$1:$BT$1,0),0)</f>
        <v>19.1034969772133</v>
      </c>
      <c r="AB45" s="900">
        <f>VLOOKUP(年度マスタ!$K$4&amp;"_"&amp;AB$33,データシート1!$A:$BT,MATCH("aa_"&amp;$S45,データシート1!$A$1:$BT$1,0),0)</f>
        <v>19.4423790071897</v>
      </c>
      <c r="AC45" s="900">
        <f>VLOOKUP(年度マスタ!$K$4&amp;"_"&amp;AC$33,データシート1!$A:$BT,MATCH("aa_"&amp;$S45,データシート1!$A$1:$BT$1,0),0)</f>
        <v>18.5968798492204</v>
      </c>
      <c r="AD45" s="900">
        <f>VLOOKUP(年度マスタ!$K$4&amp;"_"&amp;AD$33,データシート1!$A:$BT,MATCH("aa_"&amp;$S45,データシート1!$A$1:$BT$1,0),0)</f>
        <v>18.147386844297099</v>
      </c>
      <c r="AE45" s="900">
        <f>VLOOKUP(年度マスタ!$K$4&amp;"_"&amp;AE$33,データシート1!$A:$BT,MATCH("aa_"&amp;$S45,データシート1!$A$1:$BT$1,0),0)</f>
        <v>17.596768994679437</v>
      </c>
      <c r="AF45" s="900">
        <f>VLOOKUP(年度マスタ!$K$4&amp;"_"&amp;AF$33,データシート1!$A:$BT,MATCH("aa_"&amp;$S45,データシート1!$A$1:$BT$1,0),0)</f>
        <v>16.940719562130599</v>
      </c>
      <c r="AG45" s="900">
        <f>VLOOKUP(年度マスタ!$K$4&amp;"_"&amp;AG$33,データシート1!$A:$BT,MATCH("aa_"&amp;$S45,データシート1!$A$1:$BT$1,0),0)</f>
        <v>15.6489812849047</v>
      </c>
      <c r="AH45" s="900">
        <f>VLOOKUP(年度マスタ!$K$4&amp;"_"&amp;AH$33,データシート1!$A:$BT,MATCH("aa_"&amp;$S45,データシート1!$A$1:$BT$1,0),0)</f>
        <v>15.118880367834601</v>
      </c>
      <c r="AI45" s="900">
        <f>VLOOKUP(年度マスタ!$K$4&amp;"_"&amp;AI$33,データシート1!$A:$BT,MATCH("aa_"&amp;$S45,データシート1!$A$1:$BT$1,0),0)</f>
        <v>14.3677849207424</v>
      </c>
      <c r="AJ45" s="900">
        <f>VLOOKUP(年度マスタ!$K$4&amp;"_"&amp;AJ$33,データシート1!$A:$BT,MATCH("aa_"&amp;$S45,データシート1!$A$1:$BT$1,0),0)</f>
        <v>14.146261928680399</v>
      </c>
      <c r="AK45" s="901">
        <f>VLOOKUP(年度マスタ!$K$4&amp;"_"&amp;AK$33,データシート1!$A:$BT,MATCH("aa_"&amp;$S45,データシート1!$A$1:$BT$1,0),0)</f>
        <v>14.154723802245847</v>
      </c>
      <c r="AL45" s="330"/>
      <c r="AW45" s="17" t="str">
        <f>AW48</f>
        <v>山形市</v>
      </c>
      <c r="AX45" s="1010">
        <f t="shared" ref="AX45:BB45" si="15">AX48/$BC48</f>
        <v>0.11561531927515341</v>
      </c>
      <c r="AY45" s="1010">
        <f t="shared" si="15"/>
        <v>0.28738697904310295</v>
      </c>
      <c r="AZ45" s="1010">
        <f t="shared" si="15"/>
        <v>0.31054935892255764</v>
      </c>
      <c r="BA45" s="1010">
        <f t="shared" si="15"/>
        <v>0.26913664664366227</v>
      </c>
      <c r="BB45" s="1010">
        <f t="shared" si="15"/>
        <v>1.7311696115523832E-2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34.346662257250003</v>
      </c>
      <c r="Y47" s="903">
        <f>VLOOKUP(年度マスタ!$K$4&amp;"_"&amp;Y$33,データシート1!$A:$BT,MATCH("aa_"&amp;$S47,データシート1!$A$1:$BT$1,0),0)</f>
        <v>32.196950796731869</v>
      </c>
      <c r="Z47" s="903">
        <f>VLOOKUP(年度マスタ!$K$4&amp;"_"&amp;Z$33,データシート1!$A:$BT,MATCH("aa_"&amp;$S47,データシート1!$A$1:$BT$1,0),0)</f>
        <v>32.332403359101832</v>
      </c>
      <c r="AA47" s="903">
        <f>VLOOKUP(年度マスタ!$K$4&amp;"_"&amp;AA$33,データシート1!$A:$BT,MATCH("aa_"&amp;$S47,データシート1!$A$1:$BT$1,0),0)</f>
        <v>32.076202516485907</v>
      </c>
      <c r="AB47" s="903">
        <f>VLOOKUP(年度マスタ!$K$4&amp;"_"&amp;AB$33,データシート1!$A:$BT,MATCH("aa_"&amp;$S47,データシート1!$A$1:$BT$1,0),0)</f>
        <v>32.182115820878593</v>
      </c>
      <c r="AC47" s="903">
        <f>VLOOKUP(年度マスタ!$K$4&amp;"_"&amp;AC$33,データシート1!$A:$BT,MATCH("aa_"&amp;$S47,データシート1!$A$1:$BT$1,0),0)</f>
        <v>35.855811277340003</v>
      </c>
      <c r="AD47" s="903">
        <f>VLOOKUP(年度マスタ!$K$4&amp;"_"&amp;AD$33,データシート1!$A:$BT,MATCH("aa_"&amp;$S47,データシート1!$A$1:$BT$1,0),0)</f>
        <v>26.766675973452742</v>
      </c>
      <c r="AE47" s="903">
        <f>VLOOKUP(年度マスタ!$K$4&amp;"_"&amp;AE$33,データシート1!$A:$BT,MATCH("aa_"&amp;$S47,データシート1!$A$1:$BT$1,0),0)</f>
        <v>27.812048332542503</v>
      </c>
      <c r="AF47" s="903">
        <f>VLOOKUP(年度マスタ!$K$4&amp;"_"&amp;AF$33,データシート1!$A:$BT,MATCH("aa_"&amp;$S47,データシート1!$A$1:$BT$1,0),0)</f>
        <v>31.752831135090815</v>
      </c>
      <c r="AG47" s="903">
        <f>VLOOKUP(年度マスタ!$K$4&amp;"_"&amp;AG$33,データシート1!$A:$BT,MATCH("aa_"&amp;$S47,データシート1!$A$1:$BT$1,0),0)</f>
        <v>28.428888994507492</v>
      </c>
      <c r="AH47" s="903">
        <f>VLOOKUP(年度マスタ!$K$4&amp;"_"&amp;AH$33,データシート1!$A:$BT,MATCH("aa_"&amp;$S47,データシート1!$A$1:$BT$1,0),0)</f>
        <v>27.223124081241068</v>
      </c>
      <c r="AI47" s="903">
        <f>VLOOKUP(年度マスタ!$K$4&amp;"_"&amp;AI$33,データシート1!$A:$BT,MATCH("aa_"&amp;$S47,データシート1!$A$1:$BT$1,0),0)</f>
        <v>27.047174367939679</v>
      </c>
      <c r="AJ47" s="903">
        <f>VLOOKUP(年度マスタ!$K$4&amp;"_"&amp;AJ$33,データシート1!$A:$BT,MATCH("aa_"&amp;$S47,データシート1!$A$1:$BT$1,0),0)</f>
        <v>25.641980909227652</v>
      </c>
      <c r="AK47" s="904">
        <f>VLOOKUP(年度マスタ!$K$4&amp;"_"&amp;AK$33,データシート1!$A:$BT,MATCH("aa_"&amp;$S47,データシート1!$A$1:$BT$1,0),0)</f>
        <v>25.29467772543725</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山形市</v>
      </c>
      <c r="AX48" s="1011">
        <f>SUM(AY39:BA39)</f>
        <v>168.92927311530784</v>
      </c>
      <c r="AY48" s="1011">
        <f>BB39</f>
        <v>419.9103871089593</v>
      </c>
      <c r="AZ48" s="1011">
        <f>BC39</f>
        <v>453.75368764376827</v>
      </c>
      <c r="BA48" s="1011">
        <f>SUM(BD39:BG39)</f>
        <v>393.24423762566295</v>
      </c>
      <c r="BB48" s="1011">
        <f>BH39</f>
        <v>25.29467772543725</v>
      </c>
      <c r="BC48" s="1011">
        <f>SUM(AX48:BB48)</f>
        <v>1461.1322632191354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1461.1322632191354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168.92927311530784</v>
      </c>
      <c r="P52" s="453">
        <f t="shared" ref="P52:P64" si="18">O52/$O$51</f>
        <v>0.11561531927515341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133.55828038092648</v>
      </c>
      <c r="P53" s="454">
        <f t="shared" si="18"/>
        <v>9.1407385726103754E-2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19.307615116416368</v>
      </c>
      <c r="P54" s="454">
        <f t="shared" si="18"/>
        <v>1.3214146044436964E-2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16.063377617964999</v>
      </c>
      <c r="P55" s="454">
        <f t="shared" si="18"/>
        <v>1.0993787504612695E-2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419.9103871089593</v>
      </c>
      <c r="P56" s="453">
        <f t="shared" si="18"/>
        <v>0.28738697904310295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453.75368764376827</v>
      </c>
      <c r="P57" s="453">
        <f t="shared" si="18"/>
        <v>0.31054935892255764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393.24423762566295</v>
      </c>
      <c r="P58" s="453">
        <f t="shared" si="18"/>
        <v>0.26913664664366227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379.08951382341712</v>
      </c>
      <c r="P59" s="454">
        <f t="shared" si="18"/>
        <v>0.25944914322007728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232.39725840011963</v>
      </c>
      <c r="P60" s="454">
        <f t="shared" si="18"/>
        <v>0.15905285527547447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146.6922554232975</v>
      </c>
      <c r="P61" s="454">
        <f t="shared" si="18"/>
        <v>0.1003962879446028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14.154723802245847</v>
      </c>
      <c r="P62" s="454">
        <f t="shared" si="18"/>
        <v>9.6875034235849814E-3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25.29467772543725</v>
      </c>
      <c r="P64" s="612">
        <f t="shared" si="18"/>
        <v>1.7311696115523832E-2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1968.3530000000001</v>
      </c>
      <c r="AI7" s="78">
        <f>VLOOKUP(年度マスタ!$K$4&amp;"_"&amp;$AG7,データシート1!$A:$BT,MATCH("ab_"&amp;AI$2,データシート1!$A$1:$BT$1,0),0)</f>
        <v>9578</v>
      </c>
      <c r="AJ7" s="78">
        <f>VLOOKUP(年度マスタ!$K$4&amp;"_"&amp;$AG7,データシート1!$A:$BT,MATCH("ab_"&amp;AJ$2,データシート1!$A$1:$BT$1,0),0)</f>
        <v>481</v>
      </c>
      <c r="AK7" s="78">
        <f>VLOOKUP(年度マスタ!$K$4&amp;"_"&amp;$AG7,データシート1!$A:$BT,MATCH("ab_"&amp;AK$2,データシート1!$A$1:$BT$1,0),0)</f>
        <v>116458</v>
      </c>
      <c r="AL7" s="78">
        <f>VLOOKUP(年度マスタ!$K$4&amp;"_"&amp;$AG7,データシート1!$A:$BT,MATCH("ab_"&amp;AL$2,データシート1!$A$1:$BT$1,0),0)</f>
        <v>94897</v>
      </c>
      <c r="AM7" s="78">
        <f>VLOOKUP(年度マスタ!$K$4&amp;"_"&amp;$AG7,データシート1!$A:$BT,MATCH("ab_"&amp;AM$2,データシート1!$A$1:$BT$1,0),0)</f>
        <v>146035</v>
      </c>
      <c r="AN7" s="78">
        <f>VLOOKUP(年度マスタ!$K$4&amp;"_"&amp;$AG7,データシート1!$A:$BT,MATCH("ab_"&amp;AN$2,データシート1!$A$1:$BT$1,0),0)</f>
        <v>35238</v>
      </c>
      <c r="AO7" s="78">
        <f>VLOOKUP(年度マスタ!$K$4&amp;"_"&amp;$AG7,データシート1!$A:$BT,MATCH("ab_"&amp;AO$2,データシート1!$A$1:$BT$1,0),0)</f>
        <v>250040</v>
      </c>
      <c r="AP7" s="78">
        <f>VLOOKUP(年度マスタ!$K$4&amp;"_"&amp;$AG7,データシート1!$A:$BT,MATCH("ab_"&amp;AP$2,データシート1!$A$1:$BT$1,0),0)</f>
        <v>0</v>
      </c>
      <c r="AQ7" s="954">
        <f>VLOOKUP(年度マスタ!$K$4&amp;"_"&amp;$AG7,データシート1!$A:$BT,MATCH("ab_"&amp;AQ$2,データシート1!$A$1:$BT$1,0),0)</f>
        <v>34.346662257250003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1907.4825000000001</v>
      </c>
      <c r="AI8" s="78">
        <f>VLOOKUP(年度マスタ!$K$4&amp;"_"&amp;$AG8,データシート1!$A:$BT,MATCH("ab_"&amp;AI$2,データシート1!$A$1:$BT$1,0),0)</f>
        <v>9578</v>
      </c>
      <c r="AJ8" s="78">
        <f>VLOOKUP(年度マスタ!$K$4&amp;"_"&amp;$AG8,データシート1!$A:$BT,MATCH("ab_"&amp;AJ$2,データシート1!$A$1:$BT$1,0),0)</f>
        <v>481</v>
      </c>
      <c r="AK8" s="78">
        <f>VLOOKUP(年度マスタ!$K$4&amp;"_"&amp;$AG8,データシート1!$A:$BT,MATCH("ab_"&amp;AK$2,データシート1!$A$1:$BT$1,0),0)</f>
        <v>116458</v>
      </c>
      <c r="AL8" s="78">
        <f>VLOOKUP(年度マスタ!$K$4&amp;"_"&amp;$AG8,データシート1!$A:$BT,MATCH("ab_"&amp;AL$2,データシート1!$A$1:$BT$1,0),0)</f>
        <v>95619</v>
      </c>
      <c r="AM8" s="78">
        <f>VLOOKUP(年度マスタ!$K$4&amp;"_"&amp;$AG8,データシート1!$A:$BT,MATCH("ab_"&amp;AM$2,データシート1!$A$1:$BT$1,0),0)</f>
        <v>146928</v>
      </c>
      <c r="AN8" s="78">
        <f>VLOOKUP(年度マスタ!$K$4&amp;"_"&amp;$AG8,データシート1!$A:$BT,MATCH("ab_"&amp;AN$2,データシート1!$A$1:$BT$1,0),0)</f>
        <v>34603</v>
      </c>
      <c r="AO8" s="78">
        <f>VLOOKUP(年度マスタ!$K$4&amp;"_"&amp;$AG8,データシート1!$A:$BT,MATCH("ab_"&amp;AO$2,データシート1!$A$1:$BT$1,0),0)</f>
        <v>249797</v>
      </c>
      <c r="AP8" s="78">
        <f>VLOOKUP(年度マスタ!$K$4&amp;"_"&amp;$AG8,データシート1!$A:$BT,MATCH("ab_"&amp;AP$2,データシート1!$A$1:$BT$1,0),0)</f>
        <v>0</v>
      </c>
      <c r="AQ8" s="954">
        <f>VLOOKUP(年度マスタ!$K$4&amp;"_"&amp;$AG8,データシート1!$A:$BT,MATCH("ab_"&amp;AQ$2,データシート1!$A$1:$BT$1,0),0)</f>
        <v>32.196950796731869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1892.8689999999999</v>
      </c>
      <c r="AI9" s="78">
        <f>VLOOKUP(年度マスタ!$K$4&amp;"_"&amp;$AG9,データシート1!$A:$BT,MATCH("ab_"&amp;AI$2,データシート1!$A$1:$BT$1,0),0)</f>
        <v>9578</v>
      </c>
      <c r="AJ9" s="78">
        <f>VLOOKUP(年度マスタ!$K$4&amp;"_"&amp;$AG9,データシート1!$A:$BT,MATCH("ab_"&amp;AJ$2,データシート1!$A$1:$BT$1,0),0)</f>
        <v>481</v>
      </c>
      <c r="AK9" s="78">
        <f>VLOOKUP(年度マスタ!$K$4&amp;"_"&amp;$AG9,データシート1!$A:$BT,MATCH("ab_"&amp;AK$2,データシート1!$A$1:$BT$1,0),0)</f>
        <v>116458</v>
      </c>
      <c r="AL9" s="78">
        <f>VLOOKUP(年度マスタ!$K$4&amp;"_"&amp;$AG9,データシート1!$A:$BT,MATCH("ab_"&amp;AL$2,データシート1!$A$1:$BT$1,0),0)</f>
        <v>96578</v>
      </c>
      <c r="AM9" s="78">
        <f>VLOOKUP(年度マスタ!$K$4&amp;"_"&amp;$AG9,データシート1!$A:$BT,MATCH("ab_"&amp;AM$2,データシート1!$A$1:$BT$1,0),0)</f>
        <v>149664</v>
      </c>
      <c r="AN9" s="78">
        <f>VLOOKUP(年度マスタ!$K$4&amp;"_"&amp;$AG9,データシート1!$A:$BT,MATCH("ab_"&amp;AN$2,データシート1!$A$1:$BT$1,0),0)</f>
        <v>34572</v>
      </c>
      <c r="AO9" s="78">
        <f>VLOOKUP(年度マスタ!$K$4&amp;"_"&amp;$AG9,データシート1!$A:$BT,MATCH("ab_"&amp;AO$2,データシート1!$A$1:$BT$1,0),0)</f>
        <v>250021</v>
      </c>
      <c r="AP9" s="78">
        <f>VLOOKUP(年度マスタ!$K$4&amp;"_"&amp;$AG9,データシート1!$A:$BT,MATCH("ab_"&amp;AP$2,データシート1!$A$1:$BT$1,0),0)</f>
        <v>0</v>
      </c>
      <c r="AQ9" s="954">
        <f>VLOOKUP(年度マスタ!$K$4&amp;"_"&amp;$AG9,データシート1!$A:$BT,MATCH("ab_"&amp;AQ$2,データシート1!$A$1:$BT$1,0),0)</f>
        <v>32.332403359101832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1830.3404</v>
      </c>
      <c r="AI10" s="78">
        <f>VLOOKUP(年度マスタ!$K$4&amp;"_"&amp;$AG10,データシート1!$A:$BT,MATCH("ab_"&amp;AI$2,データシート1!$A$1:$BT$1,0),0)</f>
        <v>9578</v>
      </c>
      <c r="AJ10" s="78">
        <f>VLOOKUP(年度マスタ!$K$4&amp;"_"&amp;$AG10,データシート1!$A:$BT,MATCH("ab_"&amp;AJ$2,データシート1!$A$1:$BT$1,0),0)</f>
        <v>481</v>
      </c>
      <c r="AK10" s="78">
        <f>VLOOKUP(年度マスタ!$K$4&amp;"_"&amp;$AG10,データシート1!$A:$BT,MATCH("ab_"&amp;AK$2,データシート1!$A$1:$BT$1,0),0)</f>
        <v>116458</v>
      </c>
      <c r="AL10" s="78">
        <f>VLOOKUP(年度マスタ!$K$4&amp;"_"&amp;$AG10,データシート1!$A:$BT,MATCH("ab_"&amp;AL$2,データシート1!$A$1:$BT$1,0),0)</f>
        <v>97851</v>
      </c>
      <c r="AM10" s="78">
        <f>VLOOKUP(年度マスタ!$K$4&amp;"_"&amp;$AG10,データシート1!$A:$BT,MATCH("ab_"&amp;AM$2,データシート1!$A$1:$BT$1,0),0)</f>
        <v>151753</v>
      </c>
      <c r="AN10" s="78">
        <f>VLOOKUP(年度マスタ!$K$4&amp;"_"&amp;$AG10,データシート1!$A:$BT,MATCH("ab_"&amp;AN$2,データシート1!$A$1:$BT$1,0),0)</f>
        <v>34029</v>
      </c>
      <c r="AO10" s="78">
        <f>VLOOKUP(年度マスタ!$K$4&amp;"_"&amp;$AG10,データシート1!$A:$BT,MATCH("ab_"&amp;AO$2,データシート1!$A$1:$BT$1,0),0)</f>
        <v>250551</v>
      </c>
      <c r="AP10" s="78">
        <f>VLOOKUP(年度マスタ!$K$4&amp;"_"&amp;$AG10,データシート1!$A:$BT,MATCH("ab_"&amp;AP$2,データシート1!$A$1:$BT$1,0),0)</f>
        <v>0</v>
      </c>
      <c r="AQ10" s="954">
        <f>VLOOKUP(年度マスタ!$K$4&amp;"_"&amp;$AG10,データシート1!$A:$BT,MATCH("ab_"&amp;AQ$2,データシート1!$A$1:$BT$1,0),0)</f>
        <v>32.076202516485907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1866.838</v>
      </c>
      <c r="AI11" s="78">
        <f>VLOOKUP(年度マスタ!$K$4&amp;"_"&amp;$AG11,データシート1!$A:$BT,MATCH("ab_"&amp;AI$2,データシート1!$A$1:$BT$1,0),0)</f>
        <v>9578</v>
      </c>
      <c r="AJ11" s="78">
        <f>VLOOKUP(年度マスタ!$K$4&amp;"_"&amp;$AG11,データシート1!$A:$BT,MATCH("ab_"&amp;AJ$2,データシート1!$A$1:$BT$1,0),0)</f>
        <v>481</v>
      </c>
      <c r="AK11" s="78">
        <f>VLOOKUP(年度マスタ!$K$4&amp;"_"&amp;$AG11,データシート1!$A:$BT,MATCH("ab_"&amp;AK$2,データシート1!$A$1:$BT$1,0),0)</f>
        <v>116458</v>
      </c>
      <c r="AL11" s="78">
        <f>VLOOKUP(年度マスタ!$K$4&amp;"_"&amp;$AG11,データシート1!$A:$BT,MATCH("ab_"&amp;AL$2,データシート1!$A$1:$BT$1,0),0)</f>
        <v>99129</v>
      </c>
      <c r="AM11" s="78">
        <f>VLOOKUP(年度マスタ!$K$4&amp;"_"&amp;$AG11,データシート1!$A:$BT,MATCH("ab_"&amp;AM$2,データシート1!$A$1:$BT$1,0),0)</f>
        <v>154065</v>
      </c>
      <c r="AN11" s="78">
        <f>VLOOKUP(年度マスタ!$K$4&amp;"_"&amp;$AG11,データシート1!$A:$BT,MATCH("ab_"&amp;AN$2,データシート1!$A$1:$BT$1,0),0)</f>
        <v>33851</v>
      </c>
      <c r="AO11" s="78">
        <f>VLOOKUP(年度マスタ!$K$4&amp;"_"&amp;$AG11,データシート1!$A:$BT,MATCH("ab_"&amp;AO$2,データシート1!$A$1:$BT$1,0),0)</f>
        <v>251340</v>
      </c>
      <c r="AP11" s="78">
        <f>VLOOKUP(年度マスタ!$K$4&amp;"_"&amp;$AG11,データシート1!$A:$BT,MATCH("ab_"&amp;AP$2,データシート1!$A$1:$BT$1,0),0)</f>
        <v>0</v>
      </c>
      <c r="AQ11" s="954">
        <f>VLOOKUP(年度マスタ!$K$4&amp;"_"&amp;$AG11,データシート1!$A:$BT,MATCH("ab_"&amp;AQ$2,データシート1!$A$1:$BT$1,0),0)</f>
        <v>32.182115820878593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2043.431</v>
      </c>
      <c r="AI12" s="78">
        <f>VLOOKUP(年度マスタ!$K$4&amp;"_"&amp;$AG12,データシート1!$A:$BT,MATCH("ab_"&amp;AI$2,データシート1!$A$1:$BT$1,0),0)</f>
        <v>8534</v>
      </c>
      <c r="AJ12" s="78">
        <f>VLOOKUP(年度マスタ!$K$4&amp;"_"&amp;$AG12,データシート1!$A:$BT,MATCH("ab_"&amp;AJ$2,データシート1!$A$1:$BT$1,0),0)</f>
        <v>498</v>
      </c>
      <c r="AK12" s="78">
        <f>VLOOKUP(年度マスタ!$K$4&amp;"_"&amp;$AG12,データシート1!$A:$BT,MATCH("ab_"&amp;AK$2,データシート1!$A$1:$BT$1,0),0)</f>
        <v>115384</v>
      </c>
      <c r="AL12" s="78">
        <f>VLOOKUP(年度マスタ!$K$4&amp;"_"&amp;$AG12,データシート1!$A:$BT,MATCH("ab_"&amp;AL$2,データシート1!$A$1:$BT$1,0),0)</f>
        <v>99768</v>
      </c>
      <c r="AM12" s="78">
        <f>VLOOKUP(年度マスタ!$K$4&amp;"_"&amp;$AG12,データシート1!$A:$BT,MATCH("ab_"&amp;AM$2,データシート1!$A$1:$BT$1,0),0)</f>
        <v>155590</v>
      </c>
      <c r="AN12" s="78">
        <f>VLOOKUP(年度マスタ!$K$4&amp;"_"&amp;$AG12,データシート1!$A:$BT,MATCH("ab_"&amp;AN$2,データシート1!$A$1:$BT$1,0),0)</f>
        <v>33433</v>
      </c>
      <c r="AO12" s="78">
        <f>VLOOKUP(年度マスタ!$K$4&amp;"_"&amp;$AG12,データシート1!$A:$BT,MATCH("ab_"&amp;AO$2,データシート1!$A$1:$BT$1,0),0)</f>
        <v>250573</v>
      </c>
      <c r="AP12" s="78">
        <f>VLOOKUP(年度マスタ!$K$4&amp;"_"&amp;$AG12,データシート1!$A:$BT,MATCH("ab_"&amp;AP$2,データシート1!$A$1:$BT$1,0),0)</f>
        <v>0</v>
      </c>
      <c r="AQ12" s="954">
        <f>VLOOKUP(年度マスタ!$K$4&amp;"_"&amp;$AG12,データシート1!$A:$BT,MATCH("ab_"&amp;AQ$2,データシート1!$A$1:$BT$1,0),0)</f>
        <v>35.855811277340003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2187.9113000000002</v>
      </c>
      <c r="AI13" s="78">
        <f>VLOOKUP(年度マスタ!$K$4&amp;"_"&amp;$AG13,データシート1!$A:$BT,MATCH("ab_"&amp;AI$2,データシート1!$A$1:$BT$1,0),0)</f>
        <v>8534</v>
      </c>
      <c r="AJ13" s="78">
        <f>VLOOKUP(年度マスタ!$K$4&amp;"_"&amp;$AG13,データシート1!$A:$BT,MATCH("ab_"&amp;AJ$2,データシート1!$A$1:$BT$1,0),0)</f>
        <v>498</v>
      </c>
      <c r="AK13" s="78">
        <f>VLOOKUP(年度マスタ!$K$4&amp;"_"&amp;$AG13,データシート1!$A:$BT,MATCH("ab_"&amp;AK$2,データシート1!$A$1:$BT$1,0),0)</f>
        <v>115384</v>
      </c>
      <c r="AL13" s="78">
        <f>VLOOKUP(年度マスタ!$K$4&amp;"_"&amp;$AG13,データシート1!$A:$BT,MATCH("ab_"&amp;AL$2,データシート1!$A$1:$BT$1,0),0)</f>
        <v>100673</v>
      </c>
      <c r="AM13" s="78">
        <f>VLOOKUP(年度マスタ!$K$4&amp;"_"&amp;$AG13,データシート1!$A:$BT,MATCH("ab_"&amp;AM$2,データシート1!$A$1:$BT$1,0),0)</f>
        <v>157046</v>
      </c>
      <c r="AN13" s="78">
        <f>VLOOKUP(年度マスタ!$K$4&amp;"_"&amp;$AG13,データシート1!$A:$BT,MATCH("ab_"&amp;AN$2,データシート1!$A$1:$BT$1,0),0)</f>
        <v>33072</v>
      </c>
      <c r="AO13" s="78">
        <f>VLOOKUP(年度マスタ!$K$4&amp;"_"&amp;$AG13,データシート1!$A:$BT,MATCH("ab_"&amp;AO$2,データシート1!$A$1:$BT$1,0),0)</f>
        <v>249778</v>
      </c>
      <c r="AP13" s="78">
        <f>VLOOKUP(年度マスタ!$K$4&amp;"_"&amp;$AG13,データシート1!$A:$BT,MATCH("ab_"&amp;AP$2,データシート1!$A$1:$BT$1,0),0)</f>
        <v>0</v>
      </c>
      <c r="AQ13" s="954">
        <f>VLOOKUP(年度マスタ!$K$4&amp;"_"&amp;$AG13,データシート1!$A:$BT,MATCH("ab_"&amp;AQ$2,データシート1!$A$1:$BT$1,0),0)</f>
        <v>26.766675973452742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2223.4236000000001</v>
      </c>
      <c r="AI14" s="78">
        <f>VLOOKUP(年度マスタ!$K$4&amp;"_"&amp;$AG14,データシート1!$A:$BT,MATCH("ab_"&amp;AI$2,データシート1!$A$1:$BT$1,0),0)</f>
        <v>8534</v>
      </c>
      <c r="AJ14" s="78">
        <f>VLOOKUP(年度マスタ!$K$4&amp;"_"&amp;$AG14,データシート1!$A:$BT,MATCH("ab_"&amp;AJ$2,データシート1!$A$1:$BT$1,0),0)</f>
        <v>498</v>
      </c>
      <c r="AK14" s="78">
        <f>VLOOKUP(年度マスタ!$K$4&amp;"_"&amp;$AG14,データシート1!$A:$BT,MATCH("ab_"&amp;AK$2,データシート1!$A$1:$BT$1,0),0)</f>
        <v>115384</v>
      </c>
      <c r="AL14" s="78">
        <f>VLOOKUP(年度マスタ!$K$4&amp;"_"&amp;$AG14,データシート1!$A:$BT,MATCH("ab_"&amp;AL$2,データシート1!$A$1:$BT$1,0),0)</f>
        <v>101413</v>
      </c>
      <c r="AM14" s="78">
        <f>VLOOKUP(年度マスタ!$K$4&amp;"_"&amp;$AG14,データシート1!$A:$BT,MATCH("ab_"&amp;AM$2,データシート1!$A$1:$BT$1,0),0)</f>
        <v>158699</v>
      </c>
      <c r="AN14" s="78">
        <f>VLOOKUP(年度マスタ!$K$4&amp;"_"&amp;$AG14,データシート1!$A:$BT,MATCH("ab_"&amp;AN$2,データシート1!$A$1:$BT$1,0),0)</f>
        <v>33664</v>
      </c>
      <c r="AO14" s="78">
        <f>VLOOKUP(年度マスタ!$K$4&amp;"_"&amp;$AG14,データシート1!$A:$BT,MATCH("ab_"&amp;AO$2,データシート1!$A$1:$BT$1,0),0)</f>
        <v>249133</v>
      </c>
      <c r="AP14" s="78">
        <f>VLOOKUP(年度マスタ!$K$4&amp;"_"&amp;$AG14,データシート1!$A:$BT,MATCH("ab_"&amp;AP$2,データシート1!$A$1:$BT$1,0),0)</f>
        <v>0</v>
      </c>
      <c r="AQ14" s="954">
        <f>VLOOKUP(年度マスタ!$K$4&amp;"_"&amp;$AG14,データシート1!$A:$BT,MATCH("ab_"&amp;AQ$2,データシート1!$A$1:$BT$1,0),0)</f>
        <v>27.812048332542499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2371.7683000000002</v>
      </c>
      <c r="AI15" s="78">
        <f>VLOOKUP(年度マスタ!$K$4&amp;"_"&amp;$AG15,データシート1!$A:$BT,MATCH("ab_"&amp;AI$2,データシート1!$A$1:$BT$1,0),0)</f>
        <v>8534</v>
      </c>
      <c r="AJ15" s="78">
        <f>VLOOKUP(年度マスタ!$K$4&amp;"_"&amp;$AG15,データシート1!$A:$BT,MATCH("ab_"&amp;AJ$2,データシート1!$A$1:$BT$1,0),0)</f>
        <v>498</v>
      </c>
      <c r="AK15" s="78">
        <f>VLOOKUP(年度マスタ!$K$4&amp;"_"&amp;$AG15,データシート1!$A:$BT,MATCH("ab_"&amp;AK$2,データシート1!$A$1:$BT$1,0),0)</f>
        <v>115384</v>
      </c>
      <c r="AL15" s="78">
        <f>VLOOKUP(年度マスタ!$K$4&amp;"_"&amp;$AG15,データシート1!$A:$BT,MATCH("ab_"&amp;AL$2,データシート1!$A$1:$BT$1,0),0)</f>
        <v>102181</v>
      </c>
      <c r="AM15" s="78">
        <f>VLOOKUP(年度マスタ!$K$4&amp;"_"&amp;$AG15,データシート1!$A:$BT,MATCH("ab_"&amp;AM$2,データシート1!$A$1:$BT$1,0),0)</f>
        <v>159762</v>
      </c>
      <c r="AN15" s="78">
        <f>VLOOKUP(年度マスタ!$K$4&amp;"_"&amp;$AG15,データシート1!$A:$BT,MATCH("ab_"&amp;AN$2,データシート1!$A$1:$BT$1,0),0)</f>
        <v>33309</v>
      </c>
      <c r="AO15" s="78">
        <f>VLOOKUP(年度マスタ!$K$4&amp;"_"&amp;$AG15,データシート1!$A:$BT,MATCH("ab_"&amp;AO$2,データシート1!$A$1:$BT$1,0),0)</f>
        <v>248024</v>
      </c>
      <c r="AP15" s="78">
        <f>VLOOKUP(年度マスタ!$K$4&amp;"_"&amp;$AG15,データシート1!$A:$BT,MATCH("ab_"&amp;AP$2,データシート1!$A$1:$BT$1,0),0)</f>
        <v>0</v>
      </c>
      <c r="AQ15" s="954">
        <f>VLOOKUP(年度マスタ!$K$4&amp;"_"&amp;$AG15,データシート1!$A:$BT,MATCH("ab_"&amp;AQ$2,データシート1!$A$1:$BT$1,0),0)</f>
        <v>31.752831135090819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2357.0011</v>
      </c>
      <c r="AI16" s="78">
        <f>VLOOKUP(年度マスタ!$K$4&amp;"_"&amp;$AG16,データシート1!$A:$BT,MATCH("ab_"&amp;AI$2,データシート1!$A$1:$BT$1,0),0)</f>
        <v>8534</v>
      </c>
      <c r="AJ16" s="78">
        <f>VLOOKUP(年度マスタ!$K$4&amp;"_"&amp;$AG16,データシート1!$A:$BT,MATCH("ab_"&amp;AJ$2,データシート1!$A$1:$BT$1,0),0)</f>
        <v>498</v>
      </c>
      <c r="AK16" s="78">
        <f>VLOOKUP(年度マスタ!$K$4&amp;"_"&amp;$AG16,データシート1!$A:$BT,MATCH("ab_"&amp;AK$2,データシート1!$A$1:$BT$1,0),0)</f>
        <v>115384</v>
      </c>
      <c r="AL16" s="78">
        <f>VLOOKUP(年度マスタ!$K$4&amp;"_"&amp;$AG16,データシート1!$A:$BT,MATCH("ab_"&amp;AL$2,データシート1!$A$1:$BT$1,0),0)</f>
        <v>102989</v>
      </c>
      <c r="AM16" s="78">
        <f>VLOOKUP(年度マスタ!$K$4&amp;"_"&amp;$AG16,データシート1!$A:$BT,MATCH("ab_"&amp;AM$2,データシート1!$A$1:$BT$1,0),0)</f>
        <v>160778</v>
      </c>
      <c r="AN16" s="78">
        <f>VLOOKUP(年度マスタ!$K$4&amp;"_"&amp;$AG16,データシート1!$A:$BT,MATCH("ab_"&amp;AN$2,データシート1!$A$1:$BT$1,0),0)</f>
        <v>33144</v>
      </c>
      <c r="AO16" s="78">
        <f>VLOOKUP(年度マスタ!$K$4&amp;"_"&amp;$AG16,データシート1!$A:$BT,MATCH("ab_"&amp;AO$2,データシート1!$A$1:$BT$1,0),0)</f>
        <v>246904</v>
      </c>
      <c r="AP16" s="78">
        <f>VLOOKUP(年度マスタ!$K$4&amp;"_"&amp;$AG16,データシート1!$A:$BT,MATCH("ab_"&amp;AP$2,データシート1!$A$1:$BT$1,0),0)</f>
        <v>0</v>
      </c>
      <c r="AQ16" s="954">
        <f>VLOOKUP(年度マスタ!$K$4&amp;"_"&amp;$AG16,データシート1!$A:$BT,MATCH("ab_"&amp;AQ$2,データシート1!$A$1:$BT$1,0),0)</f>
        <v>28.428888994507489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2408.2085000000002</v>
      </c>
      <c r="AI17" s="151">
        <f>VLOOKUP(年度マスタ!$K$4&amp;"_"&amp;$AG17,データシート1!$A:$BT,MATCH("ab_"&amp;AI$2,データシート1!$A$1:$BT$1,0),0)</f>
        <v>8534</v>
      </c>
      <c r="AJ17" s="151">
        <f>VLOOKUP(年度マスタ!$K$4&amp;"_"&amp;$AG17,データシート1!$A:$BT,MATCH("ab_"&amp;AJ$2,データシート1!$A$1:$BT$1,0),0)</f>
        <v>498</v>
      </c>
      <c r="AK17" s="151">
        <f>VLOOKUP(年度マスタ!$K$4&amp;"_"&amp;$AG17,データシート1!$A:$BT,MATCH("ab_"&amp;AK$2,データシート1!$A$1:$BT$1,0),0)</f>
        <v>115384</v>
      </c>
      <c r="AL17" s="151">
        <f>VLOOKUP(年度マスタ!$K$4&amp;"_"&amp;$AG17,データシート1!$A:$BT,MATCH("ab_"&amp;AL$2,データシート1!$A$1:$BT$1,0),0)</f>
        <v>103448</v>
      </c>
      <c r="AM17" s="151">
        <f>VLOOKUP(年度マスタ!$K$4&amp;"_"&amp;$AG17,データシート1!$A:$BT,MATCH("ab_"&amp;AM$2,データシート1!$A$1:$BT$1,0),0)</f>
        <v>161003</v>
      </c>
      <c r="AN17" s="151">
        <f>VLOOKUP(年度マスタ!$K$4&amp;"_"&amp;$AG17,データシート1!$A:$BT,MATCH("ab_"&amp;AN$2,データシート1!$A$1:$BT$1,0),0)</f>
        <v>31975</v>
      </c>
      <c r="AO17" s="151">
        <f>VLOOKUP(年度マスタ!$K$4&amp;"_"&amp;$AG17,データシート1!$A:$BT,MATCH("ab_"&amp;AO$2,データシート1!$A$1:$BT$1,0),0)</f>
        <v>244998</v>
      </c>
      <c r="AP17" s="151">
        <f>VLOOKUP(年度マスタ!$K$4&amp;"_"&amp;$AG17,データシート1!$A:$BT,MATCH("ab_"&amp;AP$2,データシート1!$A$1:$BT$1,0),0)</f>
        <v>0</v>
      </c>
      <c r="AQ17" s="955">
        <f>VLOOKUP(年度マスタ!$K$4&amp;"_"&amp;$AG17,データシート1!$A:$BT,MATCH("ab_"&amp;AQ$2,データシート1!$A$1:$BT$1,0),0)</f>
        <v>27.223124081241071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2942.8310999999999</v>
      </c>
      <c r="AI18" s="78">
        <f>VLOOKUP(年度マスタ!$K$4&amp;"_"&amp;$AG18,データシート1!$A:$BT,MATCH("ab_"&amp;AI$2,データシート1!$A$1:$BT$1,0),0)</f>
        <v>8647</v>
      </c>
      <c r="AJ18" s="78">
        <f>VLOOKUP(年度マスタ!$K$4&amp;"_"&amp;$AG18,データシート1!$A:$BT,MATCH("ab_"&amp;AJ$2,データシート1!$A$1:$BT$1,0),0)</f>
        <v>612</v>
      </c>
      <c r="AK18" s="78">
        <f>VLOOKUP(年度マスタ!$K$4&amp;"_"&amp;$AG18,データシート1!$A:$BT,MATCH("ab_"&amp;AK$2,データシート1!$A$1:$BT$1,0),0)</f>
        <v>111932</v>
      </c>
      <c r="AL18" s="78">
        <f>VLOOKUP(年度マスタ!$K$4&amp;"_"&amp;$AG18,データシート1!$A:$BT,MATCH("ab_"&amp;AL$2,データシート1!$A$1:$BT$1,0),0)</f>
        <v>104223</v>
      </c>
      <c r="AM18" s="78">
        <f>VLOOKUP(年度マスタ!$K$4&amp;"_"&amp;$AG18,データシート1!$A:$BT,MATCH("ab_"&amp;AM$2,データシート1!$A$1:$BT$1,0),0)</f>
        <v>161594</v>
      </c>
      <c r="AN18" s="78">
        <f>VLOOKUP(年度マスタ!$K$4&amp;"_"&amp;$AG18,データシート1!$A:$BT,MATCH("ab_"&amp;AN$2,データシート1!$A$1:$BT$1,0),0)</f>
        <v>31884</v>
      </c>
      <c r="AO18" s="78">
        <f>VLOOKUP(年度マスタ!$K$4&amp;"_"&amp;$AG18,データシート1!$A:$BT,MATCH("ab_"&amp;AO$2,データシート1!$A$1:$BT$1,0),0)</f>
        <v>243684</v>
      </c>
      <c r="AP18" s="78">
        <f>VLOOKUP(年度マスタ!$K$4&amp;"_"&amp;$AG18,データシート1!$A:$BT,MATCH("ab_"&amp;AP$2,データシート1!$A$1:$BT$1,0),0)</f>
        <v>0</v>
      </c>
      <c r="AQ18" s="954">
        <f>VLOOKUP(年度マスタ!$K$4&amp;"_"&amp;$AG18,データシート1!$A:$BT,MATCH("ab_"&amp;AQ$2,データシート1!$A$1:$BT$1,0),0)</f>
        <v>27.047174367939679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3234.1547</v>
      </c>
      <c r="AI19" s="78">
        <f>VLOOKUP(年度マスタ!$K$4&amp;"_"&amp;$AG19,データシート1!$A:$BT,MATCH("ab_"&amp;AI$2,データシート1!$A$1:$BT$1,0),0)</f>
        <v>8647</v>
      </c>
      <c r="AJ19" s="78">
        <f>VLOOKUP(年度マスタ!$K$4&amp;"_"&amp;$AG19,データシート1!$A:$BT,MATCH("ab_"&amp;AJ$2,データシート1!$A$1:$BT$1,0),0)</f>
        <v>612</v>
      </c>
      <c r="AK19" s="78">
        <f>VLOOKUP(年度マスタ!$K$4&amp;"_"&amp;$AG19,データシート1!$A:$BT,MATCH("ab_"&amp;AK$2,データシート1!$A$1:$BT$1,0),0)</f>
        <v>111932</v>
      </c>
      <c r="AL19" s="78">
        <f>VLOOKUP(年度マスタ!$K$4&amp;"_"&amp;$AG19,データシート1!$A:$BT,MATCH("ab_"&amp;AL$2,データシート1!$A$1:$BT$1,0),0)</f>
        <v>104969</v>
      </c>
      <c r="AM19" s="78">
        <f>VLOOKUP(年度マスタ!$K$4&amp;"_"&amp;$AG19,データシート1!$A:$BT,MATCH("ab_"&amp;AM$2,データシート1!$A$1:$BT$1,0),0)</f>
        <v>161532</v>
      </c>
      <c r="AN19" s="78">
        <f>VLOOKUP(年度マスタ!$K$4&amp;"_"&amp;$AG19,データシート1!$A:$BT,MATCH("ab_"&amp;AN$2,データシート1!$A$1:$BT$1,0),0)</f>
        <v>31743</v>
      </c>
      <c r="AO19" s="78">
        <f>VLOOKUP(年度マスタ!$K$4&amp;"_"&amp;$AG19,データシート1!$A:$BT,MATCH("ab_"&amp;AO$2,データシート1!$A$1:$BT$1,0),0)</f>
        <v>242284</v>
      </c>
      <c r="AP19" s="78">
        <f>VLOOKUP(年度マスタ!$K$4&amp;"_"&amp;$AG19,データシート1!$A:$BT,MATCH("ab_"&amp;AP$2,データシート1!$A$1:$BT$1,0),0)</f>
        <v>0</v>
      </c>
      <c r="AQ19" s="954">
        <f>VLOOKUP(年度マスタ!$K$4&amp;"_"&amp;$AG19,データシート1!$A:$BT,MATCH("ab_"&amp;AQ$2,データシート1!$A$1:$BT$1,0),0)</f>
        <v>25.641980909227652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2581.2988999999998</v>
      </c>
      <c r="AI20" s="78">
        <f>VLOOKUP(年度マスタ!$K$4&amp;"_"&amp;$AG20,データシート1!$A:$BT,MATCH("ab_"&amp;AI$2,データシート1!$A$1:$BT$1,0),0)</f>
        <v>8647</v>
      </c>
      <c r="AJ20" s="78">
        <f>VLOOKUP(年度マスタ!$K$4&amp;"_"&amp;$AG20,データシート1!$A:$BT,MATCH("ab_"&amp;AJ$2,データシート1!$A$1:$BT$1,0),0)</f>
        <v>612</v>
      </c>
      <c r="AK20" s="78">
        <f>VLOOKUP(年度マスタ!$K$4&amp;"_"&amp;$AG20,データシート1!$A:$BT,MATCH("ab_"&amp;AK$2,データシート1!$A$1:$BT$1,0),0)</f>
        <v>111932</v>
      </c>
      <c r="AL20" s="78">
        <f>VLOOKUP(年度マスタ!$K$4&amp;"_"&amp;$AG20,データシート1!$A:$BT,MATCH("ab_"&amp;AL$2,データシート1!$A$1:$BT$1,0),0)</f>
        <v>105603</v>
      </c>
      <c r="AM20" s="78">
        <f>VLOOKUP(年度マスタ!$K$4&amp;"_"&amp;$AG20,データシート1!$A:$BT,MATCH("ab_"&amp;AM$2,データシート1!$A$1:$BT$1,0),0)</f>
        <v>162458</v>
      </c>
      <c r="AN20" s="78">
        <f>VLOOKUP(年度マスタ!$K$4&amp;"_"&amp;$AG20,データシート1!$A:$BT,MATCH("ab_"&amp;AN$2,データシート1!$A$1:$BT$1,0),0)</f>
        <v>32051</v>
      </c>
      <c r="AO20" s="78">
        <f>VLOOKUP(年度マスタ!$K$4&amp;"_"&amp;$AG20,データシート1!$A:$BT,MATCH("ab_"&amp;AO$2,データシート1!$A$1:$BT$1,0),0)</f>
        <v>240441</v>
      </c>
      <c r="AP20" s="78">
        <f>VLOOKUP(年度マスタ!$K$4&amp;"_"&amp;$AG20,データシート1!$A:$BT,MATCH("ab_"&amp;AP$2,データシート1!$A$1:$BT$1,0),0)</f>
        <v>0</v>
      </c>
      <c r="AQ20" s="954">
        <f>VLOOKUP(年度マスタ!$K$4&amp;"_"&amp;$AG20,データシート1!$A:$BT,MATCH("ab_"&amp;AQ$2,データシート1!$A$1:$BT$1,0),0)</f>
        <v>25.29467772543725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47.41</v>
      </c>
      <c r="BE13" s="70" t="str">
        <f>年度マスタ!K4</f>
        <v>06201</v>
      </c>
      <c r="BF13" s="70" t="str">
        <f>年度マスタ!K4</f>
        <v>06201</v>
      </c>
      <c r="BG13" s="70" t="str">
        <f>年度マスタ!K4</f>
        <v>06201</v>
      </c>
      <c r="BH13" s="278" t="s">
        <v>195</v>
      </c>
      <c r="BI13" s="278" t="s">
        <v>195</v>
      </c>
      <c r="BJ13" s="278" t="s">
        <v>195</v>
      </c>
      <c r="BK13" s="278" t="str">
        <f>年度マスタ!K4</f>
        <v>06201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47.41</v>
      </c>
      <c r="AY14" s="70"/>
      <c r="BE14" s="70" t="str">
        <f>AP2</f>
        <v>山形市</v>
      </c>
      <c r="BF14" s="70" t="str">
        <f>AP2</f>
        <v>山形市</v>
      </c>
      <c r="BG14" s="70" t="str">
        <f>AP2</f>
        <v>山形市</v>
      </c>
      <c r="BH14" s="70" t="s">
        <v>205</v>
      </c>
      <c r="BI14" s="70" t="s">
        <v>205</v>
      </c>
      <c r="BJ14" s="70" t="s">
        <v>205</v>
      </c>
      <c r="BK14" s="70" t="str">
        <f>AP2</f>
        <v>山形市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7.1929999999999996</v>
      </c>
      <c r="BG16" s="952">
        <f>BF16/BE16</f>
        <v>7.1929999999999996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0.12129234084268919</v>
      </c>
    </row>
    <row r="17" spans="2:63" ht="15.95" customHeight="1">
      <c r="B17" s="272"/>
      <c r="D17" s="13"/>
      <c r="E17" s="166"/>
      <c r="F17" s="166"/>
      <c r="G17" s="13"/>
      <c r="O17" s="280"/>
      <c r="P17" s="280"/>
      <c r="Z17" s="273"/>
      <c r="AB17" s="272"/>
      <c r="AQ17" s="273"/>
      <c r="AV17" s="276"/>
      <c r="AW17" s="277" t="s">
        <v>113</v>
      </c>
      <c r="AX17" s="165">
        <f>P26</f>
        <v>98.454000000000008</v>
      </c>
      <c r="AY17" s="165">
        <f>AX17</f>
        <v>98.454000000000008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1.1080000000000001</v>
      </c>
      <c r="AY18" s="165">
        <f>AX18</f>
        <v>1.1080000000000001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3.2440000000000002</v>
      </c>
      <c r="BG19" s="952">
        <f t="shared" si="2"/>
        <v>3.2440000000000002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2.8200476248287875E-2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144.95699999999999</v>
      </c>
      <c r="G21" s="877">
        <f t="shared" ref="G21:O21" si="5">SUM(G22,G26,G27,G28)</f>
        <v>190.85399999999998</v>
      </c>
      <c r="H21" s="877">
        <f t="shared" si="5"/>
        <v>185.85500000000002</v>
      </c>
      <c r="I21" s="877">
        <f t="shared" si="5"/>
        <v>142.52799999999999</v>
      </c>
      <c r="J21" s="877">
        <f t="shared" si="5"/>
        <v>177.208</v>
      </c>
      <c r="K21" s="877">
        <f t="shared" si="5"/>
        <v>188.85999999999999</v>
      </c>
      <c r="L21" s="877">
        <f t="shared" si="5"/>
        <v>159.60499999999999</v>
      </c>
      <c r="M21" s="877">
        <f t="shared" si="5"/>
        <v>180.59100000000001</v>
      </c>
      <c r="N21" s="877">
        <f t="shared" si="5"/>
        <v>211.79500000000002</v>
      </c>
      <c r="O21" s="877">
        <f t="shared" si="5"/>
        <v>160.37700000000001</v>
      </c>
      <c r="P21" s="878">
        <f>SUM(P22,P26,P27,P28)</f>
        <v>146.97200000000001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9.5500000000000007</v>
      </c>
      <c r="BG21" s="952">
        <f t="shared" si="2"/>
        <v>4.7750000000000004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0.55232940755936411</v>
      </c>
    </row>
    <row r="22" spans="2:63" ht="15.95" customHeight="1" thickBot="1">
      <c r="B22" s="285"/>
      <c r="C22" s="522"/>
      <c r="D22" s="408" t="s">
        <v>114</v>
      </c>
      <c r="E22" s="409"/>
      <c r="F22" s="879">
        <f>SUM(F23:F25)</f>
        <v>62.011000000000003</v>
      </c>
      <c r="G22" s="879">
        <f t="shared" ref="G22:P22" si="6">SUM(G23:G25)</f>
        <v>65.350999999999999</v>
      </c>
      <c r="H22" s="879">
        <f t="shared" si="6"/>
        <v>61.139000000000003</v>
      </c>
      <c r="I22" s="879">
        <f t="shared" si="6"/>
        <v>55.707999999999998</v>
      </c>
      <c r="J22" s="879">
        <f t="shared" si="6"/>
        <v>55.045999999999999</v>
      </c>
      <c r="K22" s="879">
        <f t="shared" si="6"/>
        <v>62.017000000000003</v>
      </c>
      <c r="L22" s="879">
        <f t="shared" si="6"/>
        <v>54.939</v>
      </c>
      <c r="M22" s="879">
        <f t="shared" si="6"/>
        <v>51.636000000000003</v>
      </c>
      <c r="N22" s="879">
        <f t="shared" si="6"/>
        <v>48.656999999999996</v>
      </c>
      <c r="O22" s="879">
        <f t="shared" si="6"/>
        <v>52.383000000000003</v>
      </c>
      <c r="P22" s="880">
        <f t="shared" si="6"/>
        <v>47.41</v>
      </c>
      <c r="Z22" s="273"/>
      <c r="AB22" s="272"/>
      <c r="AC22" s="521" t="s">
        <v>286</v>
      </c>
      <c r="AP22" s="16" t="s">
        <v>287</v>
      </c>
      <c r="AQ22" s="273"/>
      <c r="AV22" s="70" t="str">
        <f>AW22</f>
        <v>エネルギー起源CO2</v>
      </c>
      <c r="AW22" s="70" t="str">
        <f>D56</f>
        <v>エネルギー起源CO2</v>
      </c>
      <c r="AX22" s="165">
        <f>P56</f>
        <v>108.497</v>
      </c>
      <c r="AY22" s="165">
        <f>AX22</f>
        <v>108.497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4.78</v>
      </c>
      <c r="BG22" s="952">
        <f t="shared" si="2"/>
        <v>4.78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0.45200242100103877</v>
      </c>
    </row>
    <row r="23" spans="2:63" ht="15.95" customHeight="1" thickBot="1">
      <c r="B23" s="285"/>
      <c r="C23" s="522"/>
      <c r="D23" s="410"/>
      <c r="E23" s="409" t="s">
        <v>184</v>
      </c>
      <c r="F23" s="881">
        <f>IFERROR(VLOOKUP(年度マスタ!$K$4&amp;"_"&amp;F$20,データシート1!$A:$BU,MATCH("ba_"&amp;$E23,データシート1!$A$1:$BU$1,0),0),0)</f>
        <v>62.011000000000003</v>
      </c>
      <c r="G23" s="881">
        <f>IFERROR(VLOOKUP(年度マスタ!$K$4&amp;"_"&amp;G$20,データシート1!$A:$BU,MATCH("ba_"&amp;$E23,データシート1!$A$1:$BU$1,0),0),0)</f>
        <v>65.350999999999999</v>
      </c>
      <c r="H23" s="881">
        <f>IFERROR(VLOOKUP(年度マスタ!$K$4&amp;"_"&amp;H$20,データシート1!$A:$BU,MATCH("ba_"&amp;$E23,データシート1!$A$1:$BU$1,0),0),0)</f>
        <v>61.139000000000003</v>
      </c>
      <c r="I23" s="881">
        <f>IFERROR(VLOOKUP(年度マスタ!$K$4&amp;"_"&amp;I$20,データシート1!$A:$BU,MATCH("ba_"&amp;$E23,データシート1!$A$1:$BU$1,0),0),0)</f>
        <v>55.707999999999998</v>
      </c>
      <c r="J23" s="881">
        <f>IFERROR(VLOOKUP(年度マスタ!$K$4&amp;"_"&amp;J$20,データシート1!$A:$BU,MATCH("ba_"&amp;$E23,データシート1!$A$1:$BU$1,0),0),0)</f>
        <v>55.045999999999999</v>
      </c>
      <c r="K23" s="881">
        <f>IFERROR(VLOOKUP(年度マスタ!$K$4&amp;"_"&amp;K$20,データシート1!$A:$BU,MATCH("ba_"&amp;$E23,データシート1!$A$1:$BU$1,0),0),0)</f>
        <v>62.017000000000003</v>
      </c>
      <c r="L23" s="881">
        <f>IFERROR(VLOOKUP(年度マスタ!$K$4&amp;"_"&amp;L$20,データシート1!$A:$BU,MATCH("ba_"&amp;$E23,データシート1!$A$1:$BU$1,0),0),0)</f>
        <v>54.939</v>
      </c>
      <c r="M23" s="881">
        <f>IFERROR(VLOOKUP(年度マスタ!$K$4&amp;"_"&amp;M$20,データシート1!$A:$BU,MATCH("ba_"&amp;$E23,データシート1!$A$1:$BU$1,0),0),0)</f>
        <v>51.636000000000003</v>
      </c>
      <c r="N23" s="881">
        <f>IFERROR(VLOOKUP(年度マスタ!$K$4&amp;"_"&amp;N$20,データシート1!$A:$BU,MATCH("ba_"&amp;$E23,データシート1!$A$1:$BU$1,0),0),0)</f>
        <v>48.656999999999996</v>
      </c>
      <c r="O23" s="881">
        <f>IFERROR(VLOOKUP(年度マスタ!$K$4&amp;"_"&amp;O$20,データシート1!$A:$BU,MATCH("ba_"&amp;$E23,データシート1!$A$1:$BU$1,0),0),0)</f>
        <v>52.383000000000003</v>
      </c>
      <c r="P23" s="882">
        <f>IFERROR(VLOOKUP(年度マスタ!$K$4&amp;"_"&amp;P$20,データシート1!$A:$BU,MATCH("ba_"&amp;$E23,データシート1!$A$1:$BU$1,0),0),0)</f>
        <v>47.41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38.475000000000001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799.90106418763276</v>
      </c>
      <c r="AG24" s="877">
        <f t="shared" ref="AG24:AP24" si="11">AG25+AG29</f>
        <v>809.01388012422808</v>
      </c>
      <c r="AH24" s="877">
        <f t="shared" si="11"/>
        <v>784.97992424141876</v>
      </c>
      <c r="AI24" s="877">
        <f t="shared" si="11"/>
        <v>773.53597660359344</v>
      </c>
      <c r="AJ24" s="877">
        <f t="shared" si="11"/>
        <v>800.71378528022433</v>
      </c>
      <c r="AK24" s="877">
        <f t="shared" si="11"/>
        <v>708.25989146135555</v>
      </c>
      <c r="AL24" s="877">
        <f t="shared" si="11"/>
        <v>623.5108512592567</v>
      </c>
      <c r="AM24" s="877">
        <f t="shared" si="11"/>
        <v>631.64505633198917</v>
      </c>
      <c r="AN24" s="877">
        <f t="shared" si="11"/>
        <v>606.2382586305414</v>
      </c>
      <c r="AO24" s="877">
        <f t="shared" si="11"/>
        <v>611.49686039440178</v>
      </c>
      <c r="AP24" s="878">
        <f t="shared" si="11"/>
        <v>633.34148197188745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183.27678404095536</v>
      </c>
      <c r="AG25" s="879">
        <f>①CO2排出量の現状把握!AA35</f>
        <v>194.65650106383168</v>
      </c>
      <c r="AH25" s="879">
        <f>①CO2排出量の現状把握!AB35</f>
        <v>195.65603137865699</v>
      </c>
      <c r="AI25" s="879">
        <f>①CO2排出量の現状把握!AC35</f>
        <v>186.11219395552959</v>
      </c>
      <c r="AJ25" s="879">
        <f>①CO2排出量の現状把握!AD35</f>
        <v>199.56164928489326</v>
      </c>
      <c r="AK25" s="879">
        <f>①CO2排出量の現状把握!AE35</f>
        <v>196.44866230591063</v>
      </c>
      <c r="AL25" s="879">
        <f>①CO2排出量の現状把握!AF35</f>
        <v>181.51761856375731</v>
      </c>
      <c r="AM25" s="879">
        <f>①CO2排出量の現状把握!AG35</f>
        <v>185.07388168792832</v>
      </c>
      <c r="AN25" s="879">
        <f>①CO2排出量の現状把握!AH35</f>
        <v>168.32395198019435</v>
      </c>
      <c r="AO25" s="879">
        <f>①CO2排出量の現状把握!AI35</f>
        <v>193.89378850245069</v>
      </c>
      <c r="AP25" s="880">
        <f>①CO2排出量の現状把握!AJ35</f>
        <v>194.10828236292602</v>
      </c>
      <c r="AQ25" s="273"/>
      <c r="AV25" s="70" t="str">
        <f>AW25</f>
        <v>廃棄物原燃料以外</v>
      </c>
      <c r="AW25" s="70" t="str">
        <f>E59</f>
        <v>廃棄物原燃料以外</v>
      </c>
      <c r="AX25" s="287">
        <f t="shared" si="12"/>
        <v>38.475000000000001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81.795999999999992</v>
      </c>
      <c r="G26" s="879">
        <f>IFERROR(VLOOKUP(年度マスタ!$K$4&amp;"_"&amp;G$20,データシート1!$A:$BU,MATCH("ba_"&amp;$D26,データシート1!$A$1:$BU$1,0),0),0)</f>
        <v>124.383</v>
      </c>
      <c r="H26" s="879">
        <f>IFERROR(VLOOKUP(年度マスタ!$K$4&amp;"_"&amp;H$20,データシート1!$A:$BU,MATCH("ba_"&amp;$D26,データシート1!$A$1:$BU$1,0),0),0)</f>
        <v>123.571</v>
      </c>
      <c r="I26" s="879">
        <f>IFERROR(VLOOKUP(年度マスタ!$K$4&amp;"_"&amp;I$20,データシート1!$A:$BU,MATCH("ba_"&amp;$D26,データシート1!$A$1:$BU$1,0),0),0)</f>
        <v>85.655000000000001</v>
      </c>
      <c r="J26" s="879">
        <f>IFERROR(VLOOKUP(年度マスタ!$K$4&amp;"_"&amp;J$20,データシート1!$A:$BU,MATCH("ba_"&amp;$D26,データシート1!$A$1:$BU$1,0),0),0)</f>
        <v>120.973</v>
      </c>
      <c r="K26" s="879">
        <f>IFERROR(VLOOKUP(年度マスタ!$K$4&amp;"_"&amp;K$20,データシート1!$A:$BU,MATCH("ba_"&amp;$D26,データシート1!$A$1:$BU$1,0),0),0)</f>
        <v>125.63499999999999</v>
      </c>
      <c r="L26" s="879">
        <f>IFERROR(VLOOKUP(年度マスタ!$K$4&amp;"_"&amp;L$20,データシート1!$A:$BU,MATCH("ba_"&amp;$D26,データシート1!$A$1:$BU$1,0),0),0)</f>
        <v>103.458</v>
      </c>
      <c r="M26" s="879">
        <f>IFERROR(VLOOKUP(年度マスタ!$K$4&amp;"_"&amp;M$20,データシート1!$A:$BU,MATCH("ba_"&amp;$D26,データシート1!$A$1:$BU$1,0),0),0)</f>
        <v>127.962</v>
      </c>
      <c r="N26" s="879">
        <f>IFERROR(VLOOKUP(年度マスタ!$K$4&amp;"_"&amp;N$20,データシート1!$A:$BU,MATCH("ba_"&amp;$D26,データシート1!$A$1:$BU$1,0),0),0)</f>
        <v>161.958</v>
      </c>
      <c r="O26" s="879">
        <f>IFERROR(VLOOKUP(年度マスタ!$K$4&amp;"_"&amp;O$20,データシート1!$A:$BU,MATCH("ba_"&amp;$D26,データシート1!$A$1:$BU$1,0),0),0)</f>
        <v>106.755</v>
      </c>
      <c r="P26" s="880">
        <f>IFERROR(VLOOKUP(年度マスタ!$K$4&amp;"_"&amp;P$20,データシート1!$A:$BU,MATCH("ba_"&amp;$D26,データシート1!$A$1:$BU$1,0),0),0)</f>
        <v>98.454000000000008</v>
      </c>
      <c r="Z26" s="273"/>
      <c r="AB26" s="272"/>
      <c r="AC26" s="522"/>
      <c r="AD26" s="410"/>
      <c r="AE26" s="409" t="s">
        <v>184</v>
      </c>
      <c r="AF26" s="881">
        <f>①CO2排出量の現状把握!Z36</f>
        <v>137.5303913600612</v>
      </c>
      <c r="AG26" s="881">
        <f>①CO2排出量の現状把握!AA36</f>
        <v>150.81947957930109</v>
      </c>
      <c r="AH26" s="881">
        <f>①CO2排出量の現状把握!AB36</f>
        <v>156.8707375678573</v>
      </c>
      <c r="AI26" s="881">
        <f>①CO2排出量の現状把握!AC36</f>
        <v>143.40805447596219</v>
      </c>
      <c r="AJ26" s="881">
        <f>①CO2排出量の現状把握!AD36</f>
        <v>156.22822218170691</v>
      </c>
      <c r="AK26" s="881">
        <f>①CO2排出量の現状把握!AE36</f>
        <v>149.41402917056115</v>
      </c>
      <c r="AL26" s="881">
        <f>①CO2排出量の現状把握!AF36</f>
        <v>138.20944534144886</v>
      </c>
      <c r="AM26" s="881">
        <f>①CO2排出量の現状把握!AG36</f>
        <v>144.57036494239605</v>
      </c>
      <c r="AN26" s="881">
        <f>①CO2排出量の現状把握!AH36</f>
        <v>129.04746180977241</v>
      </c>
      <c r="AO26" s="881">
        <f>①CO2排出量の現状把握!AI36</f>
        <v>152.6167409511238</v>
      </c>
      <c r="AP26" s="882">
        <f>①CO2排出量の現状把握!AJ36</f>
        <v>154.73469384994036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1.1499999999999999</v>
      </c>
      <c r="G27" s="879">
        <f>IFERROR(VLOOKUP(年度マスタ!$K$4&amp;"_"&amp;G$20,データシート1!$A:$BU,MATCH("ba_"&amp;$D27,データシート1!$A$1:$BU$1,0),0),0)</f>
        <v>1.1200000000000001</v>
      </c>
      <c r="H27" s="879">
        <f>IFERROR(VLOOKUP(年度マスタ!$K$4&amp;"_"&amp;H$20,データシート1!$A:$BU,MATCH("ba_"&amp;$D27,データシート1!$A$1:$BU$1,0),0),0)</f>
        <v>1.145</v>
      </c>
      <c r="I27" s="879">
        <f>IFERROR(VLOOKUP(年度マスタ!$K$4&amp;"_"&amp;I$20,データシート1!$A:$BU,MATCH("ba_"&amp;$D27,データシート1!$A$1:$BU$1,0),0),0)</f>
        <v>1.165</v>
      </c>
      <c r="J27" s="879">
        <f>IFERROR(VLOOKUP(年度マスタ!$K$4&amp;"_"&amp;J$20,データシート1!$A:$BU,MATCH("ba_"&amp;$D27,データシート1!$A$1:$BU$1,0),0),0)</f>
        <v>1.1890000000000001</v>
      </c>
      <c r="K27" s="879">
        <f>IFERROR(VLOOKUP(年度マスタ!$K$4&amp;"_"&amp;K$20,データシート1!$A:$BU,MATCH("ba_"&amp;$D27,データシート1!$A$1:$BU$1,0),0),0)</f>
        <v>1.208</v>
      </c>
      <c r="L27" s="879">
        <f>IFERROR(VLOOKUP(年度マスタ!$K$4&amp;"_"&amp;L$20,データシート1!$A:$BU,MATCH("ba_"&amp;$D27,データシート1!$A$1:$BU$1,0),0),0)</f>
        <v>1.208</v>
      </c>
      <c r="M27" s="879">
        <f>IFERROR(VLOOKUP(年度マスタ!$K$4&amp;"_"&amp;M$20,データシート1!$A:$BU,MATCH("ba_"&amp;$D27,データシート1!$A$1:$BU$1,0),0),0)</f>
        <v>0.99299999999999999</v>
      </c>
      <c r="N27" s="879">
        <f>IFERROR(VLOOKUP(年度マスタ!$K$4&amp;"_"&amp;N$20,データシート1!$A:$BU,MATCH("ba_"&amp;$D27,データシート1!$A$1:$BU$1,0),0),0)</f>
        <v>1.18</v>
      </c>
      <c r="O27" s="879">
        <f>IFERROR(VLOOKUP(年度マスタ!$K$4&amp;"_"&amp;O$20,データシート1!$A:$BU,MATCH("ba_"&amp;$D27,データシート1!$A$1:$BU$1,0),0),0)</f>
        <v>1.2390000000000001</v>
      </c>
      <c r="P27" s="880">
        <f>IFERROR(VLOOKUP(年度マスタ!$K$4&amp;"_"&amp;P$20,データシート1!$A:$BU,MATCH("ba_"&amp;$D27,データシート1!$A$1:$BU$1,0),0),0)</f>
        <v>1.1080000000000001</v>
      </c>
      <c r="Z27" s="273"/>
      <c r="AB27" s="272"/>
      <c r="AC27" s="522"/>
      <c r="AD27" s="410"/>
      <c r="AE27" s="409" t="s">
        <v>194</v>
      </c>
      <c r="AF27" s="881">
        <f>①CO2排出量の現状把握!Z37</f>
        <v>26.353081375952449</v>
      </c>
      <c r="AG27" s="881">
        <f>①CO2排出量の現状把握!AA37</f>
        <v>24.735438894059449</v>
      </c>
      <c r="AH27" s="881">
        <f>①CO2排出量の現状把握!AB37</f>
        <v>21.33575656055455</v>
      </c>
      <c r="AI27" s="881">
        <f>①CO2排出量の現状把握!AC37</f>
        <v>20.80572022170529</v>
      </c>
      <c r="AJ27" s="881">
        <f>①CO2排出量の現状把握!AD37</f>
        <v>21.06412453549191</v>
      </c>
      <c r="AK27" s="881">
        <f>①CO2排出量の現状把握!AE37</f>
        <v>21.035875153024282</v>
      </c>
      <c r="AL27" s="881">
        <f>①CO2排出量の現状把握!AF37</f>
        <v>20.217019790951362</v>
      </c>
      <c r="AM27" s="881">
        <f>①CO2排出量の現状把握!AG37</f>
        <v>19.195231830952469</v>
      </c>
      <c r="AN27" s="881">
        <f>①CO2排出量の現状把握!AH37</f>
        <v>17.752095101878531</v>
      </c>
      <c r="AO27" s="881">
        <f>①CO2排出量の現状把握!AI37</f>
        <v>20.345589952297626</v>
      </c>
      <c r="AP27" s="882">
        <f>①CO2排出量の現状把握!AJ37</f>
        <v>21.187074303984886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5.2690000000000001</v>
      </c>
      <c r="BG27" s="952">
        <f t="shared" si="2"/>
        <v>5.2690000000000001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0.60751093585793725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19.393311304941719</v>
      </c>
      <c r="AG28" s="881">
        <f>①CO2排出量の現状把握!AA38</f>
        <v>19.10158259047115</v>
      </c>
      <c r="AH28" s="881">
        <f>①CO2排出量の現状把握!AB38</f>
        <v>17.449537250245118</v>
      </c>
      <c r="AI28" s="881">
        <f>①CO2排出量の現状把握!AC38</f>
        <v>21.89841925786212</v>
      </c>
      <c r="AJ28" s="881">
        <f>①CO2排出量の現状把握!AD38</f>
        <v>22.269302567694439</v>
      </c>
      <c r="AK28" s="881">
        <f>①CO2排出量の現状把握!AE38</f>
        <v>25.998757982325202</v>
      </c>
      <c r="AL28" s="881">
        <f>①CO2排出量の現状把握!AF38</f>
        <v>23.091153431357107</v>
      </c>
      <c r="AM28" s="881">
        <f>①CO2排出量の現状把握!AG38</f>
        <v>21.308284914579787</v>
      </c>
      <c r="AN28" s="881">
        <f>①CO2排出量の現状把握!AH38</f>
        <v>21.524395068543413</v>
      </c>
      <c r="AO28" s="881">
        <f>①CO2排出量の現状把握!AI38</f>
        <v>20.931457599029279</v>
      </c>
      <c r="AP28" s="882">
        <f>①CO2排出量の現状把握!AJ38</f>
        <v>18.186514209000769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616.62428014667739</v>
      </c>
      <c r="AG29" s="883">
        <f>①CO2排出量の現状把握!AA39</f>
        <v>614.3573790603964</v>
      </c>
      <c r="AH29" s="883">
        <f>①CO2排出量の現状把握!AB39</f>
        <v>589.3238928627618</v>
      </c>
      <c r="AI29" s="883">
        <f>①CO2排出量の現状把握!AC39</f>
        <v>587.42378264806382</v>
      </c>
      <c r="AJ29" s="883">
        <f>①CO2排出量の現状把握!AD39</f>
        <v>601.15213599533104</v>
      </c>
      <c r="AK29" s="883">
        <f>①CO2排出量の現状把握!AE39</f>
        <v>511.81122915544495</v>
      </c>
      <c r="AL29" s="883">
        <f>①CO2排出量の現状把握!AF39</f>
        <v>441.99323269549933</v>
      </c>
      <c r="AM29" s="883">
        <f>①CO2排出量の現状把握!AG39</f>
        <v>446.57117464406087</v>
      </c>
      <c r="AN29" s="883">
        <f>①CO2排出量の現状把握!AH39</f>
        <v>437.9143066503471</v>
      </c>
      <c r="AO29" s="883">
        <f>①CO2排出量の現状把握!AI39</f>
        <v>417.60307189195106</v>
      </c>
      <c r="AP29" s="884">
        <f>①CO2排出量の現状把握!AJ39</f>
        <v>439.2331996089614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20：なめし革・同製品・毛皮製造業(N=1)</v>
      </c>
      <c r="BE29" s="845">
        <f>VLOOKUP(BE$13&amp;"_"&amp;$AV$8,データシート2!$A:$SI,MATCH($AV$5&amp;"_"&amp;$BA29&amp;$AV$6,データシート2!$A$1:$SI$1,0),0)</f>
        <v>1</v>
      </c>
      <c r="BF29" s="952">
        <f>VLOOKUP(BF$13&amp;"_"&amp;$AW$8,データシート2!$A:$SI,MATCH($AW$5&amp;"_"&amp;$BA29&amp;$AW$6,データシート2!$A$1:$SI$1,0),0)</f>
        <v>5.6760000000000002</v>
      </c>
      <c r="BG29" s="952">
        <f t="shared" si="2"/>
        <v>5.6760000000000002</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f t="shared" si="4"/>
        <v>1</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4.84</v>
      </c>
      <c r="BG31" s="952">
        <f t="shared" si="2"/>
        <v>4.84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0.57156710212438677</v>
      </c>
    </row>
    <row r="32" spans="2:63" ht="15.95" customHeight="1" thickTop="1" thickBot="1">
      <c r="B32" s="285"/>
      <c r="Z32" s="273"/>
      <c r="AB32" s="272"/>
      <c r="AC32" s="1114" t="s">
        <v>290</v>
      </c>
      <c r="AD32" s="1114"/>
      <c r="AE32" s="1115"/>
      <c r="AF32" s="461">
        <f t="shared" ref="AF32:AP32" si="16">IFERROR(IF(SUM(F23:F26)/AF24&gt;1,1,SUM(F23:F26)/AF24),0)</f>
        <v>0.17978098347205998</v>
      </c>
      <c r="AG32" s="461">
        <f t="shared" si="16"/>
        <v>0.23452502442957515</v>
      </c>
      <c r="AH32" s="461">
        <f t="shared" si="16"/>
        <v>0.23530538080766619</v>
      </c>
      <c r="AI32" s="461">
        <f t="shared" si="16"/>
        <v>0.18274909542112083</v>
      </c>
      <c r="AJ32" s="461">
        <f t="shared" si="16"/>
        <v>0.2198276128571946</v>
      </c>
      <c r="AK32" s="461">
        <f t="shared" si="16"/>
        <v>0.26494794109096992</v>
      </c>
      <c r="AL32" s="461">
        <f t="shared" si="16"/>
        <v>0.2540404865129417</v>
      </c>
      <c r="AM32" s="461">
        <f t="shared" si="16"/>
        <v>0.2843337380695089</v>
      </c>
      <c r="AN32" s="461">
        <f t="shared" si="16"/>
        <v>0.34741291398495305</v>
      </c>
      <c r="AO32" s="461">
        <f t="shared" si="16"/>
        <v>0.26024336395997122</v>
      </c>
      <c r="AP32" s="461">
        <f t="shared" si="16"/>
        <v>0.23030861573421235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0.33834618129344146</v>
      </c>
      <c r="AG33" s="458">
        <f t="shared" ref="AG33:AP33" si="17">IFERROR(IF(G22/AG25&gt;1,1,G22/AG25),0)</f>
        <v>0.33572472351473187</v>
      </c>
      <c r="AH33" s="458">
        <f t="shared" si="17"/>
        <v>0.31248206134610024</v>
      </c>
      <c r="AI33" s="458">
        <f t="shared" si="17"/>
        <v>0.29932482561196982</v>
      </c>
      <c r="AJ33" s="458">
        <f t="shared" si="17"/>
        <v>0.2758345613861739</v>
      </c>
      <c r="AK33" s="458">
        <f t="shared" si="17"/>
        <v>0.31569061999224451</v>
      </c>
      <c r="AL33" s="458">
        <f t="shared" si="17"/>
        <v>0.30266483460228355</v>
      </c>
      <c r="AM33" s="458">
        <f t="shared" si="17"/>
        <v>0.2790020911058031</v>
      </c>
      <c r="AN33" s="458">
        <f>IFERROR(IF(N22/AN25&gt;1,1,N22/AN25),0)</f>
        <v>0.28906759511994568</v>
      </c>
      <c r="AO33" s="458">
        <f t="shared" si="17"/>
        <v>0.27016337348701563</v>
      </c>
      <c r="AP33" s="458">
        <f t="shared" si="17"/>
        <v>0.24424511629728962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0.45088943168679141</v>
      </c>
      <c r="AG34" s="459">
        <f t="shared" ref="AG34:AP36" si="18">IFERROR(IF(G23/AG26&gt;1,1,G23/AG26),0)</f>
        <v>0.4333060966812205</v>
      </c>
      <c r="AH34" s="459">
        <f t="shared" si="18"/>
        <v>0.3897412669048822</v>
      </c>
      <c r="AI34" s="459">
        <f t="shared" si="18"/>
        <v>0.38845795798267158</v>
      </c>
      <c r="AJ34" s="459">
        <f t="shared" si="18"/>
        <v>0.35234350894665339</v>
      </c>
      <c r="AK34" s="459">
        <f t="shared" si="18"/>
        <v>0.41506811873204696</v>
      </c>
      <c r="AL34" s="459">
        <f t="shared" si="18"/>
        <v>0.39750539381930255</v>
      </c>
      <c r="AM34" s="459">
        <f t="shared" si="18"/>
        <v>0.35716863563687018</v>
      </c>
      <c r="AN34" s="459">
        <f t="shared" si="18"/>
        <v>0.37704732288128845</v>
      </c>
      <c r="AO34" s="459">
        <f t="shared" si="18"/>
        <v>0.34323233266248226</v>
      </c>
      <c r="AP34" s="459">
        <f t="shared" si="18"/>
        <v>0.30639541023668282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0.13265127993426248</v>
      </c>
      <c r="AG37" s="460">
        <f t="shared" ref="AG37:AP37" si="21">IFERROR(IF(G26/AG29&gt;1,1,G26/AG29),0)</f>
        <v>0.2024603337396752</v>
      </c>
      <c r="AH37" s="460">
        <f t="shared" si="21"/>
        <v>0.20968265752764323</v>
      </c>
      <c r="AI37" s="460">
        <f t="shared" si="21"/>
        <v>0.14581466145935304</v>
      </c>
      <c r="AJ37" s="460">
        <f t="shared" si="21"/>
        <v>0.20123524937610729</v>
      </c>
      <c r="AK37" s="460">
        <f t="shared" si="21"/>
        <v>0.24547136296191482</v>
      </c>
      <c r="AL37" s="460">
        <f t="shared" si="21"/>
        <v>0.23407145708783944</v>
      </c>
      <c r="AM37" s="460">
        <f t="shared" si="21"/>
        <v>0.2865433491133681</v>
      </c>
      <c r="AN37" s="460">
        <f t="shared" si="21"/>
        <v>0.36983948124196692</v>
      </c>
      <c r="AO37" s="460">
        <f t="shared" si="21"/>
        <v>0.2556374873306041</v>
      </c>
      <c r="AP37" s="460">
        <f t="shared" si="21"/>
        <v>0.22414972294364635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6.8579999999999997</v>
      </c>
      <c r="BG38" s="952">
        <f t="shared" si="2"/>
        <v>6.8579999999999997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0.49829499666692634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6.5129999999999999</v>
      </c>
      <c r="BG41" s="952">
        <f t="shared" si="22"/>
        <v>6.5129999999999999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0.76874397994967936</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3.9260000000000002</v>
      </c>
      <c r="BG47" s="952">
        <f t="shared" si="22"/>
        <v>3.9260000000000002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0.83663875216396744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24.425000000000001</v>
      </c>
      <c r="BG49" s="952">
        <f t="shared" si="22"/>
        <v>12.2125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1.4300802952462284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25.114999999999998</v>
      </c>
      <c r="BG50" s="952">
        <f t="shared" si="22"/>
        <v>8.3716666666666661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1.5101115782546541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38.475000000000001</v>
      </c>
      <c r="BG52" s="952">
        <f t="shared" ref="BG52" si="26">BF52/BE52</f>
        <v>19.237500000000001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0.72134165559901497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144.95699999999999</v>
      </c>
      <c r="G55" s="885">
        <f t="shared" ref="G55:P55" si="32">SUM(G56,G57,G60,G61,G62,G63,G64,G65,)</f>
        <v>190.85399999999998</v>
      </c>
      <c r="H55" s="885">
        <f t="shared" si="32"/>
        <v>185.85499999999999</v>
      </c>
      <c r="I55" s="885">
        <f t="shared" si="32"/>
        <v>142.52800000000002</v>
      </c>
      <c r="J55" s="885">
        <f t="shared" si="32"/>
        <v>177.208</v>
      </c>
      <c r="K55" s="885">
        <f t="shared" si="32"/>
        <v>188.86</v>
      </c>
      <c r="L55" s="885">
        <f t="shared" si="32"/>
        <v>159.60500000000002</v>
      </c>
      <c r="M55" s="885">
        <f t="shared" si="32"/>
        <v>180.59100000000001</v>
      </c>
      <c r="N55" s="885">
        <f t="shared" si="32"/>
        <v>211.79500000000002</v>
      </c>
      <c r="O55" s="885">
        <f t="shared" si="32"/>
        <v>160.37700000000001</v>
      </c>
      <c r="P55" s="886">
        <f t="shared" si="32"/>
        <v>146.97200000000001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121.794</v>
      </c>
      <c r="G56" s="887">
        <f>IFERROR(VLOOKUP(年度マスタ!$K$4&amp;"_"&amp;G$54,データシート1!$A:$CE,MATCH("bc_"&amp;$C56,データシート1!$A$1:$CE$1,0),0),0)</f>
        <v>132.178</v>
      </c>
      <c r="H56" s="887">
        <f>IFERROR(VLOOKUP(年度マスタ!$K$4&amp;"_"&amp;H$54,データシート1!$A:$CE,MATCH("bc_"&amp;$C56,データシート1!$A$1:$CE$1,0),0),0)</f>
        <v>128.93299999999999</v>
      </c>
      <c r="I56" s="887">
        <f>IFERROR(VLOOKUP(年度マスタ!$K$4&amp;"_"&amp;I$54,データシート1!$A:$CE,MATCH("bc_"&amp;$C56,データシート1!$A$1:$CE$1,0),0),0)</f>
        <v>121.92100000000001</v>
      </c>
      <c r="J56" s="887">
        <f>IFERROR(VLOOKUP(年度マスタ!$K$4&amp;"_"&amp;J$54,データシート1!$A:$CE,MATCH("bc_"&amp;$C56,データシート1!$A$1:$CE$1,0),0),0)</f>
        <v>123.6</v>
      </c>
      <c r="K56" s="887">
        <f>IFERROR(VLOOKUP(年度マスタ!$K$4&amp;"_"&amp;K$54,データシート1!$A:$CE,MATCH("bc_"&amp;$C56,データシート1!$A$1:$CE$1,0),0),0)</f>
        <v>130.56200000000001</v>
      </c>
      <c r="L56" s="887">
        <f>IFERROR(VLOOKUP(年度マスタ!$K$4&amp;"_"&amp;L$54,データシート1!$A:$CE,MATCH("bc_"&amp;$C56,データシート1!$A$1:$CE$1,0),0),0)</f>
        <v>121.367</v>
      </c>
      <c r="M56" s="887">
        <f>IFERROR(VLOOKUP(年度マスタ!$K$4&amp;"_"&amp;M$54,データシート1!$A:$CE,MATCH("bc_"&amp;$C56,データシート1!$A$1:$CE$1,0),0),0)</f>
        <v>126.81699999999999</v>
      </c>
      <c r="N56" s="887">
        <f>IFERROR(VLOOKUP(年度マスタ!$K$4&amp;"_"&amp;N$54,データシート1!$A:$CE,MATCH("bc_"&amp;$C56,データシート1!$A$1:$CE$1,0),0),0)</f>
        <v>124.755</v>
      </c>
      <c r="O56" s="887">
        <f>IFERROR(VLOOKUP(年度マスタ!$K$4&amp;"_"&amp;O$54,データシート1!$A:$CE,MATCH("bc_"&amp;$C56,データシート1!$A$1:$CE$1,0),0),0)</f>
        <v>116.798</v>
      </c>
      <c r="P56" s="888">
        <f>IFERROR(VLOOKUP(年度マスタ!$K$4&amp;"_"&amp;P$54,データシート1!$A:$CE,MATCH("bc_"&amp;$C56,データシート1!$A$1:$CE$1,0),0),0)</f>
        <v>108.497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23.163</v>
      </c>
      <c r="G57" s="887">
        <f t="shared" ref="G57:J57" si="34">SUM(G58:G59)</f>
        <v>58.676000000000002</v>
      </c>
      <c r="H57" s="887">
        <f t="shared" si="34"/>
        <v>56.921999999999997</v>
      </c>
      <c r="I57" s="887">
        <f t="shared" si="34"/>
        <v>20.606999999999999</v>
      </c>
      <c r="J57" s="887">
        <f t="shared" si="34"/>
        <v>53.607999999999997</v>
      </c>
      <c r="K57" s="887">
        <f t="shared" ref="K57:O57" si="35">SUM(K58:K59)</f>
        <v>58.298000000000002</v>
      </c>
      <c r="L57" s="887">
        <f t="shared" si="35"/>
        <v>38.238</v>
      </c>
      <c r="M57" s="887">
        <f t="shared" si="35"/>
        <v>53.774000000000001</v>
      </c>
      <c r="N57" s="887">
        <f t="shared" si="35"/>
        <v>87.04</v>
      </c>
      <c r="O57" s="887">
        <f t="shared" si="35"/>
        <v>43.579000000000001</v>
      </c>
      <c r="P57" s="888">
        <f>SUM(P58:P59)</f>
        <v>38.475000000000001</v>
      </c>
      <c r="Z57" s="273"/>
      <c r="AB57" s="272"/>
      <c r="AQ57" s="273"/>
      <c r="BA57" s="70">
        <v>3511</v>
      </c>
      <c r="BB57" s="70"/>
      <c r="BC57" s="70" t="s">
        <v>345</v>
      </c>
      <c r="BD57" s="70" t="str">
        <f t="shared" si="33"/>
        <v>熱供給業(N=1)</v>
      </c>
      <c r="BE57" s="845">
        <f>BE63</f>
        <v>1</v>
      </c>
      <c r="BF57" s="952">
        <f>BF63</f>
        <v>1.1080000000000001</v>
      </c>
      <c r="BG57" s="952">
        <f t="shared" si="29"/>
        <v>1.1080000000000001</v>
      </c>
      <c r="BH57" s="845">
        <f>BH63</f>
        <v>137</v>
      </c>
      <c r="BI57" s="845">
        <f>BI63</f>
        <v>553.39800000000002</v>
      </c>
      <c r="BJ57" s="845">
        <f t="shared" si="30"/>
        <v>4.0394014598540151</v>
      </c>
      <c r="BK57" s="279">
        <f t="shared" si="31"/>
        <v>0.27429806396119971</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23.163</v>
      </c>
      <c r="G59" s="889">
        <f>IFERROR(VLOOKUP(年度マスタ!$K$4&amp;"_"&amp;G$54,データシート1!$A:$CE,MATCH("bc_"&amp;$C59,データシート1!$A$1:$CE$1,0),0),0)</f>
        <v>58.676000000000002</v>
      </c>
      <c r="H59" s="889">
        <f>IFERROR(VLOOKUP(年度マスタ!$K$4&amp;"_"&amp;H$54,データシート1!$A:$CE,MATCH("bc_"&amp;$C59,データシート1!$A$1:$CE$1,0),0),0)</f>
        <v>56.921999999999997</v>
      </c>
      <c r="I59" s="889">
        <f>IFERROR(VLOOKUP(年度マスタ!$K$4&amp;"_"&amp;I$54,データシート1!$A:$CE,MATCH("bc_"&amp;$C59,データシート1!$A$1:$CE$1,0),0),0)</f>
        <v>20.606999999999999</v>
      </c>
      <c r="J59" s="889">
        <f>IFERROR(VLOOKUP(年度マスタ!$K$4&amp;"_"&amp;J$54,データシート1!$A:$CE,MATCH("bc_"&amp;$C59,データシート1!$A$1:$CE$1,0),0),0)</f>
        <v>53.607999999999997</v>
      </c>
      <c r="K59" s="889">
        <f>IFERROR(VLOOKUP(年度マスタ!$K$4&amp;"_"&amp;K$54,データシート1!$A:$CE,MATCH("bc_"&amp;$C59,データシート1!$A$1:$CE$1,0),0),0)</f>
        <v>58.298000000000002</v>
      </c>
      <c r="L59" s="889">
        <f>IFERROR(VLOOKUP(年度マスタ!$K$4&amp;"_"&amp;L$54,データシート1!$A:$CE,MATCH("bc_"&amp;$C59,データシート1!$A$1:$CE$1,0),0),0)</f>
        <v>38.238</v>
      </c>
      <c r="M59" s="889">
        <f>IFERROR(VLOOKUP(年度マスタ!$K$4&amp;"_"&amp;M$54,データシート1!$A:$CE,MATCH("bc_"&amp;$C59,データシート1!$A$1:$CE$1,0),0),0)</f>
        <v>53.774000000000001</v>
      </c>
      <c r="N59" s="889">
        <f>IFERROR(VLOOKUP(年度マスタ!$K$4&amp;"_"&amp;N$54,データシート1!$A:$CE,MATCH("bc_"&amp;$C59,データシート1!$A$1:$CE$1,0),0),0)</f>
        <v>87.04</v>
      </c>
      <c r="O59" s="889">
        <f>IFERROR(VLOOKUP(年度マスタ!$K$4&amp;"_"&amp;O$54,データシート1!$A:$CE,MATCH("bc_"&amp;$C59,データシート1!$A$1:$CE$1,0),0),0)</f>
        <v>43.579000000000001</v>
      </c>
      <c r="P59" s="890">
        <f>IFERROR(VLOOKUP(年度マスタ!$K$4&amp;"_"&amp;P$54,データシート1!$A:$CE,MATCH("bc_"&amp;$C59,データシート1!$A$1:$CE$1,0),0),0)</f>
        <v>38.475000000000001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1.1080000000000001</v>
      </c>
      <c r="BG63" s="953">
        <f t="shared" si="29"/>
        <v>1.1080000000000001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0.27429806396119971</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12851.2</v>
      </c>
      <c r="K6" s="619">
        <f>VLOOKUP(年度マスタ!$K$4&amp;"_"&amp;K$5,データシート1!$A:$BT,MATCH("cb_"&amp;$G6,データシート1!$A$1:$BT$1,0),0)</f>
        <v>14339.8</v>
      </c>
      <c r="L6" s="619">
        <f>VLOOKUP(年度マスタ!$K$4&amp;"_"&amp;L$5,データシート1!$A:$BT,MATCH("cb_"&amp;$G6,データシート1!$A$1:$BT$1,0),0)</f>
        <v>15687.1</v>
      </c>
      <c r="M6" s="619">
        <f>VLOOKUP(年度マスタ!$K$4&amp;"_"&amp;M$5,データシート1!$A:$BT,MATCH("cb_"&amp;$G6,データシート1!$A$1:$BT$1,0),0)</f>
        <v>17325.099999999995</v>
      </c>
      <c r="N6" s="619">
        <f>VLOOKUP(年度マスタ!$K$4&amp;"_"&amp;N$5,データシート1!$A:$BT,MATCH("cb_"&amp;$G6,データシート1!$A$1:$BT$1,0),0)</f>
        <v>18800.2</v>
      </c>
      <c r="O6" s="619">
        <f>VLOOKUP(年度マスタ!$K$4&amp;"_"&amp;O$5,データシート1!$A:$BT,MATCH("cb_"&amp;$G6,データシート1!$A$1:$BT$1,0),0)</f>
        <v>19930.399999999969</v>
      </c>
      <c r="P6" s="619">
        <f>VLOOKUP(年度マスタ!$K$4&amp;"_"&amp;P$5,データシート1!$A:$BT,MATCH("cb_"&amp;$G6,データシート1!$A$1:$BT$1,0),0)</f>
        <v>21002.199999999972</v>
      </c>
      <c r="Q6" s="619">
        <f>VLOOKUP(年度マスタ!$K$4&amp;"_"&amp;Q$5,データシート1!$A:$BT,MATCH("cb_"&amp;$G6,データシート1!$A$1:$BT$1,0),0)</f>
        <v>22548.399999999954</v>
      </c>
      <c r="R6" s="633">
        <f>VLOOKUP(年度マスタ!$K$4&amp;"_"&amp;R$5,データシート1!$A:$BT,MATCH("cb_"&amp;$G6,データシート1!$A$1:$BT$1,0),0)</f>
        <v>24370.300000000003</v>
      </c>
      <c r="S6" s="568"/>
      <c r="T6" s="190"/>
      <c r="U6" s="581"/>
      <c r="V6" s="195"/>
      <c r="W6" s="195"/>
      <c r="X6" s="195"/>
      <c r="Y6" s="196" t="s">
        <v>372</v>
      </c>
      <c r="Z6" s="663" t="s">
        <v>373</v>
      </c>
      <c r="AA6" s="663"/>
      <c r="AB6" s="663"/>
      <c r="AC6" s="664">
        <f>SUM(AC7:AC8)</f>
        <v>1712565</v>
      </c>
      <c r="AD6" s="664">
        <f>SUM(AD7:AD8)</f>
        <v>2082528.6639999999</v>
      </c>
      <c r="AE6" s="665">
        <f>$AD6*3600/100000000</f>
        <v>74.971031904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7382.5</v>
      </c>
      <c r="K7" s="617">
        <f>VLOOKUP(年度マスタ!$K$4&amp;"_"&amp;K$5,データシート1!$A:$BT,MATCH("cb_"&amp;$G7,データシート1!$A$1:$BT$1,0),0)</f>
        <v>10039.6</v>
      </c>
      <c r="L7" s="617">
        <f>VLOOKUP(年度マスタ!$K$4&amp;"_"&amp;L$5,データシート1!$A:$BT,MATCH("cb_"&amp;$G7,データシート1!$A$1:$BT$1,0),0)</f>
        <v>10351.200000000001</v>
      </c>
      <c r="M7" s="617">
        <f>VLOOKUP(年度マスタ!$K$4&amp;"_"&amp;M$5,データシート1!$A:$BT,MATCH("cb_"&amp;$G7,データシート1!$A$1:$BT$1,0),0)</f>
        <v>13111</v>
      </c>
      <c r="N7" s="617">
        <f>VLOOKUP(年度マスタ!$K$4&amp;"_"&amp;N$5,データシート1!$A:$BT,MATCH("cb_"&amp;$G7,データシート1!$A$1:$BT$1,0),0)</f>
        <v>11600.8</v>
      </c>
      <c r="O7" s="617">
        <f>VLOOKUP(年度マスタ!$K$4&amp;"_"&amp;O$5,データシート1!$A:$BT,MATCH("cb_"&amp;$G7,データシート1!$A$1:$BT$1,0),0)</f>
        <v>11893.1</v>
      </c>
      <c r="P7" s="617">
        <f>VLOOKUP(年度マスタ!$K$4&amp;"_"&amp;P$5,データシート1!$A:$BT,MATCH("cb_"&amp;$G7,データシート1!$A$1:$BT$1,0),0)</f>
        <v>13067.3</v>
      </c>
      <c r="Q7" s="617">
        <f>VLOOKUP(年度マスタ!$K$4&amp;"_"&amp;Q$5,データシート1!$A:$BT,MATCH("cb_"&amp;$G7,データシート1!$A$1:$BT$1,0),0)</f>
        <v>13302.700000000003</v>
      </c>
      <c r="R7" s="634">
        <f>VLOOKUP(年度マスタ!$K$4&amp;"_"&amp;R$5,データシート1!$A:$BT,MATCH("cb_"&amp;$G7,データシート1!$A$1:$BT$1,0),0)</f>
        <v>13478.200000000003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1013354</v>
      </c>
      <c r="AD7" s="1022">
        <f>VLOOKUP(年度マスタ!$K$4&amp;"_"&amp;年度マスタ!$K$9,データシート3!A:AB,MATCH("ea_"&amp;$Y7&amp;"_年間発電",データシート3!$A$1:$AB$1,0),0)/10^3</f>
        <v>1233005.882</v>
      </c>
      <c r="AE7" s="554">
        <f t="shared" ref="AE7:AE16" si="0">$AD7*3600/100000000</f>
        <v>44.388211751999997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699211</v>
      </c>
      <c r="AD8" s="1022">
        <f>VLOOKUP(年度マスタ!$K$4&amp;"_"&amp;年度マスタ!$K$9,データシート3!A:AB,MATCH("ea_"&amp;$Y8&amp;"_年間発電",データシート3!$A$1:$AB$1,0),0)/10^3</f>
        <v>849522.78200000001</v>
      </c>
      <c r="AE8" s="554">
        <f t="shared" si="0"/>
        <v>30.582820151999996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1400</v>
      </c>
      <c r="M9" s="617">
        <f>VLOOKUP(年度マスタ!$K$4&amp;"_"&amp;M$5,データシート1!$A:$BT,MATCH("cb_"&amp;$G9,データシート1!$A$1:$BT$1,0),0)</f>
        <v>1400</v>
      </c>
      <c r="N9" s="617">
        <f>VLOOKUP(年度マスタ!$K$4&amp;"_"&amp;N$5,データシート1!$A:$BT,MATCH("cb_"&amp;$G9,データシート1!$A$1:$BT$1,0),0)</f>
        <v>1400</v>
      </c>
      <c r="O9" s="617">
        <f>VLOOKUP(年度マスタ!$K$4&amp;"_"&amp;O$5,データシート1!$A:$BT,MATCH("cb_"&amp;$G9,データシート1!$A$1:$BT$1,0),0)</f>
        <v>1400</v>
      </c>
      <c r="P9" s="617">
        <f>VLOOKUP(年度マスタ!$K$4&amp;"_"&amp;P$5,データシート1!$A:$BT,MATCH("cb_"&amp;$G9,データシート1!$A$1:$BT$1,0),0)</f>
        <v>1570</v>
      </c>
      <c r="Q9" s="617">
        <f>VLOOKUP(年度マスタ!$K$4&amp;"_"&amp;Q$5,データシート1!$A:$BT,MATCH("cb_"&amp;$G9,データシート1!$A$1:$BT$1,0),0)</f>
        <v>1570</v>
      </c>
      <c r="R9" s="634">
        <f>VLOOKUP(年度マスタ!$K$4&amp;"_"&amp;R$5,データシート1!$A:$BT,MATCH("cb_"&amp;$G9,データシート1!$A$1:$BT$1,0),0)</f>
        <v>2054</v>
      </c>
      <c r="S9" s="568"/>
      <c r="T9" s="190"/>
      <c r="U9" s="581"/>
      <c r="V9" s="195"/>
      <c r="W9" s="195"/>
      <c r="X9" s="195"/>
      <c r="Y9" s="196" t="s">
        <v>381</v>
      </c>
      <c r="Z9" s="208" t="s">
        <v>377</v>
      </c>
      <c r="AA9" s="208"/>
      <c r="AB9" s="208"/>
      <c r="AC9" s="666">
        <f>VLOOKUP(年度マスタ!$K$4&amp;"_"&amp;年度マスタ!$K$9,データシート3!A:AB,MATCH("ea_"&amp;$Y9&amp;"_設備",データシート3!$A$1:$AB$1,0),0)</f>
        <v>178000</v>
      </c>
      <c r="AD9" s="666">
        <f>VLOOKUP(年度マスタ!$K$4&amp;"_"&amp;年度マスタ!$K$9,データシート3!A:AB,MATCH("ea_"&amp;$Y9&amp;"_年間発電",データシート3!$A$1:$AB$1,0),0)/10^3</f>
        <v>483314.25699999998</v>
      </c>
      <c r="AE9" s="667">
        <f t="shared" si="0"/>
        <v>17.399313251999999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21503</v>
      </c>
      <c r="AD10" s="666">
        <f>SUM(AD11:AD12)</f>
        <v>127194.996</v>
      </c>
      <c r="AE10" s="667">
        <f t="shared" si="0"/>
        <v>4.5790198560000004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1550</v>
      </c>
      <c r="M11" s="654">
        <f>VLOOKUP(年度マスタ!$K$4&amp;"_"&amp;M$5,データシート1!$A:$BT,MATCH("cb_"&amp;$G11,データシート1!$A$1:$BT$1,0),0)</f>
        <v>1550</v>
      </c>
      <c r="N11" s="654">
        <f>VLOOKUP(年度マスタ!$K$4&amp;"_"&amp;N$5,データシート1!$A:$BT,MATCH("cb_"&amp;$G11,データシート1!$A$1:$BT$1,0),0)</f>
        <v>1550</v>
      </c>
      <c r="O11" s="654">
        <f>VLOOKUP(年度マスタ!$K$4&amp;"_"&amp;O$5,データシート1!$A:$BT,MATCH("cb_"&amp;$G11,データシート1!$A$1:$BT$1,0),0)</f>
        <v>1550</v>
      </c>
      <c r="P11" s="654">
        <f>VLOOKUP(年度マスタ!$K$4&amp;"_"&amp;P$5,データシート1!$A:$BT,MATCH("cb_"&amp;$G11,データシート1!$A$1:$BT$1,0),0)</f>
        <v>1550</v>
      </c>
      <c r="Q11" s="654">
        <f>VLOOKUP(年度マスタ!$K$4&amp;"_"&amp;Q$5,データシート1!$A:$BT,MATCH("cb_"&amp;$G11,データシート1!$A$1:$BT$1,0),0)</f>
        <v>1550</v>
      </c>
      <c r="R11" s="655">
        <f>VLOOKUP(年度マスタ!$K$4&amp;"_"&amp;R$5,データシート1!$A:$BT,MATCH("cb_"&amp;$G11,データシート1!$A$1:$BT$1,0),0)</f>
        <v>1550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21503</v>
      </c>
      <c r="AD11" s="1022">
        <f>VLOOKUP(年度マスタ!$K$4&amp;"_"&amp;年度マスタ!$K$9,データシート3!A:AB,MATCH("ea_"&amp;$Y11&amp;"_年間発電",データシート3!$A$1:$AB$1,0),0)/10^3</f>
        <v>127194.996</v>
      </c>
      <c r="AE11" s="554">
        <f t="shared" si="0"/>
        <v>4.5790198560000004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20233.7</v>
      </c>
      <c r="K12" s="651">
        <f t="shared" ref="K12:Q12" si="1">SUM(K6:K11)</f>
        <v>24379.4</v>
      </c>
      <c r="L12" s="651">
        <f t="shared" si="1"/>
        <v>28988.300000000003</v>
      </c>
      <c r="M12" s="651">
        <f t="shared" si="1"/>
        <v>33386.099999999991</v>
      </c>
      <c r="N12" s="651">
        <f t="shared" si="1"/>
        <v>33351</v>
      </c>
      <c r="O12" s="651">
        <f t="shared" si="1"/>
        <v>34773.499999999971</v>
      </c>
      <c r="P12" s="651">
        <f t="shared" si="1"/>
        <v>37189.499999999971</v>
      </c>
      <c r="Q12" s="651">
        <f t="shared" si="1"/>
        <v>38971.099999999955</v>
      </c>
      <c r="R12" s="652">
        <f t="shared" ref="R12" si="2">SUM(R6:R11)</f>
        <v>41452.500000000007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400</v>
      </c>
      <c r="AD13" s="666">
        <f>SUM(AD14:AD16)</f>
        <v>2455.498</v>
      </c>
      <c r="AE13" s="667">
        <f t="shared" si="0"/>
        <v>8.8397928000000001E-2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400</v>
      </c>
      <c r="AD16" s="1022">
        <f>VLOOKUP(年度マスタ!$K$4&amp;"_"&amp;年度マスタ!$K$9,データシート3!A:AB,MATCH("ea_"&amp;$Y16&amp;"_年間発電",データシート3!$A$1:$AB$1,0),0)/10^3</f>
        <v>2455.498</v>
      </c>
      <c r="AE16" s="554">
        <f t="shared" si="0"/>
        <v>8.8397928000000001E-2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28.358273369999999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140.47278094000001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15422.982144</v>
      </c>
      <c r="K19" s="615">
        <f>K6*別紙!$C5/100*別紙!$E5/10^3</f>
        <v>17209.480775999997</v>
      </c>
      <c r="L19" s="615">
        <f>L6*別紙!$C5/100*別紙!$E5/10^3</f>
        <v>18826.402451999998</v>
      </c>
      <c r="M19" s="615">
        <f>M6*別紙!$C5/100*別紙!$E5/10^3</f>
        <v>20792.19901199999</v>
      </c>
      <c r="N19" s="615">
        <f>N6*別紙!$C5/100*別紙!$E5/10^3</f>
        <v>22562.496024</v>
      </c>
      <c r="O19" s="615">
        <f>O6*別紙!$C5/100*別紙!$E5/10^3</f>
        <v>23918.87164799996</v>
      </c>
      <c r="P19" s="615">
        <f>P6*別紙!$C5/100*別紙!$E5/10^3</f>
        <v>25205.160263999966</v>
      </c>
      <c r="Q19" s="615">
        <f>Q6*別紙!$C5/100*別紙!$E5/10^3</f>
        <v>27060.785807999942</v>
      </c>
      <c r="R19" s="639">
        <f>R6*別紙!$C5/100*別紙!$E5/10^3</f>
        <v>29247.284436000005</v>
      </c>
      <c r="S19" s="572"/>
      <c r="T19" s="191"/>
      <c r="U19" s="588"/>
      <c r="W19" s="201"/>
      <c r="X19" s="201"/>
      <c r="Y19" s="173"/>
      <c r="Z19" s="628" t="s">
        <v>389</v>
      </c>
      <c r="AA19" s="671"/>
      <c r="AB19" s="672"/>
      <c r="AC19" s="673">
        <f>SUM($AC$6,$AC$9,$AC$10,$AC$13)</f>
        <v>1912468</v>
      </c>
      <c r="AD19" s="673">
        <f>SUM($AD$6,$AD$9,$AD$10,$AD$13)</f>
        <v>2695493.415</v>
      </c>
      <c r="AE19" s="674">
        <f>SUM($AE$6,$AE$9,$AE$10,$AE$13,$AE$17,$AE$18)</f>
        <v>265.86881725000001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9765.2757000000001</v>
      </c>
      <c r="K20" s="617">
        <f>K7*別紙!$C6/100*別紙!$E6/10^3</f>
        <v>13279.981295999998</v>
      </c>
      <c r="L20" s="617">
        <f>L7*別紙!$C6/100*別紙!$E6/10^3</f>
        <v>13692.153311999999</v>
      </c>
      <c r="M20" s="617">
        <f>M7*別紙!$C6/100*別紙!$E6/10^3</f>
        <v>17342.70636</v>
      </c>
      <c r="N20" s="617">
        <f>N7*別紙!$C6/100*別紙!$E6/10^3</f>
        <v>15345.074207999998</v>
      </c>
      <c r="O20" s="617">
        <f>O7*別紙!$C6/100*別紙!$E6/10^3</f>
        <v>15731.716956</v>
      </c>
      <c r="P20" s="617">
        <f>P7*別紙!$C6/100*別紙!$E6/10^3</f>
        <v>17284.901747999997</v>
      </c>
      <c r="Q20" s="617">
        <f>Q7*別紙!$C6/100*別紙!$E6/10^3</f>
        <v>17596.279452000002</v>
      </c>
      <c r="R20" s="634">
        <f>R7*別紙!$C6/100*別紙!$E6/10^3</f>
        <v>17828.423832000004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7358.4</v>
      </c>
      <c r="M22" s="617">
        <f>M9*別紙!$C8/100*別紙!$E8/10^3</f>
        <v>7358.4</v>
      </c>
      <c r="N22" s="617">
        <f>N9*別紙!$C8/100*別紙!$E8/10^3</f>
        <v>7358.4</v>
      </c>
      <c r="O22" s="617">
        <f>O9*別紙!$C8/100*別紙!$E8/10^3</f>
        <v>7358.4</v>
      </c>
      <c r="P22" s="617">
        <f>P9*別紙!$C8/100*別紙!$E8/10^3</f>
        <v>8251.92</v>
      </c>
      <c r="Q22" s="617">
        <f>Q9*別紙!$C8/100*別紙!$E8/10^3</f>
        <v>8251.92</v>
      </c>
      <c r="R22" s="634">
        <f>R9*別紙!$C8/100*別紙!$E8/10^3</f>
        <v>10795.824000000001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10862.4</v>
      </c>
      <c r="M24" s="654">
        <f>M11*別紙!$C10/100*別紙!$E10/10^3</f>
        <v>10862.4</v>
      </c>
      <c r="N24" s="654">
        <f>N11*別紙!$C10/100*別紙!$E10/10^3</f>
        <v>10862.4</v>
      </c>
      <c r="O24" s="654">
        <f>O11*別紙!$C10/100*別紙!$E10/10^3</f>
        <v>10862.4</v>
      </c>
      <c r="P24" s="654">
        <f>P11*別紙!$C10/100*別紙!$E10/10^3</f>
        <v>10862.4</v>
      </c>
      <c r="Q24" s="654">
        <f>Q11*別紙!$C10/100*別紙!$E10/10^3</f>
        <v>10862.4</v>
      </c>
      <c r="R24" s="655">
        <f>R11*別紙!$C10/100*別紙!$E10/10^3</f>
        <v>10862.4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25188.257844</v>
      </c>
      <c r="K25" s="657">
        <f t="shared" si="3"/>
        <v>30489.462071999995</v>
      </c>
      <c r="L25" s="657">
        <f t="shared" si="3"/>
        <v>50739.355764</v>
      </c>
      <c r="M25" s="657">
        <f t="shared" si="3"/>
        <v>56355.705371999997</v>
      </c>
      <c r="N25" s="657">
        <f t="shared" si="3"/>
        <v>56128.370232000001</v>
      </c>
      <c r="O25" s="657">
        <f t="shared" si="3"/>
        <v>57871.388603999963</v>
      </c>
      <c r="P25" s="657">
        <f t="shared" si="3"/>
        <v>61604.382011999965</v>
      </c>
      <c r="Q25" s="657">
        <f t="shared" si="3"/>
        <v>63771.385259999945</v>
      </c>
      <c r="R25" s="658">
        <f t="shared" ref="R25" si="4">SUM(R19:R24)</f>
        <v>68733.932268000004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1609810.3814409573</v>
      </c>
      <c r="K26" s="654">
        <f>(VLOOKUP(年度マスタ!$K$4&amp;"_"&amp;K$18,データシート1!$A:$BT,MATCH("da_合計",データシート1!$A$1:$BT$1,0),0))/10^3</f>
        <v>1480552.6749652245</v>
      </c>
      <c r="L26" s="654">
        <f>(VLOOKUP(年度マスタ!$K$4&amp;"_"&amp;L$18,データシート1!$A:$BT,MATCH("da_合計",データシート1!$A$1:$BT$1,0),0))/10^3</f>
        <v>1477961.7743778105</v>
      </c>
      <c r="M26" s="654">
        <f>(VLOOKUP(年度マスタ!$K$4&amp;"_"&amp;M$18,データシート1!$A:$BT,MATCH("da_合計",データシート1!$A$1:$BT$1,0),0))/10^3</f>
        <v>1439184.5562860919</v>
      </c>
      <c r="N26" s="654">
        <f>(VLOOKUP(年度マスタ!$K$4&amp;"_"&amp;N$18,データシート1!$A:$BT,MATCH("da_合計",データシート1!$A$1:$BT$1,0),0))/10^3</f>
        <v>1423251.6685673224</v>
      </c>
      <c r="O26" s="654">
        <f>(VLOOKUP(年度マスタ!$K$4&amp;"_"&amp;O$18,データシート1!$A:$BT,MATCH("da_合計",データシート1!$A$1:$BT$1,0),0))/10^3</f>
        <v>1505236.6263328302</v>
      </c>
      <c r="P26" s="654">
        <f>(VLOOKUP(年度マスタ!$K$4&amp;"_"&amp;P$18,データシート1!$A:$BT,MATCH("da_合計",データシート1!$A$1:$BT$1,0),0))/10^3</f>
        <v>1541063.6595825714</v>
      </c>
      <c r="Q26" s="654">
        <f>(VLOOKUP(年度マスタ!$K$4&amp;"_"&amp;Q$18,データシート1!$A:$BT,MATCH("da_合計",データシート1!$A$1:$BT$1,0),0))/10^3</f>
        <v>1574092.3466942101</v>
      </c>
      <c r="R26" s="655">
        <f>Q26</f>
        <v>1574092.3466942101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1.5646723449164082E-2</v>
      </c>
      <c r="K27" s="839">
        <f t="shared" ref="K27:P27" si="5">K25/K26</f>
        <v>2.0593297751271254E-2</v>
      </c>
      <c r="L27" s="839">
        <f t="shared" si="5"/>
        <v>3.4330627925312988E-2</v>
      </c>
      <c r="M27" s="839">
        <f t="shared" si="5"/>
        <v>3.9158080960394345E-2</v>
      </c>
      <c r="N27" s="839">
        <f t="shared" si="5"/>
        <v>3.9436714863296168E-2</v>
      </c>
      <c r="O27" s="839">
        <f t="shared" si="5"/>
        <v>3.844670505061424E-2</v>
      </c>
      <c r="P27" s="839">
        <f t="shared" si="5"/>
        <v>3.9975235045570261E-2</v>
      </c>
      <c r="Q27" s="839">
        <f>Q25/Q26</f>
        <v>4.0513115633862139E-2</v>
      </c>
      <c r="R27" s="840">
        <f>R25/R26</f>
        <v>4.3665755959203932E-2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4.3665755959203932E-2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1.7124112322004943</v>
      </c>
      <c r="AA52" s="173"/>
      <c r="AB52" s="678" t="s">
        <v>413</v>
      </c>
      <c r="AC52" s="679">
        <f>$AD6</f>
        <v>2082528.6639999999</v>
      </c>
      <c r="AD52" s="680">
        <f>R19+R20</f>
        <v>47075.708268000009</v>
      </c>
      <c r="AE52" s="681">
        <f t="shared" ref="AE52:AE54" si="6">IFERROR(AD52/AC52,"-")</f>
        <v>2.2605070980189886E-2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1121401.06830579</v>
      </c>
      <c r="Z53" s="1130"/>
      <c r="AA53" s="173"/>
      <c r="AB53" s="678" t="s">
        <v>377</v>
      </c>
      <c r="AC53" s="679">
        <f>$AD9</f>
        <v>483314.25699999998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127194.996</v>
      </c>
      <c r="AD54" s="679">
        <f>R22</f>
        <v>10795.824000000001</v>
      </c>
      <c r="AE54" s="681">
        <f t="shared" si="6"/>
        <v>8.4876169185146247E-2</v>
      </c>
      <c r="AF54" s="473"/>
      <c r="AG54" s="41"/>
      <c r="AH54" s="420"/>
      <c r="AI54" s="442" t="s">
        <v>440</v>
      </c>
      <c r="AJ54" s="443">
        <f>VLOOKUP(年度マスタ!$K$4&amp;"_"&amp;AJ$53,データシート1!$A$1:$BT$2000,MATCH("ca_太陽光発電（10kW未満）",データシート1!$A$1:$BT$1,0),0)</f>
        <v>3144</v>
      </c>
      <c r="AK54" s="443">
        <f>VLOOKUP(年度マスタ!$K$4&amp;"_"&amp;AK$53,データシート1!$A$1:$BT$2000,MATCH("ca_太陽光発電（10kW未満）",データシート1!$A$1:$BT$1,0),0)</f>
        <v>3440</v>
      </c>
      <c r="AL54" s="443">
        <f>VLOOKUP(年度マスタ!$K$4&amp;"_"&amp;AL$53,データシート1!$A$1:$BT$2000,MATCH("ca_太陽光発電（10kW未満）",データシート1!$A$1:$BT$1,0),0)</f>
        <v>3713</v>
      </c>
      <c r="AM54" s="443">
        <f>VLOOKUP(年度マスタ!$K$4&amp;"_"&amp;AM$53,データシート1!$A$1:$BT$2000,MATCH("ca_太陽光発電（10kW未満）",データシート1!$A$1:$BT$1,0),0)</f>
        <v>4044</v>
      </c>
      <c r="AN54" s="443">
        <f>VLOOKUP(年度マスタ!$K$4&amp;"_"&amp;AN$53,データシート1!$A$1:$BT$2000,MATCH("ca_太陽光発電（10kW未満）",データシート1!$A$1:$BT$1,0),0)</f>
        <v>4341</v>
      </c>
      <c r="AO54" s="443">
        <f>VLOOKUP(年度マスタ!$K$4&amp;"_"&amp;AO$53,データシート1!$A$1:$BT$2000,MATCH("ca_太陽光発電（10kW未満）",データシート1!$A$1:$BT$1,0),0)</f>
        <v>4572</v>
      </c>
      <c r="AP54" s="443">
        <f>VLOOKUP(年度マスタ!$K$4&amp;"_"&amp;AP$53,データシート1!$A$1:$BT$2000,MATCH("ca_太陽光発電（10kW未満）",データシート1!$A$1:$BT$1,0),0)</f>
        <v>4778</v>
      </c>
      <c r="AQ54" s="443">
        <f>VLOOKUP(年度マスタ!$K$4&amp;"_"&amp;AQ$53,データシート1!$A$1:$BT$2000,MATCH("ca_太陽光発電（10kW未満）",データシート1!$A$1:$BT$1,0),0)</f>
        <v>5057</v>
      </c>
      <c r="AR54" s="443">
        <f>VLOOKUP(年度マスタ!$K$4&amp;"_"&amp;AR$53,データシート1!$A$1:$BT$2000,MATCH("ca_太陽光発電（10kW未満）",データシート1!$A$1:$BT$1,0),0)</f>
        <v>5393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2455.498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山形市</v>
      </c>
      <c r="AZ12" s="1023" t="str">
        <f>年度マスタ!$K4</f>
        <v>06201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山形市</v>
      </c>
      <c r="AZ4" s="1038" t="str">
        <f>年度マスタ!$K4</f>
        <v>06201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20</v>
      </c>
      <c r="H7" s="701">
        <f t="shared" si="0"/>
        <v>22</v>
      </c>
      <c r="I7" s="701">
        <f t="shared" si="0"/>
        <v>21</v>
      </c>
      <c r="J7" s="701">
        <f t="shared" si="0"/>
        <v>18</v>
      </c>
      <c r="K7" s="702">
        <f t="shared" si="0"/>
        <v>20</v>
      </c>
      <c r="L7" s="702">
        <f t="shared" si="0"/>
        <v>22</v>
      </c>
      <c r="M7" s="702">
        <f t="shared" si="0"/>
        <v>21</v>
      </c>
      <c r="N7" s="702">
        <f t="shared" si="0"/>
        <v>22</v>
      </c>
      <c r="O7" s="702">
        <f>SUM(O8:O13)</f>
        <v>22</v>
      </c>
      <c r="P7" s="702">
        <f t="shared" si="0"/>
        <v>20</v>
      </c>
      <c r="Q7" s="703">
        <f>SUM(Q8:Q13)</f>
        <v>19</v>
      </c>
      <c r="R7" s="909">
        <f t="shared" si="0"/>
        <v>144.95699999999999</v>
      </c>
      <c r="S7" s="910">
        <f t="shared" si="0"/>
        <v>190.85399999999998</v>
      </c>
      <c r="T7" s="910">
        <f t="shared" si="0"/>
        <v>185.85500000000002</v>
      </c>
      <c r="U7" s="910">
        <f t="shared" si="0"/>
        <v>142.52799999999999</v>
      </c>
      <c r="V7" s="910">
        <f t="shared" si="0"/>
        <v>177.208</v>
      </c>
      <c r="W7" s="910">
        <f t="shared" si="0"/>
        <v>188.85999999999999</v>
      </c>
      <c r="X7" s="910">
        <f t="shared" si="0"/>
        <v>159.60499999999999</v>
      </c>
      <c r="Y7" s="910">
        <f t="shared" si="0"/>
        <v>180.59100000000001</v>
      </c>
      <c r="Z7" s="910">
        <f>SUM(Z8:Z13)</f>
        <v>211.79500000000002</v>
      </c>
      <c r="AA7" s="910">
        <f>SUM(AA8:AA13)</f>
        <v>160.37700000000001</v>
      </c>
      <c r="AB7" s="911">
        <f t="shared" si="0"/>
        <v>146.97200000000001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9</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10</v>
      </c>
      <c r="Q10" s="716">
        <f>VLOOKUP($D$3&amp;"_"&amp;Q$3,データシート1!$A:$BU,MATCH($G$2&amp;"_"&amp;$C10,データシート1!$A$1:$BU$1,0),0)</f>
        <v>9</v>
      </c>
      <c r="R10" s="915">
        <f>VLOOKUP($D$3&amp;"_"&amp;R$3,データシート1!$A:$BU,MATCH($R$2&amp;"_"&amp;$C10,データシート1!$A$1:$BU$1,0),0)</f>
        <v>62.011000000000003</v>
      </c>
      <c r="S10" s="916">
        <f>VLOOKUP($D$3&amp;"_"&amp;S$3,データシート1!$A:$BU,MATCH($R$2&amp;"_"&amp;$C10,データシート1!$A$1:$BU$1,0),0)</f>
        <v>65.350999999999999</v>
      </c>
      <c r="T10" s="916">
        <f>VLOOKUP($D$3&amp;"_"&amp;T$3,データシート1!$A:$BU,MATCH($R$2&amp;"_"&amp;$C10,データシート1!$A$1:$BU$1,0),0)</f>
        <v>61.139000000000003</v>
      </c>
      <c r="U10" s="916">
        <f>VLOOKUP($D$3&amp;"_"&amp;U$3,データシート1!$A:$BU,MATCH($R$2&amp;"_"&amp;$C10,データシート1!$A$1:$BU$1,0),0)</f>
        <v>55.707999999999998</v>
      </c>
      <c r="V10" s="916">
        <f>VLOOKUP($D$3&amp;"_"&amp;V$3,データシート1!$A:$BU,MATCH($R$2&amp;"_"&amp;$C10,データシート1!$A$1:$BU$1,0),0)</f>
        <v>55.045999999999999</v>
      </c>
      <c r="W10" s="916">
        <f>VLOOKUP($D$3&amp;"_"&amp;W$3,データシート1!$A:$BU,MATCH($R$2&amp;"_"&amp;$C10,データシート1!$A$1:$BU$1,0),0)</f>
        <v>62.017000000000003</v>
      </c>
      <c r="X10" s="916">
        <f>VLOOKUP($D$3&amp;"_"&amp;X$3,データシート1!$A:$BU,MATCH($R$2&amp;"_"&amp;$C10,データシート1!$A$1:$BU$1,0),0)</f>
        <v>54.939</v>
      </c>
      <c r="Y10" s="916">
        <f>VLOOKUP($D$3&amp;"_"&amp;Y$3,データシート1!$A:$BU,MATCH($R$2&amp;"_"&amp;$C10,データシート1!$A$1:$BU$1,0),0)</f>
        <v>51.636000000000003</v>
      </c>
      <c r="Z10" s="916">
        <f>VLOOKUP($D$3&amp;"_"&amp;Z$3,データシート1!$A:$BU,MATCH($R$2&amp;"_"&amp;$C10,データシート1!$A$1:$BU$1,0),0)</f>
        <v>48.656999999999996</v>
      </c>
      <c r="AA10" s="916">
        <f>VLOOKUP($D$3&amp;"_"&amp;AA$3,データシート1!$A:$BU,MATCH($R$2&amp;"_"&amp;$C10,データシート1!$A$1:$BU$1,0),0)</f>
        <v>52.383000000000003</v>
      </c>
      <c r="AB10" s="917">
        <f>VLOOKUP($D$3&amp;"_"&amp;AB$3,データシート1!$A:$BU,MATCH($R$2&amp;"_"&amp;$C10,データシート1!$A$1:$BU$1,0),0)</f>
        <v>47.41</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11</v>
      </c>
      <c r="I11" s="714">
        <f>VLOOKUP($D$3&amp;"_"&amp;I$3,データシート1!$A:$BU,MATCH($G$2&amp;"_"&amp;$C11,データシート1!$A$1:$BU$1,0),0)</f>
        <v>11</v>
      </c>
      <c r="J11" s="714">
        <f>VLOOKUP($D$3&amp;"_"&amp;J$3,データシート1!$A:$BU,MATCH($G$2&amp;"_"&amp;$C11,データシート1!$A$1:$BU$1,0),0)</f>
        <v>9</v>
      </c>
      <c r="K11" s="715">
        <f>VLOOKUP($D$3&amp;"_"&amp;K$3,データシート1!$A:$BU,MATCH($G$2&amp;"_"&amp;$C11,データシート1!$A$1:$BU$1,0),0)</f>
        <v>11</v>
      </c>
      <c r="L11" s="715">
        <f>VLOOKUP($D$3&amp;"_"&amp;L$3,データシート1!$A:$BU,MATCH($G$2&amp;"_"&amp;$C11,データシート1!$A$1:$BU$1,0),0)</f>
        <v>12</v>
      </c>
      <c r="M11" s="715">
        <f>VLOOKUP($D$3&amp;"_"&amp;M$3,データシート1!$A:$BU,MATCH($G$2&amp;"_"&amp;$C11,データシート1!$A$1:$BU$1,0),0)</f>
        <v>12</v>
      </c>
      <c r="N11" s="715">
        <f>VLOOKUP($D$3&amp;"_"&amp;N$3,データシート1!$A:$BU,MATCH($G$2&amp;"_"&amp;$C11,データシート1!$A$1:$BU$1,0),0)</f>
        <v>13</v>
      </c>
      <c r="O11" s="715">
        <f>VLOOKUP($D$3&amp;"_"&amp;O$3,データシート1!$A:$BU,MATCH($G$2&amp;"_"&amp;$C11,データシート1!$A$1:$BU$1,0),0)</f>
        <v>13</v>
      </c>
      <c r="P11" s="715">
        <f>VLOOKUP($D$3&amp;"_"&amp;P$3,データシート1!$A:$BU,MATCH($G$2&amp;"_"&amp;$C11,データシート1!$A$1:$BU$1,0),0)</f>
        <v>9</v>
      </c>
      <c r="Q11" s="716">
        <f>VLOOKUP($D$3&amp;"_"&amp;Q$3,データシート1!$A:$BU,MATCH($G$2&amp;"_"&amp;$C11,データシート1!$A$1:$BU$1,0),0)</f>
        <v>9</v>
      </c>
      <c r="R11" s="915">
        <f>VLOOKUP($D$3&amp;"_"&amp;R$3,データシート1!$A:$BU,MATCH($R$2&amp;"_"&amp;$C11,データシート1!$A$1:$BU$1,0),0)</f>
        <v>81.795999999999992</v>
      </c>
      <c r="S11" s="916">
        <f>VLOOKUP($D$3&amp;"_"&amp;S$3,データシート1!$A:$BU,MATCH($R$2&amp;"_"&amp;$C11,データシート1!$A$1:$BU$1,0),0)</f>
        <v>124.383</v>
      </c>
      <c r="T11" s="916">
        <f>VLOOKUP($D$3&amp;"_"&amp;T$3,データシート1!$A:$BU,MATCH($R$2&amp;"_"&amp;$C11,データシート1!$A$1:$BU$1,0),0)</f>
        <v>123.571</v>
      </c>
      <c r="U11" s="916">
        <f>VLOOKUP($D$3&amp;"_"&amp;U$3,データシート1!$A:$BU,MATCH($R$2&amp;"_"&amp;$C11,データシート1!$A$1:$BU$1,0),0)</f>
        <v>85.655000000000001</v>
      </c>
      <c r="V11" s="916">
        <f>VLOOKUP($D$3&amp;"_"&amp;V$3,データシート1!$A:$BU,MATCH($R$2&amp;"_"&amp;$C11,データシート1!$A$1:$BU$1,0),0)</f>
        <v>120.973</v>
      </c>
      <c r="W11" s="916">
        <f>VLOOKUP($D$3&amp;"_"&amp;W$3,データシート1!$A:$BU,MATCH($R$2&amp;"_"&amp;$C11,データシート1!$A$1:$BU$1,0),0)</f>
        <v>125.63499999999999</v>
      </c>
      <c r="X11" s="916">
        <f>VLOOKUP($D$3&amp;"_"&amp;X$3,データシート1!$A:$BU,MATCH($R$2&amp;"_"&amp;$C11,データシート1!$A$1:$BU$1,0),0)</f>
        <v>103.458</v>
      </c>
      <c r="Y11" s="916">
        <f>VLOOKUP($D$3&amp;"_"&amp;Y$3,データシート1!$A:$BU,MATCH($R$2&amp;"_"&amp;$C11,データシート1!$A$1:$BU$1,0),0)</f>
        <v>127.962</v>
      </c>
      <c r="Z11" s="916">
        <f>VLOOKUP($D$3&amp;"_"&amp;Z$3,データシート1!$A:$BU,MATCH($R$2&amp;"_"&amp;$C11,データシート1!$A$1:$BU$1,0),0)</f>
        <v>161.958</v>
      </c>
      <c r="AA11" s="916">
        <f>VLOOKUP($D$3&amp;"_"&amp;AA$3,データシート1!$A:$BU,MATCH($R$2&amp;"_"&amp;$C11,データシート1!$A$1:$BU$1,0),0)</f>
        <v>106.755</v>
      </c>
      <c r="AB11" s="917">
        <f>VLOOKUP($D$3&amp;"_"&amp;AB$3,データシート1!$A:$BU,MATCH($R$2&amp;"_"&amp;$C11,データシート1!$A$1:$BU$1,0),0)</f>
        <v>98.454000000000008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1.1499999999999999</v>
      </c>
      <c r="S12" s="919">
        <f>VLOOKUP($D$3&amp;"_"&amp;S$3,データシート1!$A:$BU,MATCH($R$2&amp;"_"&amp;$C12,データシート1!$A$1:$BU$1,0),0)</f>
        <v>1.1200000000000001</v>
      </c>
      <c r="T12" s="919">
        <f>VLOOKUP($D$3&amp;"_"&amp;T$3,データシート1!$A:$BU,MATCH($R$2&amp;"_"&amp;$C12,データシート1!$A$1:$BU$1,0),0)</f>
        <v>1.145</v>
      </c>
      <c r="U12" s="919">
        <f>VLOOKUP($D$3&amp;"_"&amp;U$3,データシート1!$A:$BU,MATCH($R$2&amp;"_"&amp;$C12,データシート1!$A$1:$BU$1,0),0)</f>
        <v>1.165</v>
      </c>
      <c r="V12" s="919">
        <f>VLOOKUP($D$3&amp;"_"&amp;V$3,データシート1!$A:$BU,MATCH($R$2&amp;"_"&amp;$C12,データシート1!$A$1:$BU$1,0),0)</f>
        <v>1.1890000000000001</v>
      </c>
      <c r="W12" s="919">
        <f>VLOOKUP($D$3&amp;"_"&amp;W$3,データシート1!$A:$BU,MATCH($R$2&amp;"_"&amp;$C12,データシート1!$A$1:$BU$1,0),0)</f>
        <v>1.208</v>
      </c>
      <c r="X12" s="919">
        <f>VLOOKUP($D$3&amp;"_"&amp;X$3,データシート1!$A:$BU,MATCH($R$2&amp;"_"&amp;$C12,データシート1!$A$1:$BU$1,0),0)</f>
        <v>1.208</v>
      </c>
      <c r="Y12" s="919">
        <f>VLOOKUP($D$3&amp;"_"&amp;Y$3,データシート1!$A:$BU,MATCH($R$2&amp;"_"&amp;$C12,データシート1!$A$1:$BU$1,0),0)</f>
        <v>0.99299999999999999</v>
      </c>
      <c r="Z12" s="919">
        <f>VLOOKUP($D$3&amp;"_"&amp;Z$3,データシート1!$A:$BU,MATCH($R$2&amp;"_"&amp;$C12,データシート1!$A$1:$BU$1,0),0)</f>
        <v>1.18</v>
      </c>
      <c r="AA12" s="919">
        <f>VLOOKUP($D$3&amp;"_"&amp;AA$3,データシート1!$A:$BU,MATCH($R$2&amp;"_"&amp;$C12,データシート1!$A$1:$BU$1,0),0)</f>
        <v>1.2390000000000001</v>
      </c>
      <c r="AB12" s="920">
        <f>VLOOKUP($D$3&amp;"_"&amp;AB$3,データシート1!$A:$BU,MATCH($R$2&amp;"_"&amp;$C12,データシート1!$A$1:$BU$1,0),0)</f>
        <v>1.1080000000000001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9</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10</v>
      </c>
      <c r="Q26" s="736">
        <f>VLOOKUP($D$3&amp;"_"&amp;Q$3,データシート2!$A:$SI,MATCH($G$2&amp;"_"&amp;$B26,データシート2!$A$1:$SI$1,0),0)</f>
        <v>9</v>
      </c>
      <c r="R26" s="924">
        <f>VLOOKUP($D$3&amp;"_"&amp;R$3,データシート2!$A:$SI,MATCH($R$2&amp;"_"&amp;$B26,データシート2!$A$1:$SI$1,0),0)</f>
        <v>62.011000000000003</v>
      </c>
      <c r="S26" s="925">
        <f>VLOOKUP($D$3&amp;"_"&amp;S$3,データシート2!$A:$SI,MATCH($R$2&amp;"_"&amp;$B26,データシート2!$A$1:$SI$1,0),0)</f>
        <v>65.350999999999999</v>
      </c>
      <c r="T26" s="925">
        <f>VLOOKUP($D$3&amp;"_"&amp;T$3,データシート2!$A:$SI,MATCH($R$2&amp;"_"&amp;$B26,データシート2!$A$1:$SI$1,0),0)</f>
        <v>61.139000000000003</v>
      </c>
      <c r="U26" s="925">
        <f>VLOOKUP($D$3&amp;"_"&amp;U$3,データシート2!$A:$SI,MATCH($R$2&amp;"_"&amp;$B26,データシート2!$A$1:$SI$1,0),0)</f>
        <v>55.707999999999998</v>
      </c>
      <c r="V26" s="925">
        <f>VLOOKUP($D$3&amp;"_"&amp;V$3,データシート2!$A:$SI,MATCH($R$2&amp;"_"&amp;$B26,データシート2!$A$1:$SI$1,0),0)</f>
        <v>55.045999999999999</v>
      </c>
      <c r="W26" s="925">
        <f>VLOOKUP($D$3&amp;"_"&amp;W$3,データシート2!$A:$SI,MATCH($R$2&amp;"_"&amp;$B26,データシート2!$A$1:$SI$1,0),0)</f>
        <v>62.017000000000003</v>
      </c>
      <c r="X26" s="925">
        <f>VLOOKUP($D$3&amp;"_"&amp;X$3,データシート2!$A:$SI,MATCH($R$2&amp;"_"&amp;$B26,データシート2!$A$1:$SI$1,0),0)</f>
        <v>54.939</v>
      </c>
      <c r="Y26" s="925">
        <f>VLOOKUP($D$3&amp;"_"&amp;Y$3,データシート2!$A:$SI,MATCH($R$2&amp;"_"&amp;$B26,データシート2!$A$1:$SI$1,0),0)</f>
        <v>51.636000000000003</v>
      </c>
      <c r="Z26" s="925">
        <f>VLOOKUP($D$3&amp;"_"&amp;Z$3,データシート2!$A:$SI,MATCH($R$2&amp;"_"&amp;$B26,データシート2!$A$1:$SI$1,0),0)</f>
        <v>48.656999999999996</v>
      </c>
      <c r="AA26" s="925">
        <f>VLOOKUP($D$3&amp;"_"&amp;AA$3,データシート2!$A:$SI,MATCH($R$2&amp;"_"&amp;$B26,データシート2!$A$1:$SI$1,0),0)</f>
        <v>52.383000000000003</v>
      </c>
      <c r="AB26" s="926">
        <f>VLOOKUP($D$3&amp;"_"&amp;AB$3,データシート2!$A:$SI,MATCH($R$2&amp;"_"&amp;$B26,データシート2!$A$1:$SI$1,0),0)</f>
        <v>47.41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2</v>
      </c>
      <c r="R27" s="933">
        <f>VLOOKUP($D$3&amp;"_"&amp;R$3,データシート2!$A:$SI,MATCH($R$2&amp;"_"&amp;$C27,データシート2!$A$1:$SI$1,0),0)</f>
        <v>10.974</v>
      </c>
      <c r="S27" s="928">
        <f>VLOOKUP($D$3&amp;"_"&amp;S$3,データシート2!$A:$SI,MATCH($R$2&amp;"_"&amp;$C27,データシート2!$A$1:$SI$1,0),0)</f>
        <v>12.664999999999999</v>
      </c>
      <c r="T27" s="928">
        <f>VLOOKUP($D$3&amp;"_"&amp;T$3,データシート2!$A:$SI,MATCH($R$2&amp;"_"&amp;$C27,データシート2!$A$1:$SI$1,0),0)</f>
        <v>13.218999999999999</v>
      </c>
      <c r="U27" s="928">
        <f>VLOOKUP($D$3&amp;"_"&amp;U$3,データシート2!$A:$SI,MATCH($R$2&amp;"_"&amp;$C27,データシート2!$A$1:$SI$1,0),0)</f>
        <v>13.084</v>
      </c>
      <c r="V27" s="928">
        <f>VLOOKUP($D$3&amp;"_"&amp;V$3,データシート2!$A:$SI,MATCH($R$2&amp;"_"&amp;$C27,データシート2!$A$1:$SI$1,0),0)</f>
        <v>13.528</v>
      </c>
      <c r="W27" s="928">
        <f>VLOOKUP($D$3&amp;"_"&amp;W$3,データシート2!$A:$SI,MATCH($R$2&amp;"_"&amp;$C27,データシート2!$A$1:$SI$1,0),0)</f>
        <v>19.460999999999999</v>
      </c>
      <c r="X27" s="928">
        <f>VLOOKUP($D$3&amp;"_"&amp;X$3,データシート2!$A:$SI,MATCH($R$2&amp;"_"&amp;$C27,データシート2!$A$1:$SI$1,0),0)</f>
        <v>17.535</v>
      </c>
      <c r="Y27" s="928">
        <f>VLOOKUP($D$3&amp;"_"&amp;Y$3,データシート2!$A:$SI,MATCH($R$2&amp;"_"&amp;$C27,データシート2!$A$1:$SI$1,0),0)</f>
        <v>15.066000000000001</v>
      </c>
      <c r="Z27" s="928">
        <f>VLOOKUP($D$3&amp;"_"&amp;Z$3,データシート2!$A:$SI,MATCH($R$2&amp;"_"&amp;$C27,データシート2!$A$1:$SI$1,0),0)</f>
        <v>15.115</v>
      </c>
      <c r="AA27" s="928">
        <f>VLOOKUP($D$3&amp;"_"&amp;AA$3,データシート2!$A:$SI,MATCH($R$2&amp;"_"&amp;$C27,データシート2!$A$1:$SI$1,0),0)</f>
        <v>14.603</v>
      </c>
      <c r="AB27" s="929">
        <f>VLOOKUP($D$3&amp;"_"&amp;AB$3,データシート2!$A:$SI,MATCH($R$2&amp;"_"&amp;$C27,データシート2!$A$1:$SI$1,0),0)</f>
        <v>9.5500000000000007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9.24</v>
      </c>
      <c r="S28" s="938">
        <f>VLOOKUP($D$3&amp;"_"&amp;S$3,データシート2!$A:$SI,MATCH($R$2&amp;"_"&amp;$C28,データシート2!$A$1:$SI$1,0),0)</f>
        <v>7.0739999999999998</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4.4930000000000003</v>
      </c>
      <c r="AB28" s="939">
        <f>VLOOKUP($D$3&amp;"_"&amp;AB$3,データシート2!$A:$SI,MATCH($R$2&amp;"_"&amp;$C28,データシート2!$A$1:$SI$1,0),0)</f>
        <v>4.78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9.7840000000000007</v>
      </c>
      <c r="S32" s="938">
        <f>VLOOKUP($D$3&amp;"_"&amp;S$3,データシート2!$A:$SI,MATCH($R$2&amp;"_"&amp;$C32,データシート2!$A$1:$SI$1,0),0)</f>
        <v>10.781000000000001</v>
      </c>
      <c r="T32" s="938">
        <f>VLOOKUP($D$3&amp;"_"&amp;T$3,データシート2!$A:$SI,MATCH($R$2&amp;"_"&amp;$C32,データシート2!$A$1:$SI$1,0),0)</f>
        <v>12.933</v>
      </c>
      <c r="U32" s="938">
        <f>VLOOKUP($D$3&amp;"_"&amp;U$3,データシート2!$A:$SI,MATCH($R$2&amp;"_"&amp;$C32,データシート2!$A$1:$SI$1,0),0)</f>
        <v>11.113</v>
      </c>
      <c r="V32" s="938">
        <f>VLOOKUP($D$3&amp;"_"&amp;V$3,データシート2!$A:$SI,MATCH($R$2&amp;"_"&amp;$C32,データシート2!$A$1:$SI$1,0),0)</f>
        <v>8.6419999999999995</v>
      </c>
      <c r="W32" s="938">
        <f>VLOOKUP($D$3&amp;"_"&amp;W$3,データシート2!$A:$SI,MATCH($R$2&amp;"_"&amp;$C32,データシート2!$A$1:$SI$1,0),0)</f>
        <v>8.7859999999999996</v>
      </c>
      <c r="X32" s="938">
        <f>VLOOKUP($D$3&amp;"_"&amp;X$3,データシート2!$A:$SI,MATCH($R$2&amp;"_"&amp;$C32,データシート2!$A$1:$SI$1,0),0)</f>
        <v>8.1669999999999998</v>
      </c>
      <c r="Y32" s="938">
        <f>VLOOKUP($D$3&amp;"_"&amp;Y$3,データシート2!$A:$SI,MATCH($R$2&amp;"_"&amp;$C32,データシート2!$A$1:$SI$1,0),0)</f>
        <v>8.26</v>
      </c>
      <c r="Z32" s="938">
        <f>VLOOKUP($D$3&amp;"_"&amp;Z$3,データシート2!$A:$SI,MATCH($R$2&amp;"_"&amp;$C32,データシート2!$A$1:$SI$1,0),0)</f>
        <v>8.2859999999999996</v>
      </c>
      <c r="AA32" s="938">
        <f>VLOOKUP($D$3&amp;"_"&amp;AA$3,データシート2!$A:$SI,MATCH($R$2&amp;"_"&amp;$C32,データシート2!$A$1:$SI$1,0),0)</f>
        <v>7.8109999999999999</v>
      </c>
      <c r="AB32" s="939">
        <f>VLOOKUP($D$3&amp;"_"&amp;AB$3,データシート2!$A:$SI,MATCH($R$2&amp;"_"&amp;$C32,データシート2!$A$1:$SI$1,0),0)</f>
        <v>7.1929999999999996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4.53</v>
      </c>
      <c r="W38" s="938">
        <f>VLOOKUP($D$3&amp;"_"&amp;W$3,データシート2!$A:$SI,MATCH($R$2&amp;"_"&amp;$C38,データシート2!$A$1:$SI$1,0),0)</f>
        <v>5.593</v>
      </c>
      <c r="X38" s="938">
        <f>VLOOKUP($D$3&amp;"_"&amp;X$3,データシート2!$A:$SI,MATCH($R$2&amp;"_"&amp;$C38,データシート2!$A$1:$SI$1,0),0)</f>
        <v>5.7069999999999999</v>
      </c>
      <c r="Y38" s="938">
        <f>VLOOKUP($D$3&amp;"_"&amp;Y$3,データシート2!$A:$SI,MATCH($R$2&amp;"_"&amp;$C38,データシート2!$A$1:$SI$1,0),0)</f>
        <v>5.9409999999999998</v>
      </c>
      <c r="Z38" s="938">
        <f>VLOOKUP($D$3&amp;"_"&amp;Z$3,データシート2!$A:$SI,MATCH($R$2&amp;"_"&amp;$C38,データシート2!$A$1:$SI$1,0),0)</f>
        <v>6.306</v>
      </c>
      <c r="AA38" s="938">
        <f>VLOOKUP($D$3&amp;"_"&amp;AA$3,データシート2!$A:$SI,MATCH($R$2&amp;"_"&amp;$C38,データシート2!$A$1:$SI$1,0),0)</f>
        <v>5.6310000000000002</v>
      </c>
      <c r="AB38" s="939">
        <f>VLOOKUP($D$3&amp;"_"&amp;AB$3,データシート2!$A:$SI,MATCH($R$2&amp;"_"&amp;$C38,データシート2!$A$1:$SI$1,0),0)</f>
        <v>5.2690000000000001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1</v>
      </c>
      <c r="H40" s="766">
        <f>VLOOKUP($D$3&amp;"_"&amp;H$3,データシート2!$A:$SI,MATCH($G$2&amp;"_"&amp;$C40,データシート2!$A$1:$SI$1,0),0)</f>
        <v>1</v>
      </c>
      <c r="I40" s="766">
        <f>VLOOKUP($D$3&amp;"_"&amp;I$3,データシート2!$A:$SI,MATCH($G$2&amp;"_"&amp;$C40,データシート2!$A$1:$SI$1,0),0)</f>
        <v>1</v>
      </c>
      <c r="J40" s="766">
        <f>VLOOKUP($D$3&amp;"_"&amp;J$3,データシート2!$A:$SI,MATCH($G$2&amp;"_"&amp;$C40,データシート2!$A$1:$SI$1,0),0)</f>
        <v>1</v>
      </c>
      <c r="K40" s="767">
        <f>VLOOKUP($D$3&amp;"_"&amp;K$3,データシート2!$A:$SI,MATCH($G$2&amp;"_"&amp;$C40,データシート2!$A$1:$SI$1,0),0)</f>
        <v>1</v>
      </c>
      <c r="L40" s="767">
        <f>VLOOKUP($D$3&amp;"_"&amp;L$3,データシート2!$A:$SI,MATCH($G$2&amp;"_"&amp;$C40,データシート2!$A$1:$SI$1,0),0)</f>
        <v>1</v>
      </c>
      <c r="M40" s="767">
        <f>VLOOKUP($D$3&amp;"_"&amp;M$3,データシート2!$A:$SI,MATCH($G$2&amp;"_"&amp;$C40,データシート2!$A$1:$SI$1,0),0)</f>
        <v>1</v>
      </c>
      <c r="N40" s="767">
        <f>VLOOKUP($D$3&amp;"_"&amp;N$3,データシート2!$A:$SI,MATCH($G$2&amp;"_"&amp;$C40,データシート2!$A$1:$SI$1,0),0)</f>
        <v>1</v>
      </c>
      <c r="O40" s="767">
        <f>VLOOKUP($D$3&amp;"_"&amp;O$3,データシート2!$A:$SI,MATCH($G$2&amp;"_"&amp;$C40,データシート2!$A$1:$SI$1,0),0)</f>
        <v>1</v>
      </c>
      <c r="P40" s="767">
        <f>VLOOKUP($D$3&amp;"_"&amp;P$3,データシート2!$A:$SI,MATCH($G$2&amp;"_"&amp;$C40,データシート2!$A$1:$SI$1,0),0)</f>
        <v>1</v>
      </c>
      <c r="Q40" s="768">
        <f>VLOOKUP($D$3&amp;"_"&amp;Q$3,データシート2!$A:$SI,MATCH($G$2&amp;"_"&amp;$C40,データシート2!$A$1:$SI$1,0),0)</f>
        <v>1</v>
      </c>
      <c r="R40" s="937">
        <f>VLOOKUP($D$3&amp;"_"&amp;R$3,データシート2!$A:$SI,MATCH($R$2&amp;"_"&amp;$C40,データシート2!$A$1:$SI$1,0),0)</f>
        <v>8.9700000000000006</v>
      </c>
      <c r="S40" s="938">
        <f>VLOOKUP($D$3&amp;"_"&amp;S$3,データシート2!$A:$SI,MATCH($R$2&amp;"_"&amp;$C40,データシート2!$A$1:$SI$1,0),0)</f>
        <v>9.7439999999999998</v>
      </c>
      <c r="T40" s="938">
        <f>VLOOKUP($D$3&amp;"_"&amp;T$3,データシート2!$A:$SI,MATCH($R$2&amp;"_"&amp;$C40,データシート2!$A$1:$SI$1,0),0)</f>
        <v>10.288</v>
      </c>
      <c r="U40" s="938">
        <f>VLOOKUP($D$3&amp;"_"&amp;U$3,データシート2!$A:$SI,MATCH($R$2&amp;"_"&amp;$C40,データシート2!$A$1:$SI$1,0),0)</f>
        <v>9.75</v>
      </c>
      <c r="V40" s="938">
        <f>VLOOKUP($D$3&amp;"_"&amp;V$3,データシート2!$A:$SI,MATCH($R$2&amp;"_"&amp;$C40,データシート2!$A$1:$SI$1,0),0)</f>
        <v>10.518000000000001</v>
      </c>
      <c r="W40" s="938">
        <f>VLOOKUP($D$3&amp;"_"&amp;W$3,データシート2!$A:$SI,MATCH($R$2&amp;"_"&amp;$C40,データシート2!$A$1:$SI$1,0),0)</f>
        <v>10.516</v>
      </c>
      <c r="X40" s="938">
        <f>VLOOKUP($D$3&amp;"_"&amp;X$3,データシート2!$A:$SI,MATCH($R$2&amp;"_"&amp;$C40,データシート2!$A$1:$SI$1,0),0)</f>
        <v>9.6150000000000002</v>
      </c>
      <c r="Y40" s="938">
        <f>VLOOKUP($D$3&amp;"_"&amp;Y$3,データシート2!$A:$SI,MATCH($R$2&amp;"_"&amp;$C40,データシート2!$A$1:$SI$1,0),0)</f>
        <v>8.7189999999999994</v>
      </c>
      <c r="Z40" s="938">
        <f>VLOOKUP($D$3&amp;"_"&amp;Z$3,データシート2!$A:$SI,MATCH($R$2&amp;"_"&amp;$C40,データシート2!$A$1:$SI$1,0),0)</f>
        <v>7.0759999999999996</v>
      </c>
      <c r="AA40" s="938">
        <f>VLOOKUP($D$3&amp;"_"&amp;AA$3,データシート2!$A:$SI,MATCH($R$2&amp;"_"&amp;$C40,データシート2!$A$1:$SI$1,0),0)</f>
        <v>5.9130000000000003</v>
      </c>
      <c r="AB40" s="939">
        <f>VLOOKUP($D$3&amp;"_"&amp;AB$3,データシート2!$A:$SI,MATCH($R$2&amp;"_"&amp;$C40,データシート2!$A$1:$SI$1,0),0)</f>
        <v>5.6760000000000002</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3.3340000000000001</v>
      </c>
      <c r="AB41" s="939">
        <f>VLOOKUP($D$3&amp;"_"&amp;AB$3,データシート2!$A:$SI,MATCH($R$2&amp;"_"&amp;$C41,データシート2!$A$1:$SI$1,0),0)</f>
        <v>3.2440000000000002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7.17</v>
      </c>
      <c r="S44" s="938">
        <f>VLOOKUP($D$3&amp;"_"&amp;S$3,データシート2!$A:$SI,MATCH($R$2&amp;"_"&amp;$C44,データシート2!$A$1:$SI$1,0),0)</f>
        <v>7.891</v>
      </c>
      <c r="T44" s="938">
        <f>VLOOKUP($D$3&amp;"_"&amp;T$3,データシート2!$A:$SI,MATCH($R$2&amp;"_"&amp;$C44,データシート2!$A$1:$SI$1,0),0)</f>
        <v>8.5719999999999992</v>
      </c>
      <c r="U44" s="938">
        <f>VLOOKUP($D$3&amp;"_"&amp;U$3,データシート2!$A:$SI,MATCH($R$2&amp;"_"&amp;$C44,データシート2!$A$1:$SI$1,0),0)</f>
        <v>8.0640000000000001</v>
      </c>
      <c r="V44" s="938">
        <f>VLOOKUP($D$3&amp;"_"&amp;V$3,データシート2!$A:$SI,MATCH($R$2&amp;"_"&amp;$C44,データシート2!$A$1:$SI$1,0),0)</f>
        <v>4.399</v>
      </c>
      <c r="W44" s="938">
        <f>VLOOKUP($D$3&amp;"_"&amp;W$3,データシート2!$A:$SI,MATCH($R$2&amp;"_"&amp;$C44,データシート2!$A$1:$SI$1,0),0)</f>
        <v>4.4359999999999999</v>
      </c>
      <c r="X44" s="938">
        <f>VLOOKUP($D$3&amp;"_"&amp;X$3,データシート2!$A:$SI,MATCH($R$2&amp;"_"&amp;$C44,データシート2!$A$1:$SI$1,0),0)</f>
        <v>4.5659999999999998</v>
      </c>
      <c r="Y44" s="938">
        <f>VLOOKUP($D$3&amp;"_"&amp;Y$3,データシート2!$A:$SI,MATCH($R$2&amp;"_"&amp;$C44,データシート2!$A$1:$SI$1,0),0)</f>
        <v>4.915</v>
      </c>
      <c r="Z44" s="938">
        <f>VLOOKUP($D$3&amp;"_"&amp;Z$3,データシート2!$A:$SI,MATCH($R$2&amp;"_"&amp;$C44,データシート2!$A$1:$SI$1,0),0)</f>
        <v>4.6120000000000001</v>
      </c>
      <c r="AA44" s="938">
        <f>VLOOKUP($D$3&amp;"_"&amp;AA$3,データシート2!$A:$SI,MATCH($R$2&amp;"_"&amp;$C44,データシート2!$A$1:$SI$1,0),0)</f>
        <v>4.1539999999999999</v>
      </c>
      <c r="AB44" s="939">
        <f>VLOOKUP($D$3&amp;"_"&amp;AB$3,データシート2!$A:$SI,MATCH($R$2&amp;"_"&amp;$C44,データシート2!$A$1:$SI$1,0),0)</f>
        <v>4.84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6.7619999999999996</v>
      </c>
      <c r="S48" s="938">
        <f>VLOOKUP($D$3&amp;"_"&amp;S$3,データシート2!$A:$SI,MATCH($R$2&amp;"_"&amp;$C48,データシート2!$A$1:$SI$1,0),0)</f>
        <v>7.8339999999999996</v>
      </c>
      <c r="T48" s="938">
        <f>VLOOKUP($D$3&amp;"_"&amp;T$3,データシート2!$A:$SI,MATCH($R$2&amp;"_"&amp;$C48,データシート2!$A$1:$SI$1,0),0)</f>
        <v>6.4109999999999996</v>
      </c>
      <c r="U48" s="938">
        <f>VLOOKUP($D$3&amp;"_"&amp;U$3,データシート2!$A:$SI,MATCH($R$2&amp;"_"&amp;$C48,データシート2!$A$1:$SI$1,0),0)</f>
        <v>4.1909999999999998</v>
      </c>
      <c r="V48" s="938">
        <f>VLOOKUP($D$3&amp;"_"&amp;V$3,データシート2!$A:$SI,MATCH($R$2&amp;"_"&amp;$C48,データシート2!$A$1:$SI$1,0),0)</f>
        <v>3.7930000000000001</v>
      </c>
      <c r="W48" s="938">
        <f>VLOOKUP($D$3&amp;"_"&amp;W$3,データシート2!$A:$SI,MATCH($R$2&amp;"_"&amp;$C48,データシート2!$A$1:$SI$1,0),0)</f>
        <v>3.516</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9.1110000000000007</v>
      </c>
      <c r="S51" s="938">
        <f>VLOOKUP($D$3&amp;"_"&amp;S$3,データシート2!$A:$SI,MATCH($R$2&amp;"_"&amp;$C51,データシート2!$A$1:$SI$1,0),0)</f>
        <v>9.3620000000000001</v>
      </c>
      <c r="T51" s="938">
        <f>VLOOKUP($D$3&amp;"_"&amp;T$3,データシート2!$A:$SI,MATCH($R$2&amp;"_"&amp;$C51,データシート2!$A$1:$SI$1,0),0)</f>
        <v>9.7159999999999993</v>
      </c>
      <c r="U51" s="938">
        <f>VLOOKUP($D$3&amp;"_"&amp;U$3,データシート2!$A:$SI,MATCH($R$2&amp;"_"&amp;$C51,データシート2!$A$1:$SI$1,0),0)</f>
        <v>9.5060000000000002</v>
      </c>
      <c r="V51" s="938">
        <f>VLOOKUP($D$3&amp;"_"&amp;V$3,データシート2!$A:$SI,MATCH($R$2&amp;"_"&amp;$C51,データシート2!$A$1:$SI$1,0),0)</f>
        <v>9.6359999999999992</v>
      </c>
      <c r="W51" s="938">
        <f>VLOOKUP($D$3&amp;"_"&amp;W$3,データシート2!$A:$SI,MATCH($R$2&amp;"_"&amp;$C51,データシート2!$A$1:$SI$1,0),0)</f>
        <v>9.7089999999999996</v>
      </c>
      <c r="X51" s="938">
        <f>VLOOKUP($D$3&amp;"_"&amp;X$3,データシート2!$A:$SI,MATCH($R$2&amp;"_"&amp;$C51,データシート2!$A$1:$SI$1,0),0)</f>
        <v>9.3490000000000002</v>
      </c>
      <c r="Y51" s="938">
        <f>VLOOKUP($D$3&amp;"_"&amp;Y$3,データシート2!$A:$SI,MATCH($R$2&amp;"_"&amp;$C51,データシート2!$A$1:$SI$1,0),0)</f>
        <v>8.7349999999999994</v>
      </c>
      <c r="Z51" s="938">
        <f>VLOOKUP($D$3&amp;"_"&amp;Z$3,データシート2!$A:$SI,MATCH($R$2&amp;"_"&amp;$C51,データシート2!$A$1:$SI$1,0),0)</f>
        <v>7.2619999999999996</v>
      </c>
      <c r="AA51" s="938">
        <f>VLOOKUP($D$3&amp;"_"&amp;AA$3,データシート2!$A:$SI,MATCH($R$2&amp;"_"&amp;$C51,データシート2!$A$1:$SI$1,0),0)</f>
        <v>6.444</v>
      </c>
      <c r="AB51" s="939">
        <f>VLOOKUP($D$3&amp;"_"&amp;AB$3,データシート2!$A:$SI,MATCH($R$2&amp;"_"&amp;$C51,データシート2!$A$1:$SI$1,0),0)</f>
        <v>6.8579999999999997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1.1499999999999999</v>
      </c>
      <c r="S53" s="925">
        <f>VLOOKUP($D$3&amp;"_"&amp;S$3,データシート2!$A:$SI,MATCH($R$2&amp;"_"&amp;$B53,データシート2!$A$1:$SI$1,0),0)</f>
        <v>1.1200000000000001</v>
      </c>
      <c r="T53" s="925">
        <f>VLOOKUP($D$3&amp;"_"&amp;T$3,データシート2!$A:$SI,MATCH($R$2&amp;"_"&amp;$B53,データシート2!$A$1:$SI$1,0),0)</f>
        <v>1.145</v>
      </c>
      <c r="U53" s="925">
        <f>VLOOKUP($D$3&amp;"_"&amp;U$3,データシート2!$A:$SI,MATCH($R$2&amp;"_"&amp;$B53,データシート2!$A$1:$SI$1,0),0)</f>
        <v>1.165</v>
      </c>
      <c r="V53" s="925">
        <f>VLOOKUP($D$3&amp;"_"&amp;V$3,データシート2!$A:$SI,MATCH($R$2&amp;"_"&amp;$B53,データシート2!$A$1:$SI$1,0),0)</f>
        <v>1.1890000000000001</v>
      </c>
      <c r="W53" s="925">
        <f>VLOOKUP($D$3&amp;"_"&amp;W$3,データシート2!$A:$SI,MATCH($R$2&amp;"_"&amp;$B53,データシート2!$A$1:$SI$1,0),0)</f>
        <v>1.208</v>
      </c>
      <c r="X53" s="925">
        <f>VLOOKUP($D$3&amp;"_"&amp;X$3,データシート2!$A:$SI,MATCH($R$2&amp;"_"&amp;$B53,データシート2!$A$1:$SI$1,0),0)</f>
        <v>1.208</v>
      </c>
      <c r="Y53" s="925">
        <f>VLOOKUP($D$3&amp;"_"&amp;Y$3,データシート2!$A:$SI,MATCH($R$2&amp;"_"&amp;$B53,データシート2!$A$1:$SI$1,0),0)</f>
        <v>0.99299999999999999</v>
      </c>
      <c r="Z53" s="925">
        <f>VLOOKUP($D$3&amp;"_"&amp;Z$3,データシート2!$A:$SI,MATCH($R$2&amp;"_"&amp;$B53,データシート2!$A$1:$SI$1,0),0)</f>
        <v>1.18</v>
      </c>
      <c r="AA53" s="925">
        <f>VLOOKUP($D$3&amp;"_"&amp;AA$3,データシート2!$A:$SI,MATCH($R$2&amp;"_"&amp;$B53,データシート2!$A$1:$SI$1,0),0)</f>
        <v>1.2390000000000001</v>
      </c>
      <c r="AB53" s="926">
        <f>VLOOKUP($D$3&amp;"_"&amp;AB$3,データシート2!$A:$SI,MATCH($R$2&amp;"_"&amp;$B53,データシート2!$A$1:$SI$1,0),0)</f>
        <v>1.1080000000000001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1.1499999999999999</v>
      </c>
      <c r="S59" s="938">
        <f>VLOOKUP($D$3&amp;"_"&amp;S$3,データシート2!$A:$SI,MATCH($R$2&amp;"_"&amp;$C59,データシート2!$A$1:$SI$1,0),0)</f>
        <v>1.1200000000000001</v>
      </c>
      <c r="T59" s="938">
        <f>VLOOKUP($D$3&amp;"_"&amp;T$3,データシート2!$A:$SI,MATCH($R$2&amp;"_"&amp;$C59,データシート2!$A$1:$SI$1,0),0)</f>
        <v>1.145</v>
      </c>
      <c r="U59" s="938">
        <f>VLOOKUP($D$3&amp;"_"&amp;U$3,データシート2!$A:$SI,MATCH($R$2&amp;"_"&amp;$C59,データシート2!$A$1:$SI$1,0),0)</f>
        <v>1.165</v>
      </c>
      <c r="V59" s="938">
        <f>VLOOKUP($D$3&amp;"_"&amp;V$3,データシート2!$A:$SI,MATCH($R$2&amp;"_"&amp;$C59,データシート2!$A$1:$SI$1,0),0)</f>
        <v>1.1890000000000001</v>
      </c>
      <c r="W59" s="938">
        <f>VLOOKUP($D$3&amp;"_"&amp;W$3,データシート2!$A:$SI,MATCH($R$2&amp;"_"&amp;$C59,データシート2!$A$1:$SI$1,0),0)</f>
        <v>1.208</v>
      </c>
      <c r="X59" s="938">
        <f>VLOOKUP($D$3&amp;"_"&amp;X$3,データシート2!$A:$SI,MATCH($R$2&amp;"_"&amp;$C59,データシート2!$A$1:$SI$1,0),0)</f>
        <v>1.208</v>
      </c>
      <c r="Y59" s="938">
        <f>VLOOKUP($D$3&amp;"_"&amp;Y$3,データシート2!$A:$SI,MATCH($R$2&amp;"_"&amp;$C59,データシート2!$A$1:$SI$1,0),0)</f>
        <v>0.99299999999999999</v>
      </c>
      <c r="Z59" s="938">
        <f>VLOOKUP($D$3&amp;"_"&amp;Z$3,データシート2!$A:$SI,MATCH($R$2&amp;"_"&amp;$C59,データシート2!$A$1:$SI$1,0),0)</f>
        <v>1.18</v>
      </c>
      <c r="AA59" s="938">
        <f>VLOOKUP($D$3&amp;"_"&amp;AA$3,データシート2!$A:$SI,MATCH($R$2&amp;"_"&amp;$C59,データシート2!$A$1:$SI$1,0),0)</f>
        <v>1.2390000000000001</v>
      </c>
      <c r="AB59" s="939">
        <f>VLOOKUP($D$3&amp;"_"&amp;AB$3,データシート2!$A:$SI,MATCH($R$2&amp;"_"&amp;$C59,データシート2!$A$1:$SI$1,0),0)</f>
        <v>1.1080000000000001</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1.1499999999999999</v>
      </c>
      <c r="S60" s="972">
        <f>VLOOKUP($D$3&amp;"_"&amp;S$3,データシート2!$A:$SI,MATCH($R$2&amp;"_"&amp;$E60,データシート2!$A$1:$SI$1,0),0)</f>
        <v>1.1200000000000001</v>
      </c>
      <c r="T60" s="972">
        <f>VLOOKUP($D$3&amp;"_"&amp;T$3,データシート2!$A:$SI,MATCH($R$2&amp;"_"&amp;$E60,データシート2!$A$1:$SI$1,0),0)</f>
        <v>1.145</v>
      </c>
      <c r="U60" s="972">
        <f>VLOOKUP($D$3&amp;"_"&amp;U$3,データシート2!$A:$SI,MATCH($R$2&amp;"_"&amp;$E60,データシート2!$A$1:$SI$1,0),0)</f>
        <v>1.165</v>
      </c>
      <c r="V60" s="972">
        <f>VLOOKUP($D$3&amp;"_"&amp;V$3,データシート2!$A:$SI,MATCH($R$2&amp;"_"&amp;$E60,データシート2!$A$1:$SI$1,0),0)</f>
        <v>1.1890000000000001</v>
      </c>
      <c r="W60" s="972">
        <f>VLOOKUP($D$3&amp;"_"&amp;W$3,データシート2!$A:$SI,MATCH($R$2&amp;"_"&amp;$E60,データシート2!$A$1:$SI$1,0),0)</f>
        <v>1.208</v>
      </c>
      <c r="X60" s="972">
        <f>VLOOKUP($D$3&amp;"_"&amp;X$3,データシート2!$A:$SI,MATCH($R$2&amp;"_"&amp;$E60,データシート2!$A$1:$SI$1,0),0)</f>
        <v>1.208</v>
      </c>
      <c r="Y60" s="972">
        <f>VLOOKUP($D$3&amp;"_"&amp;Y$3,データシート2!$A:$SI,MATCH($R$2&amp;"_"&amp;$E60,データシート2!$A$1:$SI$1,0),0)</f>
        <v>0.99299999999999999</v>
      </c>
      <c r="Z60" s="972">
        <f>VLOOKUP($D$3&amp;"_"&amp;Z$3,データシート2!$A:$SI,MATCH($R$2&amp;"_"&amp;$E60,データシート2!$A$1:$SI$1,0),0)</f>
        <v>1.18</v>
      </c>
      <c r="AA60" s="972">
        <f>VLOOKUP($D$3&amp;"_"&amp;AA$3,データシート2!$A:$SI,MATCH($R$2&amp;"_"&amp;$E60,データシート2!$A$1:$SI$1,0),0)</f>
        <v>1.2390000000000001</v>
      </c>
      <c r="AB60" s="973">
        <f>VLOOKUP($D$3&amp;"_"&amp;AB$3,データシート2!$A:$SI,MATCH($R$2&amp;"_"&amp;$E60,データシート2!$A$1:$SI$1,0),0)</f>
        <v>1.1080000000000001</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4.665</v>
      </c>
      <c r="X62" s="925">
        <f>VLOOKUP($D$3&amp;"_"&amp;X$3,データシート2!$A:$SI,MATCH($R$2&amp;"_"&amp;$B62,データシート2!$A$1:$SI$1,0),0)</f>
        <v>4.87</v>
      </c>
      <c r="Y62" s="925">
        <f>VLOOKUP($D$3&amp;"_"&amp;Y$3,データシート2!$A:$SI,MATCH($R$2&amp;"_"&amp;$B62,データシート2!$A$1:$SI$1,0),0)</f>
        <v>5.2869999999999999</v>
      </c>
      <c r="Z62" s="925">
        <f>VLOOKUP($D$3&amp;"_"&amp;Z$3,データシート2!$A:$SI,MATCH($R$2&amp;"_"&amp;$B62,データシート2!$A$1:$SI$1,0),0)</f>
        <v>5.5819999999999999</v>
      </c>
      <c r="AA62" s="925">
        <f>VLOOKUP($D$3&amp;"_"&amp;AA$3,データシート2!$A:$SI,MATCH($R$2&amp;"_"&amp;$B62,データシート2!$A$1:$SI$1,0),0)</f>
        <v>6.0090000000000003</v>
      </c>
      <c r="AB62" s="926">
        <f>VLOOKUP($D$3&amp;"_"&amp;AB$3,データシート2!$A:$SI,MATCH($R$2&amp;"_"&amp;$B62,データシート2!$A$1:$SI$1,0),0)</f>
        <v>6.5129999999999999</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4.665</v>
      </c>
      <c r="X63" s="928">
        <f>VLOOKUP($D$3&amp;"_"&amp;X$3,データシート2!$A:$SI,MATCH($R$2&amp;"_"&amp;$C63,データシート2!$A$1:$SI$1,0),0)</f>
        <v>4.87</v>
      </c>
      <c r="Y63" s="928">
        <f>VLOOKUP($D$3&amp;"_"&amp;Y$3,データシート2!$A:$SI,MATCH($R$2&amp;"_"&amp;$C63,データシート2!$A$1:$SI$1,0),0)</f>
        <v>5.2869999999999999</v>
      </c>
      <c r="Z63" s="928">
        <f>VLOOKUP($D$3&amp;"_"&amp;Z$3,データシート2!$A:$SI,MATCH($R$2&amp;"_"&amp;$C63,データシート2!$A$1:$SI$1,0),0)</f>
        <v>5.5819999999999999</v>
      </c>
      <c r="AA63" s="928">
        <f>VLOOKUP($D$3&amp;"_"&amp;AA$3,データシート2!$A:$SI,MATCH($R$2&amp;"_"&amp;$C63,データシート2!$A$1:$SI$1,0),0)</f>
        <v>6.0090000000000003</v>
      </c>
      <c r="AB63" s="929">
        <f>VLOOKUP($D$3&amp;"_"&amp;AB$3,データシート2!$A:$SI,MATCH($R$2&amp;"_"&amp;$C63,データシート2!$A$1:$SI$1,0),0)</f>
        <v>6.5129999999999999</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6.2110000000000003</v>
      </c>
      <c r="S77" s="925">
        <f>VLOOKUP($D$3&amp;"_"&amp;S$3,データシート2!$A:$SI,MATCH($R$2&amp;"_"&amp;$B77,データシート2!$A$1:$SI$1,0),0)</f>
        <v>7.6360000000000001</v>
      </c>
      <c r="T77" s="925">
        <f>VLOOKUP($D$3&amp;"_"&amp;T$3,データシート2!$A:$SI,MATCH($R$2&amp;"_"&amp;$B77,データシート2!$A$1:$SI$1,0),0)</f>
        <v>7.7720000000000002</v>
      </c>
      <c r="U77" s="925">
        <f>VLOOKUP($D$3&amp;"_"&amp;U$3,データシート2!$A:$SI,MATCH($R$2&amp;"_"&amp;$B77,データシート2!$A$1:$SI$1,0),0)</f>
        <v>7.2910000000000004</v>
      </c>
      <c r="V77" s="925">
        <f>VLOOKUP($D$3&amp;"_"&amp;V$3,データシート2!$A:$SI,MATCH($R$2&amp;"_"&amp;$B77,データシート2!$A$1:$SI$1,0),0)</f>
        <v>6.9960000000000004</v>
      </c>
      <c r="W77" s="925">
        <f>VLOOKUP($D$3&amp;"_"&amp;W$3,データシート2!$A:$SI,MATCH($R$2&amp;"_"&amp;$B77,データシート2!$A$1:$SI$1,0),0)</f>
        <v>6.7569999999999997</v>
      </c>
      <c r="X77" s="925">
        <f>VLOOKUP($D$3&amp;"_"&amp;X$3,データシート2!$A:$SI,MATCH($R$2&amp;"_"&amp;$B77,データシート2!$A$1:$SI$1,0),0)</f>
        <v>6.6639999999999997</v>
      </c>
      <c r="Y77" s="925">
        <f>VLOOKUP($D$3&amp;"_"&amp;Y$3,データシート2!$A:$SI,MATCH($R$2&amp;"_"&amp;$B77,データシート2!$A$1:$SI$1,0),0)</f>
        <v>6.4109999999999996</v>
      </c>
      <c r="Z77" s="925">
        <f>VLOOKUP($D$3&amp;"_"&amp;Z$3,データシート2!$A:$SI,MATCH($R$2&amp;"_"&amp;$B77,データシート2!$A$1:$SI$1,0),0)</f>
        <v>6.125</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6.2110000000000003</v>
      </c>
      <c r="S84" s="938">
        <f>VLOOKUP($D$3&amp;"_"&amp;S$3,データシート2!$A:$SI,MATCH($R$2&amp;"_"&amp;$C84,データシート2!$A$1:$SI$1,0),0)</f>
        <v>7.6360000000000001</v>
      </c>
      <c r="T84" s="938">
        <f>VLOOKUP($D$3&amp;"_"&amp;T$3,データシート2!$A:$SI,MATCH($R$2&amp;"_"&amp;$C84,データシート2!$A$1:$SI$1,0),0)</f>
        <v>7.7720000000000002</v>
      </c>
      <c r="U84" s="938">
        <f>VLOOKUP($D$3&amp;"_"&amp;U$3,データシート2!$A:$SI,MATCH($R$2&amp;"_"&amp;$C84,データシート2!$A$1:$SI$1,0),0)</f>
        <v>7.2910000000000004</v>
      </c>
      <c r="V84" s="938">
        <f>VLOOKUP($D$3&amp;"_"&amp;V$3,データシート2!$A:$SI,MATCH($R$2&amp;"_"&amp;$C84,データシート2!$A$1:$SI$1,0),0)</f>
        <v>6.9960000000000004</v>
      </c>
      <c r="W84" s="938">
        <f>VLOOKUP($D$3&amp;"_"&amp;W$3,データシート2!$A:$SI,MATCH($R$2&amp;"_"&amp;$C84,データシート2!$A$1:$SI$1,0),0)</f>
        <v>6.7569999999999997</v>
      </c>
      <c r="X84" s="938">
        <f>VLOOKUP($D$3&amp;"_"&amp;X$3,データシート2!$A:$SI,MATCH($R$2&amp;"_"&amp;$C84,データシート2!$A$1:$SI$1,0),0)</f>
        <v>6.6639999999999997</v>
      </c>
      <c r="Y84" s="938">
        <f>VLOOKUP($D$3&amp;"_"&amp;Y$3,データシート2!$A:$SI,MATCH($R$2&amp;"_"&amp;$C84,データシート2!$A$1:$SI$1,0),0)</f>
        <v>6.4109999999999996</v>
      </c>
      <c r="Z84" s="938">
        <f>VLOOKUP($D$3&amp;"_"&amp;Z$3,データシート2!$A:$SI,MATCH($R$2&amp;"_"&amp;$C84,データシート2!$A$1:$SI$1,0),0)</f>
        <v>6.125</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3.9950000000000001</v>
      </c>
      <c r="S106" s="925">
        <f>VLOOKUP($D$3&amp;"_"&amp;S$3,データシート2!$A:$SI,MATCH($R$2&amp;"_"&amp;$B106,データシート2!$A$1:$SI$1,0),0)</f>
        <v>4.8179999999999996</v>
      </c>
      <c r="T106" s="925">
        <f>VLOOKUP($D$3&amp;"_"&amp;T$3,データシート2!$A:$SI,MATCH($R$2&amp;"_"&amp;$B106,データシート2!$A$1:$SI$1,0),0)</f>
        <v>4.9059999999999997</v>
      </c>
      <c r="U106" s="925">
        <f>VLOOKUP($D$3&amp;"_"&amp;U$3,データシート2!$A:$SI,MATCH($R$2&amp;"_"&amp;$B106,データシート2!$A$1:$SI$1,0),0)</f>
        <v>4.6639999999999997</v>
      </c>
      <c r="V106" s="925">
        <f>VLOOKUP($D$3&amp;"_"&amp;V$3,データシート2!$A:$SI,MATCH($R$2&amp;"_"&amp;$B106,データシート2!$A$1:$SI$1,0),0)</f>
        <v>4.5010000000000003</v>
      </c>
      <c r="W106" s="925">
        <f>VLOOKUP($D$3&amp;"_"&amp;W$3,データシート2!$A:$SI,MATCH($R$2&amp;"_"&amp;$B106,データシート2!$A$1:$SI$1,0),0)</f>
        <v>4.4960000000000004</v>
      </c>
      <c r="X106" s="925">
        <f>VLOOKUP($D$3&amp;"_"&amp;X$3,データシート2!$A:$SI,MATCH($R$2&amp;"_"&amp;$B106,データシート2!$A$1:$SI$1,0),0)</f>
        <v>4.4829999999999997</v>
      </c>
      <c r="Y106" s="925">
        <f>VLOOKUP($D$3&amp;"_"&amp;Y$3,データシート2!$A:$SI,MATCH($R$2&amp;"_"&amp;$B106,データシート2!$A$1:$SI$1,0),0)</f>
        <v>4.2469999999999999</v>
      </c>
      <c r="Z106" s="925">
        <f>VLOOKUP($D$3&amp;"_"&amp;Z$3,データシート2!$A:$SI,MATCH($R$2&amp;"_"&amp;$B106,データシート2!$A$1:$SI$1,0),0)</f>
        <v>4.1790000000000003</v>
      </c>
      <c r="AA106" s="925">
        <f>VLOOKUP($D$3&amp;"_"&amp;AA$3,データシート2!$A:$SI,MATCH($R$2&amp;"_"&amp;$B106,データシート2!$A$1:$SI$1,0),0)</f>
        <v>3.8650000000000002</v>
      </c>
      <c r="AB106" s="926">
        <f>VLOOKUP($D$3&amp;"_"&amp;AB$3,データシート2!$A:$SI,MATCH($R$2&amp;"_"&amp;$B106,データシート2!$A$1:$SI$1,0),0)</f>
        <v>3.9260000000000002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3.9950000000000001</v>
      </c>
      <c r="S107" s="938">
        <f>VLOOKUP($D$3&amp;"_"&amp;S$3,データシート2!$A:$SI,MATCH($R$2&amp;"_"&amp;$C107,データシート2!$A$1:$SI$1,0),0)</f>
        <v>4.8179999999999996</v>
      </c>
      <c r="T107" s="938">
        <f>VLOOKUP($D$3&amp;"_"&amp;T$3,データシート2!$A:$SI,MATCH($R$2&amp;"_"&amp;$C107,データシート2!$A$1:$SI$1,0),0)</f>
        <v>4.9059999999999997</v>
      </c>
      <c r="U107" s="938">
        <f>VLOOKUP($D$3&amp;"_"&amp;U$3,データシート2!$A:$SI,MATCH($R$2&amp;"_"&amp;$C107,データシート2!$A$1:$SI$1,0),0)</f>
        <v>4.6639999999999997</v>
      </c>
      <c r="V107" s="938">
        <f>VLOOKUP($D$3&amp;"_"&amp;V$3,データシート2!$A:$SI,MATCH($R$2&amp;"_"&amp;$C107,データシート2!$A$1:$SI$1,0),0)</f>
        <v>4.5010000000000003</v>
      </c>
      <c r="W107" s="938">
        <f>VLOOKUP($D$3&amp;"_"&amp;W$3,データシート2!$A:$SI,MATCH($R$2&amp;"_"&amp;$C107,データシート2!$A$1:$SI$1,0),0)</f>
        <v>4.4960000000000004</v>
      </c>
      <c r="X107" s="938">
        <f>VLOOKUP($D$3&amp;"_"&amp;X$3,データシート2!$A:$SI,MATCH($R$2&amp;"_"&amp;$C107,データシート2!$A$1:$SI$1,0),0)</f>
        <v>4.4829999999999997</v>
      </c>
      <c r="Y107" s="938">
        <f>VLOOKUP($D$3&amp;"_"&amp;Y$3,データシート2!$A:$SI,MATCH($R$2&amp;"_"&amp;$C107,データシート2!$A$1:$SI$1,0),0)</f>
        <v>4.2469999999999999</v>
      </c>
      <c r="Z107" s="938">
        <f>VLOOKUP($D$3&amp;"_"&amp;Z$3,データシート2!$A:$SI,MATCH($R$2&amp;"_"&amp;$C107,データシート2!$A$1:$SI$1,0),0)</f>
        <v>4.1790000000000003</v>
      </c>
      <c r="AA107" s="938">
        <f>VLOOKUP($D$3&amp;"_"&amp;AA$3,データシート2!$A:$SI,MATCH($R$2&amp;"_"&amp;$C107,データシート2!$A$1:$SI$1,0),0)</f>
        <v>3.8650000000000002</v>
      </c>
      <c r="AB107" s="939">
        <f>VLOOKUP($D$3&amp;"_"&amp;AB$3,データシート2!$A:$SI,MATCH($R$2&amp;"_"&amp;$C107,データシート2!$A$1:$SI$1,0),0)</f>
        <v>3.9260000000000002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20.149999999999999</v>
      </c>
      <c r="S114" s="925">
        <f>VLOOKUP($D$3&amp;"_"&amp;S$3,データシート2!$A:$SI,MATCH($R$2&amp;"_"&amp;$B114,データシート2!$A$1:$SI$1,0),0)</f>
        <v>22.178999999999998</v>
      </c>
      <c r="T114" s="925">
        <f>VLOOKUP($D$3&amp;"_"&amp;T$3,データシート2!$A:$SI,MATCH($R$2&amp;"_"&amp;$B114,データシート2!$A$1:$SI$1,0),0)</f>
        <v>21.992000000000001</v>
      </c>
      <c r="U114" s="925">
        <f>VLOOKUP($D$3&amp;"_"&amp;U$3,データシート2!$A:$SI,MATCH($R$2&amp;"_"&amp;$B114,データシート2!$A$1:$SI$1,0),0)</f>
        <v>22.533999999999999</v>
      </c>
      <c r="V114" s="925">
        <f>VLOOKUP($D$3&amp;"_"&amp;V$3,データシート2!$A:$SI,MATCH($R$2&amp;"_"&amp;$B114,データシート2!$A$1:$SI$1,0),0)</f>
        <v>22.756</v>
      </c>
      <c r="W114" s="925">
        <f>VLOOKUP($D$3&amp;"_"&amp;W$3,データシート2!$A:$SI,MATCH($R$2&amp;"_"&amp;$B114,データシート2!$A$1:$SI$1,0),0)</f>
        <v>22.507999999999999</v>
      </c>
      <c r="X114" s="925">
        <f>VLOOKUP($D$3&amp;"_"&amp;X$3,データシート2!$A:$SI,MATCH($R$2&amp;"_"&amp;$B114,データシート2!$A$1:$SI$1,0),0)</f>
        <v>22.443000000000001</v>
      </c>
      <c r="Y114" s="925">
        <f>VLOOKUP($D$3&amp;"_"&amp;Y$3,データシート2!$A:$SI,MATCH($R$2&amp;"_"&amp;$B114,データシート2!$A$1:$SI$1,0),0)</f>
        <v>21.295000000000002</v>
      </c>
      <c r="Z114" s="925">
        <f>VLOOKUP($D$3&amp;"_"&amp;Z$3,データシート2!$A:$SI,MATCH($R$2&amp;"_"&amp;$B114,データシート2!$A$1:$SI$1,0),0)</f>
        <v>22.335000000000001</v>
      </c>
      <c r="AA114" s="925">
        <f>VLOOKUP($D$3&amp;"_"&amp;AA$3,データシート2!$A:$SI,MATCH($R$2&amp;"_"&amp;$B114,データシート2!$A$1:$SI$1,0),0)</f>
        <v>24.605</v>
      </c>
      <c r="AB114" s="926">
        <f>VLOOKUP($D$3&amp;"_"&amp;AB$3,データシート2!$A:$SI,MATCH($R$2&amp;"_"&amp;$B114,データシート2!$A$1:$SI$1,0),0)</f>
        <v>24.425000000000001</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20.149999999999999</v>
      </c>
      <c r="S115" s="928">
        <f>VLOOKUP($D$3&amp;"_"&amp;S$3,データシート2!$A:$SI,MATCH($R$2&amp;"_"&amp;$C115,データシート2!$A$1:$SI$1,0),0)</f>
        <v>22.178999999999998</v>
      </c>
      <c r="T115" s="928">
        <f>VLOOKUP($D$3&amp;"_"&amp;T$3,データシート2!$A:$SI,MATCH($R$2&amp;"_"&amp;$C115,データシート2!$A$1:$SI$1,0),0)</f>
        <v>21.992000000000001</v>
      </c>
      <c r="U115" s="928">
        <f>VLOOKUP($D$3&amp;"_"&amp;U$3,データシート2!$A:$SI,MATCH($R$2&amp;"_"&amp;$C115,データシート2!$A$1:$SI$1,0),0)</f>
        <v>22.533999999999999</v>
      </c>
      <c r="V115" s="928">
        <f>VLOOKUP($D$3&amp;"_"&amp;V$3,データシート2!$A:$SI,MATCH($R$2&amp;"_"&amp;$C115,データシート2!$A$1:$SI$1,0),0)</f>
        <v>22.756</v>
      </c>
      <c r="W115" s="928">
        <f>VLOOKUP($D$3&amp;"_"&amp;W$3,データシート2!$A:$SI,MATCH($R$2&amp;"_"&amp;$C115,データシート2!$A$1:$SI$1,0),0)</f>
        <v>22.507999999999999</v>
      </c>
      <c r="X115" s="928">
        <f>VLOOKUP($D$3&amp;"_"&amp;X$3,データシート2!$A:$SI,MATCH($R$2&amp;"_"&amp;$C115,データシート2!$A$1:$SI$1,0),0)</f>
        <v>22.443000000000001</v>
      </c>
      <c r="Y115" s="928">
        <f>VLOOKUP($D$3&amp;"_"&amp;Y$3,データシート2!$A:$SI,MATCH($R$2&amp;"_"&amp;$C115,データシート2!$A$1:$SI$1,0),0)</f>
        <v>21.295000000000002</v>
      </c>
      <c r="Z115" s="928">
        <f>VLOOKUP($D$3&amp;"_"&amp;Z$3,データシート2!$A:$SI,MATCH($R$2&amp;"_"&amp;$C115,データシート2!$A$1:$SI$1,0),0)</f>
        <v>22.335000000000001</v>
      </c>
      <c r="AA115" s="928">
        <f>VLOOKUP($D$3&amp;"_"&amp;AA$3,データシート2!$A:$SI,MATCH($R$2&amp;"_"&amp;$C115,データシート2!$A$1:$SI$1,0),0)</f>
        <v>24.605</v>
      </c>
      <c r="AB115" s="929">
        <f>VLOOKUP($D$3&amp;"_"&amp;AB$3,データシート2!$A:$SI,MATCH($R$2&amp;"_"&amp;$C115,データシート2!$A$1:$SI$1,0),0)</f>
        <v>24.425000000000001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18.527000000000001</v>
      </c>
      <c r="S117" s="925">
        <f>VLOOKUP($D$3&amp;"_"&amp;S$3,データシート2!$A:$SI,MATCH($R$2&amp;"_"&amp;$B117,データシート2!$A$1:$SI$1,0),0)</f>
        <v>28.047000000000001</v>
      </c>
      <c r="T117" s="925">
        <f>VLOOKUP($D$3&amp;"_"&amp;T$3,データシート2!$A:$SI,MATCH($R$2&amp;"_"&amp;$B117,データシート2!$A$1:$SI$1,0),0)</f>
        <v>28.571000000000002</v>
      </c>
      <c r="U117" s="925">
        <f>VLOOKUP($D$3&amp;"_"&amp;U$3,データシート2!$A:$SI,MATCH($R$2&amp;"_"&amp;$B117,データシート2!$A$1:$SI$1,0),0)</f>
        <v>27.363</v>
      </c>
      <c r="V117" s="925">
        <f>VLOOKUP($D$3&amp;"_"&amp;V$3,データシート2!$A:$SI,MATCH($R$2&amp;"_"&amp;$B117,データシート2!$A$1:$SI$1,0),0)</f>
        <v>26.707999999999998</v>
      </c>
      <c r="W117" s="925">
        <f>VLOOKUP($D$3&amp;"_"&amp;W$3,データシート2!$A:$SI,MATCH($R$2&amp;"_"&amp;$B117,データシート2!$A$1:$SI$1,0),0)</f>
        <v>26.401</v>
      </c>
      <c r="X117" s="925">
        <f>VLOOKUP($D$3&amp;"_"&amp;X$3,データシート2!$A:$SI,MATCH($R$2&amp;"_"&amp;$B117,データシート2!$A$1:$SI$1,0),0)</f>
        <v>26.76</v>
      </c>
      <c r="Y117" s="925">
        <f>VLOOKUP($D$3&amp;"_"&amp;Y$3,データシート2!$A:$SI,MATCH($R$2&amp;"_"&amp;$B117,データシート2!$A$1:$SI$1,0),0)</f>
        <v>26.646999999999998</v>
      </c>
      <c r="Z117" s="925">
        <f>VLOOKUP($D$3&amp;"_"&amp;Z$3,データシート2!$A:$SI,MATCH($R$2&amp;"_"&amp;$B117,データシート2!$A$1:$SI$1,0),0)</f>
        <v>25.818999999999999</v>
      </c>
      <c r="AA117" s="925">
        <f>VLOOKUP($D$3&amp;"_"&amp;AA$3,データシート2!$A:$SI,MATCH($R$2&amp;"_"&amp;$B117,データシート2!$A$1:$SI$1,0),0)</f>
        <v>26.628</v>
      </c>
      <c r="AB117" s="926">
        <f>VLOOKUP($D$3&amp;"_"&amp;AB$3,データシート2!$A:$SI,MATCH($R$2&amp;"_"&amp;$B117,データシート2!$A$1:$SI$1,0),0)</f>
        <v>25.114999999999998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18.527000000000001</v>
      </c>
      <c r="S118" s="928">
        <f>VLOOKUP($D$3&amp;"_"&amp;S$3,データシート2!$A:$SI,MATCH($R$2&amp;"_"&amp;$C118,データシート2!$A$1:$SI$1,0),0)</f>
        <v>28.047000000000001</v>
      </c>
      <c r="T118" s="928">
        <f>VLOOKUP($D$3&amp;"_"&amp;T$3,データシート2!$A:$SI,MATCH($R$2&amp;"_"&amp;$C118,データシート2!$A$1:$SI$1,0),0)</f>
        <v>28.571000000000002</v>
      </c>
      <c r="U118" s="928">
        <f>VLOOKUP($D$3&amp;"_"&amp;U$3,データシート2!$A:$SI,MATCH($R$2&amp;"_"&amp;$C118,データシート2!$A$1:$SI$1,0),0)</f>
        <v>27.363</v>
      </c>
      <c r="V118" s="928">
        <f>VLOOKUP($D$3&amp;"_"&amp;V$3,データシート2!$A:$SI,MATCH($R$2&amp;"_"&amp;$C118,データシート2!$A$1:$SI$1,0),0)</f>
        <v>26.707999999999998</v>
      </c>
      <c r="W118" s="928">
        <f>VLOOKUP($D$3&amp;"_"&amp;W$3,データシート2!$A:$SI,MATCH($R$2&amp;"_"&amp;$C118,データシート2!$A$1:$SI$1,0),0)</f>
        <v>26.401</v>
      </c>
      <c r="X118" s="928">
        <f>VLOOKUP($D$3&amp;"_"&amp;X$3,データシート2!$A:$SI,MATCH($R$2&amp;"_"&amp;$C118,データシート2!$A$1:$SI$1,0),0)</f>
        <v>26.76</v>
      </c>
      <c r="Y118" s="928">
        <f>VLOOKUP($D$3&amp;"_"&amp;Y$3,データシート2!$A:$SI,MATCH($R$2&amp;"_"&amp;$C118,データシート2!$A$1:$SI$1,0),0)</f>
        <v>26.646999999999998</v>
      </c>
      <c r="Z118" s="928">
        <f>VLOOKUP($D$3&amp;"_"&amp;Z$3,データシート2!$A:$SI,MATCH($R$2&amp;"_"&amp;$C118,データシート2!$A$1:$SI$1,0),0)</f>
        <v>25.818999999999999</v>
      </c>
      <c r="AA118" s="928">
        <f>VLOOKUP($D$3&amp;"_"&amp;AA$3,データシート2!$A:$SI,MATCH($R$2&amp;"_"&amp;$C118,データシート2!$A$1:$SI$1,0),0)</f>
        <v>26.628</v>
      </c>
      <c r="AB118" s="929">
        <f>VLOOKUP($D$3&amp;"_"&amp;AB$3,データシート2!$A:$SI,MATCH($R$2&amp;"_"&amp;$C118,データシート2!$A$1:$SI$1,0),0)</f>
        <v>25.114999999999998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1</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3</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26.344999999999999</v>
      </c>
      <c r="S124" s="925">
        <f>VLOOKUP($D$3&amp;"_"&amp;S$3,データシート2!$A:$SI,MATCH($R$2&amp;"_"&amp;$B124,データシート2!$A$1:$SI$1,0),0)</f>
        <v>61.703000000000003</v>
      </c>
      <c r="T124" s="925">
        <f>VLOOKUP($D$3&amp;"_"&amp;T$3,データシート2!$A:$SI,MATCH($R$2&amp;"_"&amp;$B124,データシート2!$A$1:$SI$1,0),0)</f>
        <v>60.33</v>
      </c>
      <c r="U124" s="925">
        <f>VLOOKUP($D$3&amp;"_"&amp;U$3,データシート2!$A:$SI,MATCH($R$2&amp;"_"&amp;$B124,データシート2!$A$1:$SI$1,0),0)</f>
        <v>23.803000000000001</v>
      </c>
      <c r="V124" s="925">
        <f>VLOOKUP($D$3&amp;"_"&amp;V$3,データシート2!$A:$SI,MATCH($R$2&amp;"_"&amp;$B124,データシート2!$A$1:$SI$1,0),0)</f>
        <v>60.012</v>
      </c>
      <c r="W124" s="925">
        <f>VLOOKUP($D$3&amp;"_"&amp;W$3,データシート2!$A:$SI,MATCH($R$2&amp;"_"&amp;$B124,データシート2!$A$1:$SI$1,0),0)</f>
        <v>60.808</v>
      </c>
      <c r="X124" s="925">
        <f>VLOOKUP($D$3&amp;"_"&amp;X$3,データシート2!$A:$SI,MATCH($R$2&amp;"_"&amp;$B124,データシート2!$A$1:$SI$1,0),0)</f>
        <v>38.238</v>
      </c>
      <c r="Y124" s="925">
        <f>VLOOKUP($D$3&amp;"_"&amp;Y$3,データシート2!$A:$SI,MATCH($R$2&amp;"_"&amp;$B124,データシート2!$A$1:$SI$1,0),0)</f>
        <v>56.051000000000002</v>
      </c>
      <c r="Z124" s="925">
        <f>VLOOKUP($D$3&amp;"_"&amp;Z$3,データシート2!$A:$SI,MATCH($R$2&amp;"_"&amp;$B124,データシート2!$A$1:$SI$1,0),0)</f>
        <v>89.287000000000006</v>
      </c>
      <c r="AA124" s="925">
        <f>VLOOKUP($D$3&amp;"_"&amp;AA$3,データシート2!$A:$SI,MATCH($R$2&amp;"_"&amp;$B124,データシート2!$A$1:$SI$1,0),0)</f>
        <v>45.648000000000003</v>
      </c>
      <c r="AB124" s="926">
        <f>VLOOKUP($D$3&amp;"_"&amp;AB$3,データシート2!$A:$SI,MATCH($R$2&amp;"_"&amp;$B124,データシート2!$A$1:$SI$1,0),0)</f>
        <v>38.475000000000001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1</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3</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26.344999999999999</v>
      </c>
      <c r="S125" s="941">
        <f>VLOOKUP($D$3&amp;"_"&amp;S$3,データシート2!$A:$SI,MATCH($R$2&amp;"_"&amp;$C125,データシート2!$A$1:$SI$1,0),0)</f>
        <v>61.703000000000003</v>
      </c>
      <c r="T125" s="941">
        <f>VLOOKUP($D$3&amp;"_"&amp;T$3,データシート2!$A:$SI,MATCH($R$2&amp;"_"&amp;$C125,データシート2!$A$1:$SI$1,0),0)</f>
        <v>60.33</v>
      </c>
      <c r="U125" s="941">
        <f>VLOOKUP($D$3&amp;"_"&amp;U$3,データシート2!$A:$SI,MATCH($R$2&amp;"_"&amp;$C125,データシート2!$A$1:$SI$1,0),0)</f>
        <v>23.803000000000001</v>
      </c>
      <c r="V125" s="941">
        <f>VLOOKUP($D$3&amp;"_"&amp;V$3,データシート2!$A:$SI,MATCH($R$2&amp;"_"&amp;$C125,データシート2!$A$1:$SI$1,0),0)</f>
        <v>60.012</v>
      </c>
      <c r="W125" s="941">
        <f>VLOOKUP($D$3&amp;"_"&amp;W$3,データシート2!$A:$SI,MATCH($R$2&amp;"_"&amp;$C125,データシート2!$A$1:$SI$1,0),0)</f>
        <v>60.808</v>
      </c>
      <c r="X125" s="941">
        <f>VLOOKUP($D$3&amp;"_"&amp;X$3,データシート2!$A:$SI,MATCH($R$2&amp;"_"&amp;$C125,データシート2!$A$1:$SI$1,0),0)</f>
        <v>38.238</v>
      </c>
      <c r="Y125" s="941">
        <f>VLOOKUP($D$3&amp;"_"&amp;Y$3,データシート2!$A:$SI,MATCH($R$2&amp;"_"&amp;$C125,データシート2!$A$1:$SI$1,0),0)</f>
        <v>56.051000000000002</v>
      </c>
      <c r="Z125" s="941">
        <f>VLOOKUP($D$3&amp;"_"&amp;Z$3,データシート2!$A:$SI,MATCH($R$2&amp;"_"&amp;$C125,データシート2!$A$1:$SI$1,0),0)</f>
        <v>89.287000000000006</v>
      </c>
      <c r="AA125" s="941">
        <f>VLOOKUP($D$3&amp;"_"&amp;AA$3,データシート2!$A:$SI,MATCH($R$2&amp;"_"&amp;$C125,データシート2!$A$1:$SI$1,0),0)</f>
        <v>45.648000000000003</v>
      </c>
      <c r="AB125" s="942">
        <f>VLOOKUP($D$3&amp;"_"&amp;AB$3,データシート2!$A:$SI,MATCH($R$2&amp;"_"&amp;$C125,データシート2!$A$1:$SI$1,0),0)</f>
        <v>38.475000000000001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6.5679999999999996</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8.0239999999999991</v>
      </c>
      <c r="Z133" s="925">
        <f>VLOOKUP($D$3&amp;"_"&amp;Z$3,データシート2!$A:$SI,MATCH($R$2&amp;"_"&amp;$B133,データシート2!$A$1:$SI$1,0),0)</f>
        <v>8.6310000000000002</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8.0239999999999991</v>
      </c>
      <c r="Z135" s="938">
        <f>VLOOKUP($D$3&amp;"_"&amp;Z$3,データシート2!$A:$SI,MATCH($R$2&amp;"_"&amp;$C135,データシート2!$A$1:$SI$1,0),0)</f>
        <v>8.6310000000000002</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6.5679999999999996</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2025-03-04T09:15:42Z</dcterms:created>
  <dcterms:modified xsi:type="dcterms:W3CDTF">2025-03-04T09:15:42Z</dcterms:modified>
  <cp:category/>
  <cp:contentStatus/>
</cp:coreProperties>
</file>