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8D74C0D-0E08-42CA-B681-4364B7FE799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<sst xmlns="http://schemas.openxmlformats.org/spreadsheetml/2006/main" count="16721" uniqueCount="2420">
  <si>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</si>
  <si>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</si>
  <si>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</si>
  <si>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</si>
  <si>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</si>
  <si>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</si>
  <si>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</si>
  <si>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</si>
  <si>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</si>
  <si>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</si>
  <si>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</si>
  <si>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</si>
  <si>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</si>
  <si>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</si>
  <si>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</si>
  <si>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</si>
  <si>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</si>
  <si>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</si>
  <si>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</si>
  <si>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</si>
  <si>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</si>
  <si>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</si>
  <si>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</si>
  <si>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</si>
  <si>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</si>
  <si>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</si>
  <si>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</si>
  <si>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</si>
  <si>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</si>
  <si>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</si>
  <si>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</si>
  <si>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</si>
  <si>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</si>
  <si>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</si>
  <si>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</si>
  <si>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</si>
  <si>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</si>
  <si>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</si>
  <si>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</si>
  <si>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</si>
  <si>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</si>
  <si>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</si>
  <si>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</si>
  <si>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</si>
  <si>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</si>
  <si>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</si>
  <si>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</si>
  <si>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</si>
  <si>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</si>
  <si>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</si>
  <si>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</si>
  <si>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</si>
  <si>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</si>
  <si>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</si>
  <si>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</si>
  <si>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</si>
  <si>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</si>
  <si>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</si>
  <si>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</si>
  <si>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</si>
  <si>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</si>
  <si>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</si>
  <si>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</si>
  <si>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</si>
  <si>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</si>
  <si>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</si>
  <si>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</si>
  <si>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</si>
  <si>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</si>
  <si>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</si>
  <si>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</si>
  <si>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</si>
  <si>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</si>
  <si>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</si>
  <si>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</si>
  <si>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</si>
  <si>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</si>
  <si>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</si>
  <si>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</si>
  <si>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</si>
  <si>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</si>
  <si>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</si>
  <si>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</si>
  <si>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</si>
  <si>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</si>
  <si>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</si>
  <si>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</si>
  <si>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</si>
  <si>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</si>
  <si>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</si>
  <si>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</si>
  <si>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</si>
  <si>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</si>
  <si>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</si>
  <si>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</si>
  <si>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</si>
  <si>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</si>
  <si>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</si>
  <si>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</si>
  <si>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</si>
  <si>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</si>
  <si>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</si>
  <si>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</si>
  <si>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</si>
  <si>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</si>
  <si>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</si>
  <si>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</si>
  <si>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</si>
  <si>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</si>
  <si>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</si>
  <si>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</si>
  <si>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</si>
  <si>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</si>
  <si>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</si>
  <si>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</si>
  <si>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</si>
  <si>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</si>
  <si>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</si>
  <si>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</si>
  <si>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</si>
  <si>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</si>
  <si>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</si>
  <si>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</si>
  <si>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</si>
  <si>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</si>
  <si>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</si>
  <si>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</si>
  <si>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</si>
  <si>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</si>
  <si>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</si>
  <si>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</si>
  <si>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</si>
  <si>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</si>
  <si>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</si>
  <si>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</si>
  <si>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</si>
  <si>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</si>
  <si>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</si>
  <si>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</si>
  <si>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</si>
  <si>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</si>
  <si>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</si>
  <si>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</si>
  <si>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</si>
  <si>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</si>
  <si>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</si>
  <si>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</si>
  <si>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</si>
  <si>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</si>
  <si>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</si>
  <si>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</si>
  <si>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</si>
  <si>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</si>
  <si>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</si>
  <si>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</si>
  <si>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</si>
  <si>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</si>
  <si>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</si>
  <si>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</si>
  <si>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</si>
  <si>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</si>
  <si>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</si>
  <si>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</si>
  <si>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</si>
  <si>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</si>
  <si>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</si>
  <si>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</si>
  <si>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</si>
  <si>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</si>
  <si>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</si>
  <si>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</si>
  <si>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</si>
  <si>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</si>
  <si>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</si>
  <si>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</si>
  <si>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</si>
  <si>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</si>
  <si>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</si>
  <si>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</si>
  <si>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</si>
  <si>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</si>
  <si>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</si>
  <si>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</si>
  <si>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</si>
  <si>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</si>
  <si>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</si>
  <si>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</si>
  <si>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</si>
  <si>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</si>
  <si>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</si>
  <si>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</si>
  <si>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</si>
  <si>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</si>
  <si>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</si>
  <si>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</si>
  <si>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</si>
  <si>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</si>
  <si>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</si>
  <si>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</si>
  <si>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</si>
  <si>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</si>
  <si>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</si>
  <si>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</si>
  <si>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</si>
  <si>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</si>
  <si>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</si>
  <si>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</si>
  <si>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</si>
  <si>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</si>
  <si>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</si>
  <si>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</si>
  <si>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</si>
  <si>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</si>
  <si>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</si>
  <si>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</si>
  <si>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</si>
  <si>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</si>
  <si>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</si>
  <si>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</si>
  <si>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</si>
  <si>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</si>
  <si>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</si>
  <si>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</si>
  <si>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</si>
  <si>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</si>
  <si>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</si>
  <si>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</si>
  <si>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</si>
  <si>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</si>
  <si>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</si>
  <si>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</si>
  <si>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</si>
  <si>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</si>
  <si>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</si>
  <si>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</si>
  <si>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</si>
  <si>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</si>
  <si>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</si>
  <si>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</si>
  <si>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</si>
  <si>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</si>
  <si>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</si>
  <si>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</si>
  <si>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</si>
  <si>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</si>
  <si>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</si>
  <si>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</si>
  <si>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</si>
  <si>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</si>
  <si>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</si>
  <si>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</si>
  <si>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</si>
  <si>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</si>
  <si>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</si>
  <si>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</si>
  <si>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</si>
  <si>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</si>
  <si>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</si>
  <si>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</si>
  <si>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</si>
  <si>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</si>
  <si>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</si>
  <si>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</si>
  <si>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</si>
  <si>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</si>
  <si>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</si>
  <si>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</si>
  <si>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</si>
  <si>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</si>
  <si>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</si>
  <si>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</si>
  <si>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</si>
  <si>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</si>
  <si>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</si>
  <si>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</si>
  <si>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</si>
  <si>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</si>
  <si>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</si>
  <si>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</si>
  <si>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</si>
  <si>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</si>
  <si>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</si>
  <si>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</si>
  <si>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</si>
  <si>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</si>
  <si>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</si>
  <si>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</si>
  <si>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</si>
  <si>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</si>
  <si>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</si>
  <si>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</si>
  <si>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</si>
  <si>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</si>
  <si>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</si>
  <si>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</si>
  <si>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</si>
  <si>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</si>
  <si>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</si>
  <si>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</si>
  <si>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</si>
  <si>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</si>
  <si>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</si>
  <si>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</si>
  <si>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</si>
  <si>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</si>
  <si>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</si>
  <si>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</si>
  <si>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</si>
  <si>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</si>
  <si>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</si>
  <si>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</si>
  <si>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</si>
  <si>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</si>
  <si>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</si>
  <si>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</si>
  <si>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</si>
  <si>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</si>
  <si>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</si>
  <si>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</si>
  <si>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</si>
  <si>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</si>
  <si>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</si>
  <si>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</si>
  <si>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</si>
  <si>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</si>
  <si>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</si>
  <si>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</si>
  <si>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</si>
  <si>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</si>
  <si>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</si>
  <si>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</si>
  <si>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</si>
  <si>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</si>
  <si>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</si>
  <si>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</si>
  <si>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</si>
  <si>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</si>
  <si>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</si>
  <si>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</si>
  <si>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</si>
  <si>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</si>
  <si>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</si>
  <si>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</si>
  <si>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</si>
  <si>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</si>
  <si>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</si>
  <si>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</si>
  <si>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</si>
  <si>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</si>
  <si>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</si>
  <si>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</si>
  <si>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</si>
  <si>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</si>
  <si>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</si>
  <si>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</si>
  <si>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</si>
  <si>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</si>
  <si>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</si>
  <si>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</si>
  <si>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</si>
  <si>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</si>
  <si>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</si>
  <si>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</si>
  <si>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</si>
  <si>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</si>
  <si>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</si>
  <si>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</si>
  <si>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</si>
  <si>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</si>
  <si>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</si>
  <si>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</si>
  <si>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</si>
  <si>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</si>
  <si>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</si>
  <si>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</si>
  <si>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</si>
  <si>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</si>
  <si>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</si>
  <si>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</si>
  <si>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</si>
  <si>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</si>
  <si>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</si>
  <si>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</si>
  <si>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</si>
  <si>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</si>
  <si>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</si>
  <si>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</si>
  <si>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</si>
  <si>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</si>
  <si>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</si>
  <si>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</si>
  <si>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</si>
  <si>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</si>
  <si>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</si>
  <si>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</si>
  <si>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</si>
  <si>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</si>
  <si>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</si>
  <si>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</si>
  <si>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</si>
  <si>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</si>
  <si>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</si>
  <si>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</si>
  <si>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</si>
  <si>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</si>
  <si>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</si>
  <si>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</si>
  <si>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</si>
  <si>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</si>
  <si>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</si>
  <si>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</si>
  <si>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</si>
  <si>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</si>
  <si>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</si>
  <si>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</si>
  <si>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</si>
  <si>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</si>
  <si>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</si>
  <si>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</si>
  <si>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</si>
  <si>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</si>
  <si>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</si>
  <si>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</si>
  <si>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</si>
  <si>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</si>
  <si>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</si>
  <si>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</si>
  <si>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</si>
  <si>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</si>
  <si>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</si>
  <si>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</si>
  <si>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</si>
  <si>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</si>
  <si>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</si>
  <si>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</si>
  <si>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</si>
  <si>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</si>
  <si>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</si>
  <si>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</si>
  <si>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</si>
  <si>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</si>
  <si>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</si>
  <si>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</si>
  <si>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</si>
  <si>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</si>
  <si>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</si>
  <si>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</si>
  <si>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</si>
  <si>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</si>
  <si>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</si>
  <si>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</si>
  <si>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</si>
  <si>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</si>
  <si>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</si>
  <si>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</si>
  <si>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</si>
  <si>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</si>
  <si>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</si>
  <si>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</si>
  <si>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</si>
  <si>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</si>
  <si>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</si>
  <si>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</si>
  <si>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</si>
  <si>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</si>
  <si>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</si>
  <si>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</si>
  <si>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</si>
  <si>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</si>
  <si>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</si>
  <si>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</si>
  <si>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</si>
  <si>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</si>
  <si>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</si>
  <si>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</si>
  <si>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</si>
  <si>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</si>
  <si>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</si>
  <si>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</si>
  <si>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</si>
  <si>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</si>
  <si>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</si>
  <si>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</si>
  <si>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</si>
  <si>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</si>
  <si>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</si>
  <si>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</si>
  <si>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</si>
  <si>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</si>
  <si>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</si>
  <si>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</si>
  <si>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</si>
  <si>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</si>
  <si>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</si>
  <si>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</si>
  <si>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</si>
  <si>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</si>
  <si>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</si>
  <si>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</si>
  <si>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</si>
  <si>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</si>
  <si>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</si>
  <si>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</si>
  <si>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</si>
  <si>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</si>
  <si>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</si>
  <si>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</si>
  <si>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</si>
  <si>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</si>
  <si>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</si>
  <si>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</si>
  <si>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</si>
  <si>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</si>
  <si>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</si>
  <si>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</si>
  <si>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</si>
  <si>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</si>
  <si>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</si>
  <si>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</si>
  <si>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</si>
  <si>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</si>
  <si>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</si>
  <si>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</si>
  <si>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</si>
  <si>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</si>
  <si>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</si>
  <si>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</si>
  <si>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</si>
  <si>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</si>
  <si>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</si>
  <si>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</si>
  <si>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</si>
  <si>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</si>
  <si>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</si>
  <si>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</si>
  <si>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</si>
  <si>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</si>
  <si>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</si>
  <si>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</si>
  <si>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</si>
  <si>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</si>
  <si>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</si>
  <si>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</si>
  <si>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</si>
  <si>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</si>
  <si>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</si>
  <si>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</si>
  <si>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</si>
  <si>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</si>
  <si>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</si>
  <si>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</si>
  <si>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</si>
  <si>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</si>
  <si>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</si>
  <si>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</si>
  <si>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</si>
  <si>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</si>
  <si>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</si>
  <si>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</si>
  <si>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</si>
  <si>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</si>
  <si>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</si>
  <si>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</si>
  <si>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</si>
  <si>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</si>
  <si>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</si>
  <si>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</si>
  <si>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</si>
  <si>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</si>
  <si>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</si>
  <si>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</si>
  <si>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</si>
  <si>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</si>
  <si>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</si>
  <si>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</si>
  <si>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</si>
  <si>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</si>
  <si>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</si>
  <si>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</si>
  <si>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</si>
  <si>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</si>
  <si>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</si>
  <si>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</si>
  <si>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</si>
  <si>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</si>
  <si>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</si>
  <si>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</si>
  <si>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</si>
  <si>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</si>
  <si>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</si>
  <si>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</si>
  <si>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</si>
  <si>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</si>
  <si>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</si>
  <si>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</si>
  <si>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</si>
  <si>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</si>
  <si>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</si>
  <si>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</si>
  <si>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</si>
  <si>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</si>
  <si>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</si>
  <si>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</si>
  <si>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</si>
  <si>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</si>
  <si>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</si>
  <si>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</si>
  <si>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</si>
  <si>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</si>
  <si>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</si>
  <si>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</si>
  <si>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</si>
  <si>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</si>
  <si>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</si>
  <si>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</si>
  <si>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</si>
  <si>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</si>
  <si>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</si>
  <si>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</si>
  <si>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</si>
  <si>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</si>
  <si>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</si>
  <si>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</si>
  <si>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</si>
  <si>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</si>
  <si>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</si>
  <si>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</si>
  <si>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</si>
  <si>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</si>
  <si>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</si>
  <si>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</si>
  <si>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</si>
  <si>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</si>
  <si>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</si>
  <si>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</si>
  <si>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</si>
  <si>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</si>
  <si>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</si>
  <si>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</si>
  <si>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</si>
  <si>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</si>
  <si>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</si>
  <si>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</si>
  <si>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</si>
  <si>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</si>
  <si>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</si>
  <si>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</si>
  <si>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</si>
  <si>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</si>
  <si>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</si>
  <si>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</si>
  <si>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</si>
  <si>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</si>
  <si>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</si>
  <si>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</si>
  <si>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</si>
  <si>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</si>
  <si>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</si>
  <si>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</si>
  <si>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</si>
  <si>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</si>
  <si>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</si>
  <si>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</si>
  <si>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</si>
  <si>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</si>
  <si>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</si>
  <si>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</si>
  <si>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</si>
  <si>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</si>
  <si>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</si>
  <si>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</si>
  <si>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</si>
  <si>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</si>
  <si>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</si>
  <si>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</si>
  <si>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</si>
  <si>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</si>
  <si>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</si>
  <si>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</si>
  <si>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</si>
  <si>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</si>
  <si>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</si>
  <si>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</si>
  <si>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</si>
  <si>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</si>
  <si>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</si>
  <si>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</si>
  <si>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</si>
  <si>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</si>
  <si>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</si>
  <si>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</si>
  <si>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</si>
  <si>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</si>
  <si>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</si>
  <si>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</si>
  <si>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</si>
  <si>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</si>
  <si>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</si>
  <si>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</si>
  <si>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</si>
  <si>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</si>
  <si>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</si>
  <si>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</si>
  <si>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</si>
  <si>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</si>
  <si>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</si>
  <si>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</si>
  <si>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</si>
  <si>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</si>
  <si>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</si>
  <si>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</si>
  <si>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</si>
  <si>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</si>
  <si>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</si>
  <si>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</si>
  <si>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</si>
  <si>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</si>
  <si>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</si>
  <si>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</si>
  <si>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</si>
  <si>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</si>
  <si>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</si>
  <si>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</si>
  <si>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</si>
  <si>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</si>
  <si>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</si>
  <si>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</si>
  <si>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</si>
  <si>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</si>
  <si>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</si>
  <si>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</si>
  <si>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</si>
  <si>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</si>
  <si>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</si>
  <si>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</si>
  <si>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</si>
  <si>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</si>
  <si>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</si>
  <si>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</si>
  <si>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</si>
  <si>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</si>
  <si>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</si>
  <si>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</si>
  <si>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</si>
  <si>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</si>
  <si>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</si>
  <si>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</si>
  <si>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</si>
  <si>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</si>
  <si>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</si>
  <si>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</si>
  <si>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</si>
  <si>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</si>
  <si>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</si>
  <si>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</si>
  <si>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</si>
  <si>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</si>
  <si>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</si>
  <si>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</si>
  <si>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</si>
  <si>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</si>
  <si>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</si>
  <si>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</si>
  <si>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</si>
  <si>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</si>
  <si>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</si>
  <si>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</si>
  <si>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</si>
  <si>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</si>
  <si>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</si>
  <si>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</si>
  <si>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</si>
  <si>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</si>
  <si>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</si>
  <si>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</si>
  <si>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</si>
  <si>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</si>
  <si>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</si>
  <si>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</si>
  <si>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</si>
  <si>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</si>
  <si>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</si>
  <si>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</si>
  <si>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</si>
  <si>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</si>
  <si>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</si>
  <si>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</si>
  <si>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</si>
  <si>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</si>
  <si>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</si>
  <si>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</si>
  <si>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</si>
  <si>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</si>
  <si>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</si>
  <si>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</si>
  <si>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</si>
  <si>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</si>
  <si>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</si>
  <si>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</si>
  <si>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</si>
  <si>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</si>
  <si>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</si>
  <si>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</si>
  <si>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</si>
  <si>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</si>
  <si>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</si>
  <si>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</si>
  <si>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</si>
  <si>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</si>
  <si>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</si>
  <si>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</si>
  <si>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</si>
  <si>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</si>
  <si>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</si>
  <si>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</si>
  <si>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</si>
  <si>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</si>
  <si>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</si>
  <si>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</si>
  <si>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</si>
  <si>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</si>
  <si>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</si>
  <si>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</si>
  <si>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</si>
  <si>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</si>
  <si>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</si>
  <si>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</si>
  <si>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</si>
  <si>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</si>
  <si>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</si>
  <si>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</si>
  <si>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</si>
  <si>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</si>
  <si>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</si>
  <si>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</si>
  <si>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</si>
  <si>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</si>
  <si>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</si>
  <si>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</si>
  <si>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</si>
  <si>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</si>
  <si>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</si>
  <si>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</si>
  <si>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</si>
  <si>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</si>
  <si>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</si>
  <si>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</si>
  <si>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</si>
  <si>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</si>
  <si>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</si>
  <si>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</si>
  <si>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</si>
  <si>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</si>
  <si>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</si>
  <si>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</si>
  <si>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</si>
  <si>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</si>
  <si>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</si>
  <si>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</si>
  <si>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</si>
  <si>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</si>
  <si>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</si>
  <si>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</si>
  <si>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</si>
  <si>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</si>
  <si>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</si>
  <si>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</si>
  <si>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</si>
  <si>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</si>
  <si>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</si>
  <si>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</si>
  <si>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</si>
  <si>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</si>
  <si>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</si>
  <si>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</si>
  <si>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</si>
  <si>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</si>
  <si>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</si>
  <si>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</si>
  <si>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</si>
  <si>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</si>
  <si>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</si>
  <si>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</si>
  <si>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</si>
  <si>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</si>
  <si>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</si>
  <si>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</si>
  <si>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</si>
  <si>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</si>
  <si>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</si>
  <si>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</si>
  <si>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</si>
  <si>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</si>
  <si>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</si>
  <si>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</si>
  <si>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</si>
  <si>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</si>
  <si>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</si>
  <si>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</si>
  <si>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</si>
  <si>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</si>
  <si>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</si>
  <si>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</si>
  <si>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</si>
  <si>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</si>
  <si>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</si>
  <si>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</si>
  <si>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</si>
  <si>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</si>
  <si>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</si>
  <si>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</si>
  <si>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</si>
  <si>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</si>
  <si>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</si>
  <si>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</si>
  <si>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</si>
  <si>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</si>
  <si>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</si>
  <si>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</si>
  <si>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</si>
  <si>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</si>
  <si>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</si>
  <si>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</si>
  <si>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</si>
  <si>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</si>
  <si>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</si>
  <si>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</si>
  <si>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</si>
  <si>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</si>
  <si>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</si>
  <si>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</si>
  <si>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</si>
  <si>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</si>
  <si>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</si>
  <si>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</si>
  <si>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</si>
  <si>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</si>
  <si>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</si>
  <si>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</si>
  <si>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</si>
  <si>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</si>
  <si>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</si>
  <si>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</si>
  <si>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</si>
  <si>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</si>
  <si>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</si>
  <si>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</si>
  <si>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</si>
  <si>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</si>
  <si>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</si>
  <si>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</si>
  <si>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</si>
  <si>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</si>
  <si>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</si>
  <si>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</si>
  <si>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</si>
  <si>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</si>
  <si>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</si>
  <si>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</si>
  <si>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</si>
  <si>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</si>
  <si>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</si>
  <si>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</si>
  <si>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</si>
  <si>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</si>
  <si>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</si>
  <si>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</si>
  <si>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</si>
  <si>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</si>
  <si>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</si>
  <si>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</si>
  <si>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</si>
  <si>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</si>
  <si>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</si>
  <si>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</si>
  <si>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</si>
  <si>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</si>
  <si>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</si>
  <si>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</si>
  <si>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</si>
  <si>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</si>
  <si>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</si>
  <si>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</si>
  <si>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</si>
  <si>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</si>
  <si>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</si>
  <si>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</si>
  <si>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</si>
  <si>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</si>
  <si>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</si>
  <si>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</si>
  <si>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</si>
  <si>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</si>
  <si>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</si>
  <si>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</si>
  <si>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</si>
  <si>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</si>
  <si>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</si>
  <si>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</si>
  <si>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</si>
  <si>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</si>
  <si>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</si>
  <si>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</si>
  <si>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</si>
  <si>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</si>
  <si>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</si>
  <si>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</si>
  <si>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</si>
  <si>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</si>
  <si>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</si>
  <si>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</si>
  <si>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</si>
  <si>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</si>
  <si>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</si>
  <si>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</si>
  <si>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</si>
  <si>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</si>
  <si>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</si>
  <si>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</si>
  <si>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</si>
  <si>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</si>
  <si>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</si>
  <si>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</si>
  <si>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</si>
  <si>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</si>
  <si>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</si>
  <si>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</si>
  <si>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</si>
  <si>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</si>
  <si>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</si>
  <si>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</si>
  <si>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</si>
  <si>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</si>
  <si>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</si>
  <si>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</si>
  <si>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</si>
  <si>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</si>
  <si>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</si>
  <si>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</si>
  <si>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</si>
  <si>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</si>
  <si>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</si>
  <si>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</si>
  <si>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</si>
  <si>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</si>
  <si>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</si>
  <si>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</si>
  <si>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</si>
  <si>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</si>
  <si>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</si>
  <si>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</si>
  <si>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</si>
  <si>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</si>
  <si>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</si>
  <si>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</si>
  <si>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</si>
  <si>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</si>
  <si>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</si>
  <si>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</si>
  <si>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</si>
  <si>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</si>
  <si>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</si>
  <si>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</si>
  <si>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</si>
  <si>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</si>
  <si>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</si>
  <si>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</si>
  <si>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</si>
  <si>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</si>
  <si>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</si>
  <si>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</si>
  <si>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</si>
  <si>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</si>
  <si>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</si>
  <si>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</si>
  <si>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</si>
  <si>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</si>
  <si>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</si>
  <si>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</si>
  <si>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</si>
  <si>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</si>
  <si>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</si>
  <si>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</si>
  <si>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</si>
  <si>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</si>
  <si>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</si>
  <si>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</si>
  <si>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</si>
  <si>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</si>
  <si>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</si>
  <si>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</si>
  <si>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</si>
  <si>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</si>
  <si>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</si>
  <si>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</si>
  <si>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</si>
  <si>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</si>
  <si>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</si>
  <si>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</si>
  <si>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</si>
  <si>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</si>
  <si>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</si>
  <si>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</si>
  <si>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</si>
  <si>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</si>
  <si>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</si>
  <si>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</si>
  <si>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</si>
  <si>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</si>
  <si>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</si>
  <si>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</si>
  <si>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</si>
  <si>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</si>
  <si>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</si>
  <si>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</si>
  <si>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</si>
  <si>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</si>
  <si>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</si>
  <si>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</si>
  <si>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</si>
  <si>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</si>
  <si>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</si>
  <si>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</si>
  <si>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</si>
  <si>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</si>
  <si>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</si>
  <si>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</si>
  <si>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</si>
  <si>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</si>
  <si>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</si>
  <si>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</si>
  <si>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</si>
  <si>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</si>
  <si>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</si>
  <si>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</si>
  <si>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</si>
  <si>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</si>
  <si>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</si>
  <si>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</si>
  <si>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</si>
  <si>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</si>
  <si>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</si>
  <si>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</si>
  <si>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</si>
  <si>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</si>
  <si>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</si>
  <si>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</si>
  <si>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</si>
  <si>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</si>
  <si>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</si>
  <si>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</si>
  <si>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</si>
  <si>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</si>
  <si>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</si>
  <si>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</si>
  <si>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</si>
  <si>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</si>
  <si>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</si>
  <si>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</si>
  <si>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</si>
  <si>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</si>
  <si>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</si>
  <si>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</si>
  <si>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</si>
  <si>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</si>
  <si>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</si>
  <si>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</si>
  <si>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</si>
  <si>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</si>
  <si>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</si>
  <si>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</si>
  <si>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</si>
  <si>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</si>
  <si>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</si>
  <si>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</si>
  <si>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</si>
  <si>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</si>
  <si>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</si>
  <si>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</si>
  <si>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</si>
  <si>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</si>
  <si>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</si>
  <si>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</si>
  <si>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</si>
  <si>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</si>
  <si>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</si>
  <si>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</si>
  <si>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</si>
  <si>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</si>
  <si>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</si>
  <si>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</si>
  <si>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</si>
  <si>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</si>
  <si>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</si>
  <si>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</si>
  <si>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</si>
  <si>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</si>
  <si>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</si>
  <si>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</si>
  <si>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</si>
  <si>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</si>
  <si>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</si>
  <si>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</si>
  <si>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</si>
  <si>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</si>
  <si>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</si>
  <si>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</si>
  <si>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</si>
  <si>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</si>
  <si>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</si>
  <si>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</si>
  <si>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</si>
  <si>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</si>
  <si>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</si>
  <si>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</si>
  <si>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</si>
  <si>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</si>
  <si>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</si>
  <si>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</si>
  <si>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</si>
  <si>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</si>
  <si>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</si>
  <si>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</si>
  <si>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</si>
  <si>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</si>
  <si>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</si>
  <si>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</si>
  <si>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</si>
  <si>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</si>
  <si>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</si>
  <si>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</si>
  <si>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</si>
  <si>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</si>
  <si>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</si>
  <si>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</si>
  <si>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</si>
  <si>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</si>
  <si>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</si>
  <si>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</si>
  <si>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</si>
  <si>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</si>
  <si>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</si>
  <si>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</si>
  <si>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</si>
  <si>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</si>
  <si>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</si>
  <si>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</si>
  <si>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</si>
  <si>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</si>
  <si>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</si>
  <si>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</si>
  <si>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</si>
  <si>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</si>
  <si>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</si>
  <si>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</si>
  <si>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</si>
  <si>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</si>
  <si>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</si>
  <si>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</si>
  <si>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</si>
  <si>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</si>
  <si>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</si>
  <si>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</si>
  <si>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</si>
  <si>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</si>
  <si>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</si>
  <si>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</si>
  <si>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</si>
  <si>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</si>
  <si>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</si>
  <si>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</si>
  <si>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</si>
  <si>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</si>
  <si>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</si>
  <si>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</si>
  <si>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</si>
  <si>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</si>
  <si>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</si>
  <si>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</si>
  <si>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</si>
  <si>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</si>
  <si>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</si>
  <si>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</si>
  <si>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</si>
  <si>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</si>
  <si>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</si>
  <si>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</si>
  <si>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</si>
  <si>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</si>
  <si>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</si>
  <si>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</si>
  <si>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</si>
  <si>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</si>
  <si>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</si>
  <si>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</si>
  <si>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</si>
  <si>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</si>
  <si>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</si>
  <si>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</si>
  <si>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</si>
  <si>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</si>
  <si>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</si>
  <si>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</si>
  <si>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</si>
  <si>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</si>
  <si>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</si>
  <si>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</si>
  <si>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</si>
  <si>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</si>
  <si>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</si>
  <si>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</si>
  <si>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</si>
  <si>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</si>
  <si>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</si>
  <si>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</si>
  <si>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</si>
  <si>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</si>
  <si>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</si>
  <si>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</si>
  <si>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</si>
  <si>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</si>
  <si>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</si>
  <si>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</si>
  <si>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</si>
  <si>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</si>
  <si>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</si>
  <si>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</si>
  <si>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</si>
  <si>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</si>
  <si>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</si>
  <si>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</si>
  <si>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</si>
  <si>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</si>
  <si>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</si>
  <si>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</si>
  <si>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</si>
  <si>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</si>
  <si>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</si>
  <si>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</si>
  <si>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</si>
  <si>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</si>
  <si>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</si>
  <si>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</si>
  <si>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</si>
  <si>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</si>
  <si>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</si>
  <si>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</si>
  <si>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</si>
  <si>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</si>
  <si>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</si>
  <si>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</si>
  <si>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</si>
  <si>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</si>
  <si>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</si>
  <si>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</si>
  <si>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</si>
  <si>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</si>
  <si>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</si>
  <si>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</si>
  <si>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</si>
  <si>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</si>
  <si>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</si>
  <si>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</si>
  <si>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</si>
  <si>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</si>
  <si>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</si>
  <si>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</si>
  <si>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</si>
  <si>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</si>
  <si>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</si>
  <si>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</si>
  <si>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</si>
  <si>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</si>
  <si>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</si>
  <si>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</si>
  <si>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</si>
  <si>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</si>
  <si>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</si>
  <si>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</si>
  <si>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</si>
  <si>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</si>
  <si>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</si>
  <si>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</si>
  <si>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</si>
  <si>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</si>
  <si>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</si>
  <si>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</si>
  <si>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</si>
  <si>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</si>
  <si>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</si>
  <si>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</si>
  <si>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</si>
  <si>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</si>
  <si>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</si>
  <si>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</si>
  <si>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</si>
  <si>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</si>
  <si>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</si>
  <si>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</si>
  <si>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</si>
  <si>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</si>
  <si>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</si>
  <si>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</si>
  <si>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</si>
  <si>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</si>
  <si>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</si>
  <si>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</si>
  <si>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</si>
  <si>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</si>
  <si>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</si>
  <si>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</si>
  <si>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</si>
  <si>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</si>
  <si>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</si>
  <si>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</si>
  <si>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</si>
  <si>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</si>
  <si>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</si>
  <si>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</si>
  <si>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</si>
  <si>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</si>
  <si>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</si>
  <si>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</si>
  <si>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</si>
  <si>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</si>
  <si>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</si>
  <si>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</si>
  <si>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</si>
  <si>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</si>
  <si>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</si>
  <si>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</si>
  <si>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</si>
  <si>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</si>
  <si>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</si>
  <si>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</si>
  <si>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</si>
  <si>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</si>
  <si>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</si>
  <si>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</si>
  <si>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</si>
  <si>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</si>
  <si>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</si>
  <si>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</si>
  <si>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</si>
  <si>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</si>
  <si>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</si>
  <si>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</si>
  <si>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</si>
  <si>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</si>
  <si>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</si>
  <si>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</si>
  <si>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</si>
  <si>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</si>
  <si>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</si>
  <si>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</si>
  <si>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</si>
  <si>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</si>
  <si>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</si>
  <si>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</si>
  <si>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</si>
  <si>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</si>
  <si>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</si>
  <si>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</si>
  <si>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</si>
  <si>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</si>
  <si>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</si>
  <si>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</si>
  <si>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</si>
  <si>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</si>
  <si>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</si>
  <si>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</si>
  <si>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</si>
  <si>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</si>
  <si>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</si>
  <si>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</si>
  <si>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</si>
  <si>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</si>
  <si>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</si>
  <si>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</si>
  <si>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</si>
  <si>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</si>
  <si>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</si>
  <si>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</si>
  <si>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</si>
  <si>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</si>
  <si>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</si>
  <si>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</si>
  <si>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</si>
  <si>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</si>
  <si>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</si>
  <si>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</si>
  <si>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</si>
  <si>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</si>
  <si>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</si>
  <si>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</si>
  <si>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</si>
  <si>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</si>
  <si>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</si>
  <si>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</si>
  <si>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</si>
  <si>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</si>
  <si>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</si>
  <si>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</si>
  <si>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</si>
  <si>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</si>
  <si>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</si>
  <si>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</si>
  <si>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</si>
  <si>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</si>
  <si>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</si>
  <si>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</si>
  <si>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</si>
  <si>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</si>
  <si>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</si>
  <si>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</si>
  <si>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</si>
  <si>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</si>
  <si>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</si>
  <si>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</si>
  <si>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</si>
  <si>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</si>
  <si>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</si>
  <si>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</si>
  <si>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</si>
  <si>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</si>
  <si>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</si>
  <si>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</si>
  <si>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</si>
  <si>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</si>
  <si>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</si>
  <si>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</si>
  <si>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</si>
  <si>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</si>
  <si>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</si>
  <si>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</si>
  <si>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</si>
  <si>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</si>
  <si>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</si>
  <si>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</si>
  <si>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</si>
  <si>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</si>
  <si>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</si>
  <si>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</si>
  <si>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</si>
  <si>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</si>
  <si>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</si>
  <si>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</si>
  <si>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</si>
  <si>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</si>
  <si>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</si>
  <si>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</si>
  <si>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</si>
  <si>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</si>
  <si>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</si>
  <si>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</si>
  <si>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</si>
  <si>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</si>
  <si>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</si>
  <si>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</si>
  <si>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</si>
  <si>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</si>
  <si>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</si>
  <si>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</si>
  <si>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</si>
  <si>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</si>
  <si>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</si>
  <si>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</si>
  <si>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</si>
  <si>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</si>
  <si>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01401_令和6年度</t>
  </si>
  <si>
    <t>01401</t>
  </si>
  <si>
    <t>共和町</t>
  </si>
  <si>
    <t>01424_令和6年度</t>
  </si>
  <si>
    <t>01424</t>
  </si>
  <si>
    <t>奈井江町</t>
  </si>
  <si>
    <t>_令和6年度</t>
  </si>
  <si>
    <t>市区町村コード_令和4年度</t>
  </si>
  <si>
    <t>01401_令和4年度</t>
  </si>
  <si>
    <t>01424_令和4年度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</si>
  <si>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</si>
  <si>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</si>
  <si>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</si>
  <si>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</si>
  <si>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</si>
  <si>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</si>
  <si>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</si>
  <si>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</si>
  <si>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</si>
  <si>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</si>
  <si>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</si>
  <si>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</si>
  <si>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</si>
  <si>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</si>
  <si>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</si>
  <si>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</si>
  <si>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</si>
  <si>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</si>
  <si>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</si>
  <si>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</si>
  <si>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</si>
  <si>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</si>
  <si>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</si>
  <si>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</si>
  <si>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</si>
  <si>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</si>
  <si>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</si>
  <si>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</si>
  <si>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</si>
  <si>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</si>
  <si>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</si>
  <si>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</si>
  <si>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</si>
  <si>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</si>
  <si>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</si>
  <si>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</si>
  <si>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</si>
  <si>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</si>
  <si>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</si>
  <si>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</si>
  <si>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</si>
  <si>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</si>
  <si>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</si>
  <si>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</si>
  <si>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</si>
  <si>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</si>
  <si>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</si>
  <si>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</si>
  <si>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</si>
  <si>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</si>
  <si>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</si>
  <si>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</si>
  <si>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</si>
  <si>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</si>
  <si>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</si>
  <si>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</si>
  <si>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</si>
  <si>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01604_令和6年度</t>
  </si>
  <si>
    <t>01604</t>
  </si>
  <si>
    <t>新冠町</t>
  </si>
  <si>
    <t>01604_令和4年度</t>
  </si>
  <si>
    <t>05201</t>
  </si>
  <si>
    <t>秋田市</t>
  </si>
  <si>
    <t>05201_令和4年度</t>
  </si>
  <si>
    <t>05201_令和6年度</t>
  </si>
  <si>
    <t>05212</t>
  </si>
  <si>
    <t>大仙市</t>
  </si>
  <si>
    <t>05212_令和4年度</t>
  </si>
  <si>
    <t>05212_令和6年度</t>
  </si>
  <si>
    <t>01634_令和6年度</t>
  </si>
  <si>
    <t>01634</t>
  </si>
  <si>
    <t>鹿追町</t>
  </si>
  <si>
    <t>01693_令和6年度</t>
  </si>
  <si>
    <t>01693</t>
  </si>
  <si>
    <t>標津町</t>
  </si>
  <si>
    <t>01641_令和6年度</t>
  </si>
  <si>
    <t>01641</t>
  </si>
  <si>
    <t>大樹町</t>
  </si>
  <si>
    <t>01663_令和6年度</t>
  </si>
  <si>
    <t>01663</t>
  </si>
  <si>
    <t>浜中町</t>
  </si>
  <si>
    <t>01634_令和4年度</t>
  </si>
  <si>
    <t>01693_令和4年度</t>
  </si>
  <si>
    <t>01641_令和4年度</t>
  </si>
  <si>
    <t>01663_令和4年度</t>
  </si>
  <si>
    <t>05211</t>
  </si>
  <si>
    <t>潟上市</t>
  </si>
  <si>
    <t>05211_令和4年度</t>
  </si>
  <si>
    <t>05211_令和6年度</t>
  </si>
  <si>
    <t>05434</t>
  </si>
  <si>
    <t>美郷町</t>
  </si>
  <si>
    <t>05434_令和4年度</t>
  </si>
  <si>
    <t>05434_令和6年度</t>
  </si>
  <si>
    <t>05361</t>
  </si>
  <si>
    <t>五城目町</t>
  </si>
  <si>
    <t>05361_令和4年度</t>
  </si>
  <si>
    <t>05361_令和6年度</t>
  </si>
  <si>
    <t>05206</t>
  </si>
  <si>
    <t>男鹿市</t>
  </si>
  <si>
    <t>05206_令和4年度</t>
  </si>
  <si>
    <t>05206_令和6年度</t>
  </si>
  <si>
    <t>05215</t>
  </si>
  <si>
    <t>仙北市</t>
  </si>
  <si>
    <t>05215_令和4年度</t>
  </si>
  <si>
    <t>05215_令和6年度</t>
  </si>
  <si>
    <t>05464</t>
  </si>
  <si>
    <t>東成瀬村</t>
  </si>
  <si>
    <t>05464_令和4年度</t>
  </si>
  <si>
    <t>05464_令和6年度</t>
  </si>
  <si>
    <t>05210</t>
  </si>
  <si>
    <t>由利本荘市</t>
  </si>
  <si>
    <t>05210_令和4年度</t>
  </si>
  <si>
    <t>05210_令和6年度</t>
  </si>
  <si>
    <t>05368</t>
  </si>
  <si>
    <t>大潟村</t>
  </si>
  <si>
    <t>05368_令和4年度</t>
  </si>
  <si>
    <t>05368_令和6年度</t>
  </si>
  <si>
    <t>05346</t>
  </si>
  <si>
    <t>藤里町</t>
  </si>
  <si>
    <t>05346_令和4年度</t>
  </si>
  <si>
    <t>05346_令和6年度</t>
  </si>
  <si>
    <t>05349</t>
  </si>
  <si>
    <t>八峰町</t>
  </si>
  <si>
    <t>05349_令和4年度</t>
  </si>
  <si>
    <t>05349_令和6年度</t>
  </si>
  <si>
    <t>05209</t>
  </si>
  <si>
    <t>鹿角市</t>
  </si>
  <si>
    <t>05209_令和4年度</t>
  </si>
  <si>
    <t>05209_令和6年度</t>
  </si>
  <si>
    <t>05463</t>
  </si>
  <si>
    <t>羽後町</t>
  </si>
  <si>
    <t>05463_令和4年度</t>
  </si>
  <si>
    <t>05463_令和6年度</t>
  </si>
  <si>
    <t>05348</t>
  </si>
  <si>
    <t>三種町</t>
  </si>
  <si>
    <t>05348_令和4年度</t>
  </si>
  <si>
    <t>05348_令和6年度</t>
  </si>
  <si>
    <t>05303</t>
  </si>
  <si>
    <t>小坂町</t>
  </si>
  <si>
    <t>05303_令和4年度</t>
  </si>
  <si>
    <t>05303_令和6年度</t>
  </si>
  <si>
    <t>05366</t>
  </si>
  <si>
    <t>井川町</t>
  </si>
  <si>
    <t>05366_令和4年度</t>
  </si>
  <si>
    <t>05366_令和6年度</t>
  </si>
  <si>
    <t>05327</t>
  </si>
  <si>
    <t>上小阿仁村</t>
  </si>
  <si>
    <t>05327_令和4年度</t>
  </si>
  <si>
    <t>05327_令和6年度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</si>
  <si>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</si>
  <si>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</si>
  <si>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</si>
  <si>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</si>
  <si>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</si>
  <si>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</si>
  <si>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</si>
  <si>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</si>
  <si>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</si>
  <si>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</si>
  <si>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</si>
  <si>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</si>
  <si>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</si>
  <si>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</si>
  <si>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</si>
  <si>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</si>
  <si>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</si>
  <si>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</si>
  <si>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</si>
  <si>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</si>
  <si>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</si>
  <si>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</si>
  <si>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</si>
  <si>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</si>
  <si>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</si>
  <si>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</si>
  <si>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</si>
  <si>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</si>
  <si>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</si>
  <si>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</si>
  <si>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</si>
  <si>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</si>
  <si>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</si>
  <si>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</si>
  <si>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</si>
  <si>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</si>
  <si>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</si>
  <si>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</si>
  <si>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</si>
  <si>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</si>
  <si>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</si>
  <si>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</si>
  <si>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</si>
  <si>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</si>
  <si>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</si>
  <si>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</si>
  <si>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</si>
  <si>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</si>
  <si>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</si>
  <si>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</si>
  <si>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</si>
  <si>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</si>
  <si>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</si>
  <si>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</si>
  <si>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</si>
  <si>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</si>
  <si>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</si>
  <si>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</si>
  <si>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</si>
  <si>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</si>
  <si>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</si>
  <si>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</si>
  <si>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</si>
  <si>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</si>
  <si>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</si>
  <si>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</si>
  <si>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</si>
  <si>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</si>
  <si>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</si>
  <si>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</si>
  <si>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</si>
  <si>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</si>
  <si>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</si>
  <si>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</si>
  <si>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</si>
  <si>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</si>
  <si>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</si>
  <si>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</si>
  <si>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</si>
  <si>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</si>
  <si>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</si>
  <si>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</si>
  <si>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</si>
  <si>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</si>
  <si>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</si>
  <si>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</si>
  <si>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</si>
  <si>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</si>
  <si>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</si>
  <si>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</si>
  <si>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</si>
  <si>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</si>
  <si>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</si>
  <si>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</si>
  <si>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</si>
  <si>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</si>
  <si>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</si>
  <si>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</si>
  <si>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</si>
  <si>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</si>
  <si>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</si>
  <si>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</si>
  <si>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</si>
  <si>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</si>
  <si>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</si>
  <si>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</si>
  <si>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</si>
  <si>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</si>
  <si>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</si>
  <si>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</si>
  <si>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</si>
  <si>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</si>
  <si>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</si>
  <si>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</si>
  <si>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</si>
  <si>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</si>
  <si>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</si>
  <si>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</si>
  <si>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</si>
  <si>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</si>
  <si>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</si>
  <si>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</si>
  <si>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</si>
  <si>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</si>
  <si>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</si>
  <si>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</si>
  <si>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</si>
  <si>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</si>
  <si>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</si>
  <si>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</si>
  <si>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</si>
  <si>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</si>
  <si>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</si>
  <si>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</si>
  <si>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</si>
  <si>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</si>
  <si>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</si>
  <si>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</si>
  <si>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</si>
  <si>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</si>
  <si>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</si>
  <si>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</si>
  <si>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</si>
  <si>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</si>
  <si>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</si>
  <si>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</si>
  <si>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</si>
  <si>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</si>
  <si>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</si>
  <si>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</si>
  <si>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</si>
  <si>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</si>
  <si>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</si>
  <si>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</si>
  <si>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</si>
  <si>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</si>
  <si>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</si>
  <si>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</si>
  <si>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</si>
  <si>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</si>
  <si>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</si>
  <si>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</si>
  <si>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</si>
  <si>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</si>
  <si>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</si>
  <si>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</si>
  <si>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</si>
  <si>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</si>
  <si>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</si>
  <si>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</si>
  <si>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</si>
  <si>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</si>
  <si>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</si>
  <si>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</si>
  <si>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</si>
  <si>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</si>
  <si>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</si>
  <si>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</si>
  <si>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</si>
  <si>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</si>
  <si>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</si>
  <si>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</si>
  <si>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</si>
  <si>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</si>
  <si>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</si>
  <si>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</si>
  <si>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</si>
  <si>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</si>
  <si>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</si>
  <si>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</si>
  <si>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</si>
  <si>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</si>
  <si>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</si>
  <si>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</si>
  <si>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</si>
  <si>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</si>
  <si>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</si>
  <si>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</si>
  <si>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</si>
  <si>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</si>
  <si>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</si>
  <si>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</si>
  <si>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</si>
  <si>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</si>
  <si>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</si>
  <si>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</si>
  <si>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</si>
  <si>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</si>
  <si>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</si>
  <si>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</si>
  <si>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</si>
  <si>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</si>
  <si>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</si>
  <si>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</si>
  <si>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</si>
  <si>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</si>
  <si>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</si>
  <si>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</si>
  <si>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</si>
  <si>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</si>
  <si>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</si>
  <si>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</si>
  <si>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</si>
  <si>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</si>
  <si>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</si>
  <si>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</si>
  <si>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</si>
  <si>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</si>
  <si>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</si>
  <si>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</si>
  <si>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</si>
  <si>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</si>
  <si>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</si>
  <si>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</si>
  <si>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</si>
  <si>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</si>
  <si>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</si>
  <si>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</si>
  <si>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</si>
  <si>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</si>
  <si>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</si>
  <si>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</si>
  <si>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</si>
  <si>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</si>
  <si>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</si>
  <si>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</si>
  <si>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</si>
  <si>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</si>
  <si>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</si>
  <si>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</si>
  <si>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</si>
  <si>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</si>
  <si>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</si>
  <si>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</si>
  <si>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</si>
  <si>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</si>
  <si>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</si>
  <si>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</si>
  <si>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</si>
  <si>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</si>
  <si>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</si>
  <si>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</si>
  <si>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</si>
  <si>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</si>
  <si>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</si>
  <si>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</si>
  <si>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</si>
  <si>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</si>
  <si>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</si>
  <si>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</si>
  <si>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</si>
  <si>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</si>
  <si>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</si>
  <si>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</si>
  <si>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</si>
  <si>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</si>
  <si>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</si>
  <si>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</si>
  <si>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</si>
  <si>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</si>
  <si>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</si>
  <si>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</si>
  <si>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</si>
  <si>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</si>
  <si>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</si>
  <si>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</si>
  <si>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</si>
  <si>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</si>
  <si>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</si>
  <si>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</si>
  <si>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</si>
  <si>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</si>
  <si>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</si>
  <si>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</si>
  <si>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</si>
  <si>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</si>
  <si>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</si>
  <si>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</si>
  <si>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</si>
  <si>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</si>
  <si>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</si>
  <si>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</si>
  <si>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</si>
  <si>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</si>
  <si>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</si>
  <si>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</si>
  <si>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</si>
  <si>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</si>
  <si>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</si>
  <si>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</si>
  <si>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</si>
  <si>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</si>
  <si>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</si>
  <si>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</si>
  <si>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</si>
  <si>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</si>
  <si>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</si>
  <si>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</si>
  <si>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</si>
  <si>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</si>
  <si>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</si>
  <si>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</si>
  <si>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</si>
  <si>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</si>
  <si>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</si>
  <si>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</si>
  <si>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</si>
  <si>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</si>
  <si>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</si>
  <si>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</si>
  <si>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</si>
  <si>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</si>
  <si>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</si>
  <si>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</si>
  <si>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</si>
  <si>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</si>
  <si>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</si>
  <si>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</si>
  <si>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</si>
  <si>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</si>
  <si>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</si>
  <si>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</si>
  <si>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</si>
  <si>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</si>
  <si>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</si>
  <si>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</si>
  <si>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</si>
  <si>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</si>
  <si>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</si>
  <si>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</si>
  <si>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</si>
  <si>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</si>
  <si>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</si>
  <si>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</si>
  <si>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</si>
  <si>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</si>
  <si>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</si>
  <si>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</si>
  <si>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</si>
  <si>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</si>
  <si>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</si>
  <si>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</si>
  <si>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</si>
  <si>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</si>
  <si>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</si>
  <si>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</si>
  <si>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</si>
  <si>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</si>
  <si>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</si>
  <si>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</si>
  <si>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</si>
  <si>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</si>
  <si>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</si>
  <si>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</si>
  <si>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</si>
  <si>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</si>
  <si>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</si>
  <si>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</si>
  <si>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</si>
  <si>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</si>
  <si>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</si>
  <si>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</si>
  <si>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</si>
  <si>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</si>
  <si>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</si>
  <si>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</si>
  <si>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</si>
  <si>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</si>
  <si>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</si>
  <si>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</si>
  <si>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</si>
  <si>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</si>
  <si>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</si>
  <si>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</si>
  <si>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</si>
  <si>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</si>
  <si>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</si>
  <si>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</si>
  <si>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</si>
  <si>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</si>
  <si>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</si>
  <si>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</si>
  <si>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</si>
  <si>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</si>
  <si>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</si>
  <si>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</si>
  <si>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</si>
  <si>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</si>
  <si>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</si>
  <si>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</si>
  <si>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</si>
  <si>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</si>
  <si>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</si>
  <si>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</si>
  <si>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</si>
  <si>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</si>
  <si>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</si>
  <si>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</si>
  <si>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</si>
  <si>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</si>
  <si>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</si>
  <si>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</si>
  <si>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</si>
  <si>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</si>
  <si>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</si>
  <si>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</si>
  <si>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</si>
  <si>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</si>
  <si>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</si>
  <si>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</si>
  <si>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</si>
  <si>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</si>
  <si>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</si>
  <si>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</si>
  <si>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</si>
  <si>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</si>
  <si>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</si>
  <si>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</si>
  <si>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</si>
  <si>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</si>
  <si>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</si>
  <si>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</si>
  <si>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</si>
  <si>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</si>
  <si>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</si>
  <si>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</si>
  <si>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</si>
  <si>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</si>
  <si>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</si>
  <si>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</si>
  <si>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</si>
  <si>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</si>
  <si>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</si>
  <si>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</si>
  <si>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</si>
  <si>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</si>
  <si>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</si>
  <si>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</si>
  <si>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</si>
  <si>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</si>
  <si>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</si>
  <si>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</si>
  <si>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</si>
  <si>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</si>
  <si>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</si>
  <si>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</si>
  <si>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</si>
  <si>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</si>
  <si>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</si>
  <si>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</si>
  <si>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</si>
  <si>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</si>
  <si>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</si>
  <si>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</si>
  <si>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</si>
  <si>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</si>
  <si>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</si>
  <si>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</si>
  <si>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</si>
  <si>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</si>
  <si>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</si>
  <si>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</si>
  <si>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</si>
  <si>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</si>
  <si>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</si>
  <si>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</si>
  <si>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</si>
  <si>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</si>
  <si>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</si>
  <si>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</si>
  <si>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</si>
  <si>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</si>
  <si>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</si>
  <si>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</si>
  <si>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</si>
  <si>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</si>
  <si>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</si>
  <si>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</si>
  <si>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</si>
  <si>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</si>
  <si>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</si>
  <si>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</si>
  <si>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</si>
  <si>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</si>
  <si>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</si>
  <si>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</si>
  <si>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</si>
  <si>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</si>
  <si>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</si>
  <si>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</si>
  <si>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</si>
  <si>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</si>
  <si>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</si>
  <si>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</si>
  <si>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</si>
  <si>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</si>
  <si>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</si>
  <si>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</si>
  <si>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</si>
  <si>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</si>
  <si>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</si>
  <si>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</si>
  <si>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</si>
  <si>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</si>
  <si>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</si>
  <si>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</si>
  <si>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</si>
  <si>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</si>
  <si>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</si>
  <si>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</si>
  <si>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</si>
  <si>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</si>
  <si>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</si>
  <si>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</si>
  <si>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</si>
  <si>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</si>
  <si>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</si>
  <si>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</si>
  <si>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</si>
  <si>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</si>
  <si>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</si>
  <si>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</si>
  <si>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</si>
  <si>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</si>
  <si>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</si>
  <si>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</si>
  <si>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</si>
  <si>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</si>
  <si>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</si>
  <si>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</si>
  <si>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</si>
  <si>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</si>
  <si>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</si>
  <si>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</si>
  <si>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</si>
  <si>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</si>
  <si>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</si>
  <si>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</si>
  <si>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</si>
  <si>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</si>
  <si>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</si>
  <si>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</si>
  <si>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</si>
  <si>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</si>
  <si>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</si>
  <si>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</si>
  <si>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</si>
  <si>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</si>
  <si>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</si>
  <si>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</si>
  <si>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</si>
  <si>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</si>
  <si>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</si>
  <si>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</si>
  <si>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</si>
  <si>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</si>
  <si>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</si>
  <si>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</si>
  <si>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</si>
  <si>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</si>
  <si>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</si>
  <si>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</si>
  <si>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</si>
  <si>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</si>
  <si>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</si>
  <si>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</si>
  <si>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</si>
  <si>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</si>
  <si>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</si>
  <si>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</si>
  <si>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</si>
  <si>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</si>
  <si>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</si>
  <si>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</si>
  <si>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</si>
  <si>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</si>
  <si>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</si>
  <si>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</si>
  <si>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</si>
  <si>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</si>
  <si>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</si>
  <si>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</si>
  <si>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</si>
  <si>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</si>
  <si>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</si>
  <si>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</si>
  <si>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</si>
  <si>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</si>
  <si>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</si>
  <si>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</si>
  <si>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</si>
  <si>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</si>
  <si>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</si>
  <si>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</si>
  <si>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</si>
  <si>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</si>
  <si>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</si>
  <si>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</si>
  <si>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</si>
  <si>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</si>
  <si>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</si>
  <si>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</si>
  <si>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</si>
  <si>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</si>
  <si>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</si>
  <si>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</si>
  <si>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</si>
  <si>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</si>
  <si>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</si>
  <si>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</si>
  <si>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</si>
  <si>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</si>
  <si>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</si>
  <si>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</si>
  <si>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</si>
  <si>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</si>
  <si>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</si>
  <si>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</si>
  <si>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</si>
  <si>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05214</t>
  </si>
  <si>
    <t>にかほ市</t>
  </si>
  <si>
    <t>05214_令和4年度</t>
  </si>
  <si>
    <t>05214_令和6年度</t>
  </si>
  <si>
    <t>05213</t>
  </si>
  <si>
    <t>北秋田市</t>
  </si>
  <si>
    <t>05213_令和4年度</t>
  </si>
  <si>
    <t>05213_令和6年度</t>
  </si>
  <si>
    <t>05203</t>
  </si>
  <si>
    <t>横手市</t>
  </si>
  <si>
    <t>05203_令和4年度</t>
  </si>
  <si>
    <t>05203_令和6年度</t>
  </si>
  <si>
    <t>05204</t>
  </si>
  <si>
    <t>大館市</t>
  </si>
  <si>
    <t>05204_令和4年度</t>
  </si>
  <si>
    <t>05204_令和6年度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</si>
  <si>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</si>
  <si>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</si>
  <si>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</si>
  <si>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</si>
  <si>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</si>
  <si>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</si>
  <si>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</si>
  <si>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</si>
  <si>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</si>
  <si>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</si>
  <si>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</si>
  <si>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</si>
  <si>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</si>
  <si>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</si>
  <si>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</si>
  <si>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</si>
  <si>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</si>
  <si>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</si>
  <si>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</si>
  <si>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</si>
  <si>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</si>
  <si>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05_令和5年度</t>
  </si>
  <si>
    <t>05_令和6年度</t>
  </si>
  <si>
    <t>05202_令和6年度</t>
  </si>
  <si>
    <t>05202</t>
  </si>
  <si>
    <t>能代市</t>
  </si>
  <si>
    <t>05207_令和6年度</t>
  </si>
  <si>
    <t>05207</t>
  </si>
  <si>
    <t>湯沢市</t>
  </si>
  <si>
    <t>05202_令和4年度</t>
  </si>
  <si>
    <t>05207_令和4年度</t>
  </si>
  <si>
    <t>05363_令和7年度</t>
  </si>
  <si>
    <t>05363_令和8年度</t>
  </si>
  <si>
    <t>05363_令和9年度</t>
  </si>
  <si>
    <t>05363_令和10年度</t>
  </si>
  <si>
    <t>05363_令和11年度</t>
  </si>
  <si>
    <t>05363_令和12年度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</si>
</sst>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0.71850198108300778</c:v>
                </c:pt>
                <c:pt idx="1">
                  <c:v>0.74842723854406612</c:v>
                </c:pt>
                <c:pt idx="2">
                  <c:v>0.5507939811686352</c:v>
                </c:pt>
                <c:pt idx="3">
                  <c:v>0.6027341266981564</c:v>
                </c:pt>
                <c:pt idx="4">
                  <c:v>0.74620978771911173</c:v>
                </c:pt>
                <c:pt idx="5">
                  <c:v>0.57246146822166133</c:v>
                </c:pt>
                <c:pt idx="6">
                  <c:v>0.70361297717243698</c:v>
                </c:pt>
                <c:pt idx="7">
                  <c:v>0.99120542883999263</c:v>
                </c:pt>
                <c:pt idx="8">
                  <c:v>1.0282804643064232</c:v>
                </c:pt>
                <c:pt idx="9">
                  <c:v>0.85700147233512947</c:v>
                </c:pt>
                <c:pt idx="10">
                  <c:v>0.88784941097584447</c:v>
                </c:pt>
                <c:pt idx="11">
                  <c:v>0.5270069500803487</c:v>
                </c:pt>
                <c:pt idx="12">
                  <c:v>0.57336100116396505</c:v>
                </c:pt>
                <c:pt idx="13">
                  <c:v>0.58350523690876432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14.618907551827792</c:v>
                </c:pt>
                <c:pt idx="1">
                  <c:v>14.660085015195712</c:v>
                </c:pt>
                <c:pt idx="2">
                  <c:v>13.801547374716773</c:v>
                </c:pt>
                <c:pt idx="3">
                  <c:v>13.771304313843128</c:v>
                </c:pt>
                <c:pt idx="4">
                  <c:v>13.827954231946014</c:v>
                </c:pt>
                <c:pt idx="5">
                  <c:v>13.328110875050568</c:v>
                </c:pt>
                <c:pt idx="6">
                  <c:v>13.013203145917727</c:v>
                </c:pt>
                <c:pt idx="7">
                  <c:v>12.754555536007759</c:v>
                </c:pt>
                <c:pt idx="8">
                  <c:v>12.576288395004998</c:v>
                </c:pt>
                <c:pt idx="9">
                  <c:v>12.277658755491494</c:v>
                </c:pt>
                <c:pt idx="10">
                  <c:v>11.706499258833318</c:v>
                </c:pt>
                <c:pt idx="11">
                  <c:v>10.585150516917437</c:v>
                </c:pt>
                <c:pt idx="12">
                  <c:v>10.452126232734898</c:v>
                </c:pt>
                <c:pt idx="13">
                  <c:v>10.577183189762819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11.892110009717751</c:v>
                </c:pt>
                <c:pt idx="1">
                  <c:v>13.879041888774131</c:v>
                </c:pt>
                <c:pt idx="2">
                  <c:v>12.881187243520239</c:v>
                </c:pt>
                <c:pt idx="3">
                  <c:v>13.785424704919169</c:v>
                </c:pt>
                <c:pt idx="4">
                  <c:v>15.673215925721189</c:v>
                </c:pt>
                <c:pt idx="5">
                  <c:v>12.659619575146261</c:v>
                </c:pt>
                <c:pt idx="6">
                  <c:v>12.233623845016719</c:v>
                </c:pt>
                <c:pt idx="7">
                  <c:v>12.458166520918654</c:v>
                </c:pt>
                <c:pt idx="8">
                  <c:v>13.448108984203527</c:v>
                </c:pt>
                <c:pt idx="9">
                  <c:v>11.390647828702122</c:v>
                </c:pt>
                <c:pt idx="10">
                  <c:v>10.652252664900583</c:v>
                </c:pt>
                <c:pt idx="11">
                  <c:v>9.9964373259119004</c:v>
                </c:pt>
                <c:pt idx="12">
                  <c:v>10.783771829942427</c:v>
                </c:pt>
                <c:pt idx="13">
                  <c:v>10.164813266032453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8.3783740297872864</c:v>
                </c:pt>
                <c:pt idx="1">
                  <c:v>7.8692009064783788</c:v>
                </c:pt>
                <c:pt idx="2">
                  <c:v>9.0872848694568624</c:v>
                </c:pt>
                <c:pt idx="3">
                  <c:v>9.0414916219094312</c:v>
                </c:pt>
                <c:pt idx="4">
                  <c:v>8.9213722546868777</c:v>
                </c:pt>
                <c:pt idx="5">
                  <c:v>7.4226845029237021</c:v>
                </c:pt>
                <c:pt idx="6">
                  <c:v>7.0492915612443374</c:v>
                </c:pt>
                <c:pt idx="7">
                  <c:v>6.1273965812286493</c:v>
                </c:pt>
                <c:pt idx="8">
                  <c:v>5.5118102160825275</c:v>
                </c:pt>
                <c:pt idx="9">
                  <c:v>5.7751834604885044</c:v>
                </c:pt>
                <c:pt idx="10">
                  <c:v>5.4578753494640502</c:v>
                </c:pt>
                <c:pt idx="11">
                  <c:v>5.1745059727213594</c:v>
                </c:pt>
                <c:pt idx="12">
                  <c:v>6.0130017732878382</c:v>
                </c:pt>
                <c:pt idx="13">
                  <c:v>5.8880144645445229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6.990315807076529</c:v>
                </c:pt>
                <c:pt idx="1">
                  <c:v>5.8154346609221603</c:v>
                </c:pt>
                <c:pt idx="2">
                  <c:v>6.9339526344024911</c:v>
                </c:pt>
                <c:pt idx="3">
                  <c:v>6.1126536190390963</c:v>
                </c:pt>
                <c:pt idx="4">
                  <c:v>5.741869513785554</c:v>
                </c:pt>
                <c:pt idx="5">
                  <c:v>6.143242833754532</c:v>
                </c:pt>
                <c:pt idx="6">
                  <c:v>5.0240117301891178</c:v>
                </c:pt>
                <c:pt idx="7">
                  <c:v>5.8578974159403145</c:v>
                </c:pt>
                <c:pt idx="8">
                  <c:v>5.738543052219284</c:v>
                </c:pt>
                <c:pt idx="9">
                  <c:v>5.5553117172320032</c:v>
                </c:pt>
                <c:pt idx="10">
                  <c:v>5.4280737046827827</c:v>
                </c:pt>
                <c:pt idx="11">
                  <c:v>4.7567518067145755</c:v>
                </c:pt>
                <c:pt idx="12">
                  <c:v>4.3931068802369033</c:v>
                </c:pt>
                <c:pt idx="13">
                  <c:v>3.9645277730462825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3680</c:v>
                </c:pt>
                <c:pt idx="1">
                  <c:v>3687</c:v>
                </c:pt>
                <c:pt idx="2">
                  <c:v>3652</c:v>
                </c:pt>
                <c:pt idx="3">
                  <c:v>3677</c:v>
                </c:pt>
                <c:pt idx="4">
                  <c:v>3724</c:v>
                </c:pt>
                <c:pt idx="5">
                  <c:v>3692</c:v>
                </c:pt>
                <c:pt idx="6">
                  <c:v>3655</c:v>
                </c:pt>
                <c:pt idx="7">
                  <c:v>3644</c:v>
                </c:pt>
                <c:pt idx="8">
                  <c:v>3642</c:v>
                </c:pt>
                <c:pt idx="9">
                  <c:v>3610</c:v>
                </c:pt>
                <c:pt idx="10">
                  <c:v>3585</c:v>
                </c:pt>
                <c:pt idx="11">
                  <c:v>3565</c:v>
                </c:pt>
                <c:pt idx="12">
                  <c:v>3492</c:v>
                </c:pt>
                <c:pt idx="13">
                  <c:v>3503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1397</c:v>
                </c:pt>
                <c:pt idx="1">
                  <c:v>1372</c:v>
                </c:pt>
                <c:pt idx="2">
                  <c:v>1273</c:v>
                </c:pt>
                <c:pt idx="3">
                  <c:v>1255</c:v>
                </c:pt>
                <c:pt idx="4">
                  <c:v>1304</c:v>
                </c:pt>
                <c:pt idx="5">
                  <c:v>1283</c:v>
                </c:pt>
                <c:pt idx="6">
                  <c:v>1248</c:v>
                </c:pt>
                <c:pt idx="7">
                  <c:v>1261</c:v>
                </c:pt>
                <c:pt idx="8">
                  <c:v>1258</c:v>
                </c:pt>
                <c:pt idx="9">
                  <c:v>1251</c:v>
                </c:pt>
                <c:pt idx="10">
                  <c:v>1168</c:v>
                </c:pt>
                <c:pt idx="11">
                  <c:v>1162</c:v>
                </c:pt>
                <c:pt idx="12">
                  <c:v>1159</c:v>
                </c:pt>
                <c:pt idx="13">
                  <c:v>1147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2513</c:v>
                </c:pt>
                <c:pt idx="1">
                  <c:v>2507</c:v>
                </c:pt>
                <c:pt idx="2">
                  <c:v>2495</c:v>
                </c:pt>
                <c:pt idx="3">
                  <c:v>2499</c:v>
                </c:pt>
                <c:pt idx="4">
                  <c:v>2491</c:v>
                </c:pt>
                <c:pt idx="5">
                  <c:v>2484</c:v>
                </c:pt>
                <c:pt idx="6">
                  <c:v>2480</c:v>
                </c:pt>
                <c:pt idx="7">
                  <c:v>2482</c:v>
                </c:pt>
                <c:pt idx="8">
                  <c:v>2492</c:v>
                </c:pt>
                <c:pt idx="9">
                  <c:v>2477</c:v>
                </c:pt>
                <c:pt idx="10">
                  <c:v>2461</c:v>
                </c:pt>
                <c:pt idx="11">
                  <c:v>2455</c:v>
                </c:pt>
                <c:pt idx="12">
                  <c:v>2447</c:v>
                </c:pt>
                <c:pt idx="13">
                  <c:v>2427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34</c:v>
                </c:pt>
                <c:pt idx="1">
                  <c:v>34</c:v>
                </c:pt>
                <c:pt idx="2">
                  <c:v>34</c:v>
                </c:pt>
                <c:pt idx="3">
                  <c:v>34</c:v>
                </c:pt>
                <c:pt idx="4">
                  <c:v>34</c:v>
                </c:pt>
                <c:pt idx="5">
                  <c:v>37</c:v>
                </c:pt>
                <c:pt idx="6">
                  <c:v>37</c:v>
                </c:pt>
                <c:pt idx="7">
                  <c:v>37</c:v>
                </c:pt>
                <c:pt idx="8">
                  <c:v>37</c:v>
                </c:pt>
                <c:pt idx="9">
                  <c:v>37</c:v>
                </c:pt>
                <c:pt idx="10">
                  <c:v>37</c:v>
                </c:pt>
                <c:pt idx="11">
                  <c:v>39</c:v>
                </c:pt>
                <c:pt idx="12">
                  <c:v>39</c:v>
                </c:pt>
                <c:pt idx="13">
                  <c:v>39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253</c:v>
                </c:pt>
                <c:pt idx="1">
                  <c:v>253</c:v>
                </c:pt>
                <c:pt idx="2">
                  <c:v>253</c:v>
                </c:pt>
                <c:pt idx="3">
                  <c:v>253</c:v>
                </c:pt>
                <c:pt idx="4">
                  <c:v>253</c:v>
                </c:pt>
                <c:pt idx="5">
                  <c:v>171</c:v>
                </c:pt>
                <c:pt idx="6">
                  <c:v>171</c:v>
                </c:pt>
                <c:pt idx="7">
                  <c:v>171</c:v>
                </c:pt>
                <c:pt idx="8">
                  <c:v>171</c:v>
                </c:pt>
                <c:pt idx="9">
                  <c:v>171</c:v>
                </c:pt>
                <c:pt idx="10">
                  <c:v>171</c:v>
                </c:pt>
                <c:pt idx="11">
                  <c:v>93</c:v>
                </c:pt>
                <c:pt idx="12">
                  <c:v>93</c:v>
                </c:pt>
                <c:pt idx="13">
                  <c:v>93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28.424800000000001</c:v>
                </c:pt>
                <c:pt idx="1">
                  <c:v>25.450900000000001</c:v>
                </c:pt>
                <c:pt idx="2">
                  <c:v>25.658000000000001</c:v>
                </c:pt>
                <c:pt idx="3">
                  <c:v>25.126999999999999</c:v>
                </c:pt>
                <c:pt idx="4">
                  <c:v>23.763000000000002</c:v>
                </c:pt>
                <c:pt idx="5">
                  <c:v>29.940999999999999</c:v>
                </c:pt>
                <c:pt idx="6">
                  <c:v>20.031700000000001</c:v>
                </c:pt>
                <c:pt idx="7">
                  <c:v>21.3294</c:v>
                </c:pt>
                <c:pt idx="8">
                  <c:v>26.114100000000001</c:v>
                </c:pt>
                <c:pt idx="9">
                  <c:v>23.486499999999999</c:v>
                </c:pt>
                <c:pt idx="10">
                  <c:v>23.971</c:v>
                </c:pt>
                <c:pt idx="11">
                  <c:v>22.937799999999999</c:v>
                </c:pt>
                <c:pt idx="12">
                  <c:v>20.4757</c:v>
                </c:pt>
                <c:pt idx="13">
                  <c:v>25.8386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9.0872848694568624</c:v>
                </c:pt>
                <c:pt idx="1">
                  <c:v>9.0414916219094312</c:v>
                </c:pt>
                <c:pt idx="2">
                  <c:v>8.9213722546868777</c:v>
                </c:pt>
                <c:pt idx="3">
                  <c:v>7.4226845029237021</c:v>
                </c:pt>
                <c:pt idx="4">
                  <c:v>7.0492915612443374</c:v>
                </c:pt>
                <c:pt idx="5">
                  <c:v>6.1273965812286493</c:v>
                </c:pt>
                <c:pt idx="6">
                  <c:v>5.5118102160825275</c:v>
                </c:pt>
                <c:pt idx="7">
                  <c:v>5.7751834604885044</c:v>
                </c:pt>
                <c:pt idx="8">
                  <c:v>5.4578753494640502</c:v>
                </c:pt>
                <c:pt idx="9">
                  <c:v>5.1745059727213594</c:v>
                </c:pt>
                <c:pt idx="10">
                  <c:v>6.0130017732878382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6.9339526344024911</c:v>
                </c:pt>
                <c:pt idx="1">
                  <c:v>6.1126536190390963</c:v>
                </c:pt>
                <c:pt idx="2">
                  <c:v>5.741869513785554</c:v>
                </c:pt>
                <c:pt idx="3">
                  <c:v>6.143242833754532</c:v>
                </c:pt>
                <c:pt idx="4">
                  <c:v>5.0240117301891178</c:v>
                </c:pt>
                <c:pt idx="5">
                  <c:v>5.8578974159403145</c:v>
                </c:pt>
                <c:pt idx="6">
                  <c:v>5.738543052219284</c:v>
                </c:pt>
                <c:pt idx="7">
                  <c:v>5.5553117172320032</c:v>
                </c:pt>
                <c:pt idx="8">
                  <c:v>5.4280737046827827</c:v>
                </c:pt>
                <c:pt idx="9">
                  <c:v>4.7567518067145755</c:v>
                </c:pt>
                <c:pt idx="10">
                  <c:v>4.3931068802369033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4.1675953344587846</c:v>
                </c:pt>
                <c:pt idx="2">
                  <c:v>0.93145276874713956</c:v>
                </c:pt>
                <c:pt idx="3">
                  <c:v>1.3255135365853981</c:v>
                </c:pt>
                <c:pt idx="4">
                  <c:v>9.9125502731624575</c:v>
                </c:pt>
                <c:pt idx="5">
                  <c:v>14.356192889024021</c:v>
                </c:pt>
                <c:pt idx="7">
                  <c:v>15.204169219788668</c:v>
                </c:pt>
                <c:pt idx="8">
                  <c:v>0.42477222514083801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6.4245616397913228</c:v>
                </c:pt>
                <c:pt idx="4" formatCode="#,##0">
                  <c:v>9.9125502731624575</c:v>
                </c:pt>
                <c:pt idx="5" formatCode="#,##0">
                  <c:v>14.356192889024021</c:v>
                </c:pt>
                <c:pt idx="6" formatCode="#,##0">
                  <c:v>15.628941444929506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八郎潟町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八郎潟町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八郎潟町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八郎潟町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518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319.8</c:v>
                </c:pt>
                <c:pt idx="1">
                  <c:v>197.7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645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383.79837600000008</c:v>
                </c:pt>
                <c:pt idx="1">
                  <c:v>261.50965200000002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八郎潟町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8.0070298199999996</c:v>
                </c:pt>
                <c:pt idx="1">
                  <c:v>5.9671332000000001E-2</c:v>
                </c:pt>
                <c:pt idx="2">
                  <c:v>0</c:v>
                </c:pt>
                <c:pt idx="3">
                  <c:v>0</c:v>
                </c:pt>
                <c:pt idx="4">
                  <c:v>0.82085388999999997</c:v>
                </c:pt>
                <c:pt idx="5">
                  <c:v>4.5818076200000002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200,202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八郎潟町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199302</c:v>
                </c:pt>
                <c:pt idx="1">
                  <c:v>900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49.2</c:v>
                </c:pt>
                <c:pt idx="1">
                  <c:v>98.699999999999989</c:v>
                </c:pt>
                <c:pt idx="2">
                  <c:v>148.19999999999999</c:v>
                </c:pt>
                <c:pt idx="3">
                  <c:v>198.1</c:v>
                </c:pt>
                <c:pt idx="4">
                  <c:v>197.7</c:v>
                </c:pt>
                <c:pt idx="5">
                  <c:v>197.7</c:v>
                </c:pt>
                <c:pt idx="6">
                  <c:v>197.7</c:v>
                </c:pt>
                <c:pt idx="7">
                  <c:v>197.7</c:v>
                </c:pt>
                <c:pt idx="8">
                  <c:v>197.7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211.3</c:v>
                </c:pt>
                <c:pt idx="1">
                  <c:v>220.9</c:v>
                </c:pt>
                <c:pt idx="2">
                  <c:v>235.8</c:v>
                </c:pt>
                <c:pt idx="3">
                  <c:v>241.8</c:v>
                </c:pt>
                <c:pt idx="4">
                  <c:v>265.10000000000002</c:v>
                </c:pt>
                <c:pt idx="5">
                  <c:v>265.10000000000002</c:v>
                </c:pt>
                <c:pt idx="6">
                  <c:v>278.39999999999998</c:v>
                </c:pt>
                <c:pt idx="7">
                  <c:v>305.40000000000003</c:v>
                </c:pt>
                <c:pt idx="8">
                  <c:v>319.8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1.201725970665138E-2</c:v>
                </c:pt>
                <c:pt idx="1">
                  <c:v>1.4172933563959232E-2</c:v>
                </c:pt>
                <c:pt idx="2">
                  <c:v>1.7097956377713774E-2</c:v>
                </c:pt>
                <c:pt idx="3">
                  <c:v>2.084578564166209E-2</c:v>
                </c:pt>
                <c:pt idx="4">
                  <c:v>2.2545616425860102E-2</c:v>
                </c:pt>
                <c:pt idx="5">
                  <c:v>2.3047328752554885E-2</c:v>
                </c:pt>
                <c:pt idx="6">
                  <c:v>2.2321103709040932E-2</c:v>
                </c:pt>
                <c:pt idx="7">
                  <c:v>2.3811743031180565E-2</c:v>
                </c:pt>
                <c:pt idx="8">
                  <c:v>2.4466983211839818E-2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3.9669702392375399</c:v>
                </c:pt>
                <c:pt idx="2">
                  <c:v>0.74910622040321417</c:v>
                </c:pt>
                <c:pt idx="3">
                  <c:v>1.0257930541447999</c:v>
                </c:pt>
                <c:pt idx="4">
                  <c:v>8.9213722546868777</c:v>
                </c:pt>
                <c:pt idx="5">
                  <c:v>15.673215925721189</c:v>
                </c:pt>
                <c:pt idx="7">
                  <c:v>13.329788715886885</c:v>
                </c:pt>
                <c:pt idx="8">
                  <c:v>0.49816551605912901</c:v>
                </c:pt>
                <c:pt idx="9">
                  <c:v>0</c:v>
                </c:pt>
                <c:pt idx="10">
                  <c:v>0.74620978771911173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5.741869513785554</c:v>
                </c:pt>
                <c:pt idx="4" formatCode="#,##0">
                  <c:v>8.9213722546868777</c:v>
                </c:pt>
                <c:pt idx="5" formatCode="#,##0">
                  <c:v>15.673215925721189</c:v>
                </c:pt>
                <c:pt idx="6" formatCode="#,##0">
                  <c:v>13.827954231946014</c:v>
                </c:pt>
                <c:pt idx="10" formatCode="#,##0">
                  <c:v>0.74620978771911173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46</c:v>
                </c:pt>
                <c:pt idx="1">
                  <c:v>48</c:v>
                </c:pt>
                <c:pt idx="2">
                  <c:v>51</c:v>
                </c:pt>
                <c:pt idx="3">
                  <c:v>52</c:v>
                </c:pt>
                <c:pt idx="4">
                  <c:v>57</c:v>
                </c:pt>
                <c:pt idx="5">
                  <c:v>57</c:v>
                </c:pt>
                <c:pt idx="6">
                  <c:v>59</c:v>
                </c:pt>
                <c:pt idx="7">
                  <c:v>63</c:v>
                </c:pt>
                <c:pt idx="8">
                  <c:v>65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26374.646290178069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645.30802800000015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224075.03200000001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222417.495</c:v>
                </c:pt>
                <c:pt idx="1">
                  <c:v>1657.537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645.30802800000015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2.4821315204904812</c:v>
                </c:pt>
                <c:pt idx="2">
                  <c:v>0.26403153526979473</c:v>
                </c:pt>
                <c:pt idx="3">
                  <c:v>1.2183647172860061</c:v>
                </c:pt>
                <c:pt idx="4">
                  <c:v>5.8880144645445229</c:v>
                </c:pt>
                <c:pt idx="5">
                  <c:v>10.164813266032453</c:v>
                </c:pt>
                <c:pt idx="7">
                  <c:v>10.260698916444733</c:v>
                </c:pt>
                <c:pt idx="8">
                  <c:v>0.31648427331808504</c:v>
                </c:pt>
                <c:pt idx="9">
                  <c:v>0</c:v>
                </c:pt>
                <c:pt idx="10">
                  <c:v>0.58350523690876432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3.9645277730462825</c:v>
                </c:pt>
                <c:pt idx="4">
                  <c:v>5.8880144645445229</c:v>
                </c:pt>
                <c:pt idx="5">
                  <c:v>10.164813266032453</c:v>
                </c:pt>
                <c:pt idx="6">
                  <c:v>10.577183189762819</c:v>
                </c:pt>
                <c:pt idx="10">
                  <c:v>0.58350523690876432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349568.38399999996</c:v>
                </c:pt>
                <c:pt idx="13">
                  <c:v>23353.702000000001</c:v>
                </c:pt>
                <c:pt idx="14">
                  <c:v>113111.83100000002</c:v>
                </c:pt>
                <c:pt idx="15">
                  <c:v>20042.53</c:v>
                </c:pt>
                <c:pt idx="16">
                  <c:v>0</c:v>
                </c:pt>
                <c:pt idx="17">
                  <c:v>94281.785999999993</c:v>
                </c:pt>
                <c:pt idx="18">
                  <c:v>101616.874</c:v>
                </c:pt>
                <c:pt idx="19">
                  <c:v>106505.46700000002</c:v>
                </c:pt>
                <c:pt idx="20">
                  <c:v>17048.579000000002</c:v>
                </c:pt>
                <c:pt idx="21">
                  <c:v>0</c:v>
                </c:pt>
                <c:pt idx="22">
                  <c:v>179424.15900000001</c:v>
                </c:pt>
                <c:pt idx="23">
                  <c:v>160300.27900000001</c:v>
                </c:pt>
                <c:pt idx="24">
                  <c:v>30438.453000000001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10274760.682</c:v>
                </c:pt>
                <c:pt idx="13">
                  <c:v>6238901.2499999991</c:v>
                </c:pt>
                <c:pt idx="14">
                  <c:v>2646183.5639999998</c:v>
                </c:pt>
                <c:pt idx="15">
                  <c:v>4028915.4079999994</c:v>
                </c:pt>
                <c:pt idx="16">
                  <c:v>224075.03200000001</c:v>
                </c:pt>
                <c:pt idx="17">
                  <c:v>941881.49099999992</c:v>
                </c:pt>
                <c:pt idx="18">
                  <c:v>1600076.4290000002</c:v>
                </c:pt>
                <c:pt idx="19">
                  <c:v>966860.32600000012</c:v>
                </c:pt>
                <c:pt idx="20">
                  <c:v>1844918.3209999998</c:v>
                </c:pt>
                <c:pt idx="21">
                  <c:v>2293383.3760000002</c:v>
                </c:pt>
                <c:pt idx="22">
                  <c:v>7077226.5759999994</c:v>
                </c:pt>
                <c:pt idx="23">
                  <c:v>10091839.419</c:v>
                </c:pt>
                <c:pt idx="24">
                  <c:v>6971027.8719999995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八郎潟町</c:v>
                </c:pt>
              </c:strCache>
            </c:strRef>
          </c:cat>
          <c:val>
            <c:numRef>
              <c:f>①CO2排出量の現状把握!$AX$43:$AX$45</c:f>
              <c:numCache>
                <c:formatCode>0%</c:formatCode>
                <c:ptCount val="3"/>
                <c:pt idx="0">
                  <c:v>0.42072759503743129</c:v>
                </c:pt>
                <c:pt idx="1">
                  <c:v>0.27502496896420314</c:v>
                </c:pt>
                <c:pt idx="2">
                  <c:v>0.12715768128077018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八郎潟町</c:v>
                </c:pt>
              </c:strCache>
            </c:strRef>
          </c:cat>
          <c:val>
            <c:numRef>
              <c:f>①CO2排出量の現状把握!$AY$43:$AY$45</c:f>
              <c:numCache>
                <c:formatCode>0%</c:formatCode>
                <c:ptCount val="3"/>
                <c:pt idx="0">
                  <c:v>0.19118662390594171</c:v>
                </c:pt>
                <c:pt idx="1">
                  <c:v>0.19811062123066353</c:v>
                </c:pt>
                <c:pt idx="2">
                  <c:v>0.18885131080411696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八郎潟町</c:v>
                </c:pt>
              </c:strCache>
            </c:strRef>
          </c:cat>
          <c:val>
            <c:numRef>
              <c:f>①CO2排出量の現状把握!$AZ$43:$AZ$45</c:f>
              <c:numCache>
                <c:formatCode>0%</c:formatCode>
                <c:ptCount val="3"/>
                <c:pt idx="0">
                  <c:v>0.18034974026133399</c:v>
                </c:pt>
                <c:pt idx="1">
                  <c:v>0.25268876388224287</c:v>
                </c:pt>
                <c:pt idx="2">
                  <c:v>0.32602472716883901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八郎潟町</c:v>
                </c:pt>
              </c:strCache>
            </c:strRef>
          </c:cat>
          <c:val>
            <c:numRef>
              <c:f>①CO2排出量の現状把握!$BA$43:$BA$45</c:f>
              <c:numCache>
                <c:formatCode>0%</c:formatCode>
                <c:ptCount val="3"/>
                <c:pt idx="0">
                  <c:v>0.19226168778726088</c:v>
                </c:pt>
                <c:pt idx="1">
                  <c:v>0.25769859244957072</c:v>
                </c:pt>
                <c:pt idx="2">
                  <c:v>0.33925101951265335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八郎潟町</c:v>
                </c:pt>
              </c:strCache>
            </c:strRef>
          </c:cat>
          <c:val>
            <c:numRef>
              <c:f>①CO2排出量の現状把握!$BB$43:$BB$45</c:f>
              <c:numCache>
                <c:formatCode>0%</c:formatCode>
                <c:ptCount val="3"/>
                <c:pt idx="0">
                  <c:v>1.5474353008032191E-2</c:v>
                </c:pt>
                <c:pt idx="1">
                  <c:v>1.6477053473319798E-2</c:v>
                </c:pt>
                <c:pt idx="2">
                  <c:v>1.8715261233620512E-2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1607</c:v>
                </c:pt>
                <c:pt idx="1">
                  <c:v>1607</c:v>
                </c:pt>
                <c:pt idx="2">
                  <c:v>1607</c:v>
                </c:pt>
                <c:pt idx="3">
                  <c:v>1607</c:v>
                </c:pt>
                <c:pt idx="4">
                  <c:v>1607</c:v>
                </c:pt>
                <c:pt idx="5">
                  <c:v>1369</c:v>
                </c:pt>
                <c:pt idx="6">
                  <c:v>1369</c:v>
                </c:pt>
                <c:pt idx="7">
                  <c:v>1369</c:v>
                </c:pt>
                <c:pt idx="8">
                  <c:v>1369</c:v>
                </c:pt>
                <c:pt idx="9">
                  <c:v>1369</c:v>
                </c:pt>
                <c:pt idx="10">
                  <c:v>1369</c:v>
                </c:pt>
                <c:pt idx="11">
                  <c:v>1384</c:v>
                </c:pt>
                <c:pt idx="12">
                  <c:v>1384</c:v>
                </c:pt>
                <c:pt idx="13">
                  <c:v>1384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0.71850198108300778</c:v>
                </c:pt>
                <c:pt idx="1">
                  <c:v>0.74842723854406612</c:v>
                </c:pt>
                <c:pt idx="2">
                  <c:v>0.5507939811686352</c:v>
                </c:pt>
                <c:pt idx="3">
                  <c:v>0.6027341266981564</c:v>
                </c:pt>
                <c:pt idx="4">
                  <c:v>0.74620978771911173</c:v>
                </c:pt>
                <c:pt idx="5">
                  <c:v>0.57246146822166133</c:v>
                </c:pt>
                <c:pt idx="6">
                  <c:v>0.70361297717243698</c:v>
                </c:pt>
                <c:pt idx="7">
                  <c:v>0.99120542883999263</c:v>
                </c:pt>
                <c:pt idx="8">
                  <c:v>1.0282804643064229</c:v>
                </c:pt>
                <c:pt idx="9">
                  <c:v>0.85700147233512947</c:v>
                </c:pt>
                <c:pt idx="10">
                  <c:v>0.88784941097584447</c:v>
                </c:pt>
                <c:pt idx="11">
                  <c:v>0.5270069500803487</c:v>
                </c:pt>
                <c:pt idx="12">
                  <c:v>0.57336100116396505</c:v>
                </c:pt>
                <c:pt idx="13">
                  <c:v>0.58350523690876432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6834</c:v>
                </c:pt>
                <c:pt idx="1">
                  <c:v>6724</c:v>
                </c:pt>
                <c:pt idx="2">
                  <c:v>6616</c:v>
                </c:pt>
                <c:pt idx="3">
                  <c:v>6497</c:v>
                </c:pt>
                <c:pt idx="4">
                  <c:v>6440</c:v>
                </c:pt>
                <c:pt idx="5">
                  <c:v>6332</c:v>
                </c:pt>
                <c:pt idx="6">
                  <c:v>6203</c:v>
                </c:pt>
                <c:pt idx="7">
                  <c:v>6114</c:v>
                </c:pt>
                <c:pt idx="8">
                  <c:v>6022</c:v>
                </c:pt>
                <c:pt idx="9">
                  <c:v>5894</c:v>
                </c:pt>
                <c:pt idx="10">
                  <c:v>5757</c:v>
                </c:pt>
                <c:pt idx="11">
                  <c:v>5617</c:v>
                </c:pt>
                <c:pt idx="12">
                  <c:v>5491</c:v>
                </c:pt>
                <c:pt idx="13">
                  <c:v>5376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八郎潟町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1728</v>
      </c>
      <c r="B9" s="70">
        <v>426</v>
      </c>
      <c r="C9" s="70">
        <v>1</v>
      </c>
      <c r="D9" s="70">
        <v>26</v>
      </c>
      <c r="E9" s="70">
        <v>1990</v>
      </c>
      <c r="F9" s="70" t="s">
        <v>787</v>
      </c>
      <c r="G9" s="70" t="s">
        <v>1729</v>
      </c>
      <c r="H9" s="70" t="s">
        <v>1730</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1731</v>
      </c>
      <c r="B10" s="70">
        <v>427</v>
      </c>
      <c r="C10" s="70">
        <v>2</v>
      </c>
      <c r="D10" s="70">
        <v>26</v>
      </c>
      <c r="E10" s="70">
        <v>2005</v>
      </c>
      <c r="F10" s="70" t="s">
        <v>789</v>
      </c>
      <c r="G10" s="70" t="s">
        <v>1729</v>
      </c>
      <c r="H10" s="70" t="s">
        <v>1730</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1732</v>
      </c>
      <c r="B11" s="70">
        <v>428</v>
      </c>
      <c r="C11" s="70">
        <v>3</v>
      </c>
      <c r="D11" s="70">
        <v>26</v>
      </c>
      <c r="E11" s="70">
        <v>2006</v>
      </c>
      <c r="F11" s="70" t="s">
        <v>790</v>
      </c>
      <c r="G11" s="70" t="s">
        <v>1729</v>
      </c>
      <c r="H11" s="70" t="s">
        <v>1730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1733</v>
      </c>
      <c r="B12" s="70">
        <v>429</v>
      </c>
      <c r="C12" s="70">
        <v>4</v>
      </c>
      <c r="D12" s="70">
        <v>26</v>
      </c>
      <c r="E12" s="70">
        <v>2007</v>
      </c>
      <c r="F12" s="70" t="s">
        <v>791</v>
      </c>
      <c r="G12" s="70" t="s">
        <v>1729</v>
      </c>
      <c r="H12" s="70" t="s">
        <v>1730</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1734</v>
      </c>
      <c r="B13" s="70">
        <v>430</v>
      </c>
      <c r="C13" s="70">
        <v>5</v>
      </c>
      <c r="D13" s="70">
        <v>26</v>
      </c>
      <c r="E13" s="70">
        <v>2008</v>
      </c>
      <c r="F13" s="70" t="s">
        <v>792</v>
      </c>
      <c r="G13" s="70" t="s">
        <v>1729</v>
      </c>
      <c r="H13" s="70" t="s">
        <v>1730</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1735</v>
      </c>
      <c r="B14" s="70">
        <v>431</v>
      </c>
      <c r="C14" s="70">
        <v>6</v>
      </c>
      <c r="D14" s="70">
        <v>26</v>
      </c>
      <c r="E14" s="70">
        <v>2009</v>
      </c>
      <c r="F14" s="70" t="s">
        <v>176</v>
      </c>
      <c r="G14" s="70" t="s">
        <v>1729</v>
      </c>
      <c r="H14" s="70" t="s">
        <v>1730</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1736</v>
      </c>
      <c r="B15" s="70">
        <v>432</v>
      </c>
      <c r="C15" s="70">
        <v>7</v>
      </c>
      <c r="D15" s="70">
        <v>26</v>
      </c>
      <c r="E15" s="70">
        <v>2010</v>
      </c>
      <c r="F15" s="70" t="s">
        <v>177</v>
      </c>
      <c r="G15" s="70" t="s">
        <v>1729</v>
      </c>
      <c r="H15" s="70" t="s">
        <v>1730</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1737</v>
      </c>
      <c r="B16" s="70">
        <v>433</v>
      </c>
      <c r="C16" s="70">
        <v>8</v>
      </c>
      <c r="D16" s="70">
        <v>26</v>
      </c>
      <c r="E16" s="70">
        <v>2011</v>
      </c>
      <c r="F16" s="70" t="s">
        <v>178</v>
      </c>
      <c r="G16" s="70" t="s">
        <v>1729</v>
      </c>
      <c r="H16" s="70" t="s">
        <v>1730</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1738</v>
      </c>
      <c r="B17" s="70">
        <v>434</v>
      </c>
      <c r="C17" s="70">
        <v>9</v>
      </c>
      <c r="D17" s="70">
        <v>26</v>
      </c>
      <c r="E17" s="70">
        <v>2012</v>
      </c>
      <c r="F17" s="70" t="s">
        <v>179</v>
      </c>
      <c r="G17" s="70" t="s">
        <v>1729</v>
      </c>
      <c r="H17" s="70" t="s">
        <v>1730</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1739</v>
      </c>
      <c r="B18" s="70">
        <v>435</v>
      </c>
      <c r="C18" s="70">
        <v>10</v>
      </c>
      <c r="D18" s="70">
        <v>26</v>
      </c>
      <c r="E18" s="70">
        <v>2013</v>
      </c>
      <c r="F18" s="70" t="s">
        <v>180</v>
      </c>
      <c r="G18" s="70" t="s">
        <v>1729</v>
      </c>
      <c r="H18" s="70" t="s">
        <v>1730</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1740</v>
      </c>
      <c r="B19" s="70">
        <v>436</v>
      </c>
      <c r="C19" s="70">
        <v>11</v>
      </c>
      <c r="D19" s="70">
        <v>26</v>
      </c>
      <c r="E19" s="70">
        <v>2014</v>
      </c>
      <c r="F19" s="70" t="s">
        <v>181</v>
      </c>
      <c r="G19" s="70" t="s">
        <v>1729</v>
      </c>
      <c r="H19" s="70" t="s">
        <v>1730</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1741</v>
      </c>
      <c r="B20" s="70">
        <v>437</v>
      </c>
      <c r="C20" s="70">
        <v>12</v>
      </c>
      <c r="D20" s="70">
        <v>26</v>
      </c>
      <c r="E20" s="70">
        <v>2015</v>
      </c>
      <c r="F20" s="70" t="s">
        <v>182</v>
      </c>
      <c r="G20" s="70" t="s">
        <v>1729</v>
      </c>
      <c r="H20" s="70" t="s">
        <v>1730</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1742</v>
      </c>
      <c r="B21" s="70">
        <v>438</v>
      </c>
      <c r="C21" s="70">
        <v>13</v>
      </c>
      <c r="D21" s="70">
        <v>26</v>
      </c>
      <c r="E21" s="70">
        <v>2016</v>
      </c>
      <c r="F21" s="70" t="s">
        <v>155</v>
      </c>
      <c r="G21" s="70" t="s">
        <v>1729</v>
      </c>
      <c r="H21" s="70" t="s">
        <v>1730</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1743</v>
      </c>
      <c r="B22" s="70">
        <v>439</v>
      </c>
      <c r="C22" s="70">
        <v>14</v>
      </c>
      <c r="D22" s="70">
        <v>26</v>
      </c>
      <c r="E22" s="70">
        <v>2017</v>
      </c>
      <c r="F22" s="70" t="s">
        <v>156</v>
      </c>
      <c r="G22" s="70" t="s">
        <v>1729</v>
      </c>
      <c r="H22" s="70" t="s">
        <v>1730</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1744</v>
      </c>
      <c r="B23" s="70">
        <v>440</v>
      </c>
      <c r="C23" s="70">
        <v>15</v>
      </c>
      <c r="D23" s="70">
        <v>26</v>
      </c>
      <c r="E23" s="70">
        <v>2018</v>
      </c>
      <c r="F23" s="70" t="s">
        <v>183</v>
      </c>
      <c r="G23" s="70" t="s">
        <v>1729</v>
      </c>
      <c r="H23" s="70" t="s">
        <v>1730</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1745</v>
      </c>
      <c r="B24" s="70">
        <v>441</v>
      </c>
      <c r="C24" s="70">
        <v>16</v>
      </c>
      <c r="D24" s="70">
        <v>26</v>
      </c>
      <c r="E24" s="70">
        <v>2019</v>
      </c>
      <c r="F24" s="70" t="s">
        <v>158</v>
      </c>
      <c r="G24" s="70" t="s">
        <v>1729</v>
      </c>
      <c r="H24" s="70" t="s">
        <v>1730</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1746</v>
      </c>
      <c r="B25" s="70">
        <v>442</v>
      </c>
      <c r="C25" s="70">
        <v>17</v>
      </c>
      <c r="D25" s="70">
        <v>26</v>
      </c>
      <c r="E25" s="70">
        <v>2020</v>
      </c>
      <c r="F25" s="70" t="s">
        <v>159</v>
      </c>
      <c r="G25" s="70" t="s">
        <v>1729</v>
      </c>
      <c r="H25" s="70" t="s">
        <v>1730</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1747</v>
      </c>
      <c r="B26" s="70">
        <v>442</v>
      </c>
      <c r="C26" s="70">
        <v>18</v>
      </c>
      <c r="D26" s="70">
        <v>26</v>
      </c>
      <c r="E26" s="70">
        <v>2021</v>
      </c>
      <c r="F26" s="70" t="s">
        <v>160</v>
      </c>
      <c r="G26" s="1064" t="s">
        <v>1729</v>
      </c>
      <c r="H26" s="70" t="s">
        <v>1730</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1748</v>
      </c>
      <c r="B27" s="70">
        <v>442</v>
      </c>
      <c r="C27" s="70">
        <v>19</v>
      </c>
      <c r="D27" s="70">
        <v>26</v>
      </c>
      <c r="E27" s="70">
        <v>2022</v>
      </c>
      <c r="F27" s="70" t="s">
        <v>161</v>
      </c>
      <c r="G27" s="1064" t="s">
        <v>1729</v>
      </c>
      <c r="H27" s="70" t="s">
        <v>1730</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1749</v>
      </c>
      <c r="B28" s="70">
        <v>442</v>
      </c>
      <c r="C28" s="70">
        <v>20</v>
      </c>
      <c r="D28" s="70">
        <v>26</v>
      </c>
      <c r="E28" s="70">
        <v>2023</v>
      </c>
      <c r="F28" s="70" t="s">
        <v>1539</v>
      </c>
      <c r="G28" s="70" t="s">
        <v>1729</v>
      </c>
      <c r="H28" s="70" t="s">
        <v>1730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1750</v>
      </c>
      <c r="B29" s="70">
        <v>442</v>
      </c>
      <c r="C29" s="70">
        <v>21</v>
      </c>
      <c r="D29" s="70">
        <v>26</v>
      </c>
      <c r="E29" s="70">
        <v>2024</v>
      </c>
      <c r="F29" s="70" t="s">
        <v>1554</v>
      </c>
      <c r="G29" s="70" t="s">
        <v>1729</v>
      </c>
      <c r="H29" s="70" t="s">
        <v>1730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1751</v>
      </c>
      <c r="B30" s="70">
        <v>273</v>
      </c>
      <c r="C30" s="70">
        <v>1</v>
      </c>
      <c r="D30" s="70">
        <v>17</v>
      </c>
      <c r="E30" s="70">
        <v>1990</v>
      </c>
      <c r="F30" s="70" t="s">
        <v>787</v>
      </c>
      <c r="G30" s="70" t="s">
        <v>1752</v>
      </c>
      <c r="H30" s="70" t="s">
        <v>1753</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1754</v>
      </c>
      <c r="B31" s="70">
        <v>274</v>
      </c>
      <c r="C31" s="70">
        <v>2</v>
      </c>
      <c r="D31" s="70">
        <v>17</v>
      </c>
      <c r="E31" s="70">
        <v>2005</v>
      </c>
      <c r="F31" s="70" t="s">
        <v>789</v>
      </c>
      <c r="G31" s="70" t="s">
        <v>1752</v>
      </c>
      <c r="H31" s="70" t="s">
        <v>1753</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1755</v>
      </c>
      <c r="B32" s="70">
        <v>275</v>
      </c>
      <c r="C32" s="70">
        <v>3</v>
      </c>
      <c r="D32" s="70">
        <v>17</v>
      </c>
      <c r="E32" s="70">
        <v>2006</v>
      </c>
      <c r="F32" s="70" t="s">
        <v>790</v>
      </c>
      <c r="G32" s="70" t="s">
        <v>1752</v>
      </c>
      <c r="H32" s="70" t="s">
        <v>1753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1756</v>
      </c>
      <c r="B33" s="70">
        <v>276</v>
      </c>
      <c r="C33" s="70">
        <v>4</v>
      </c>
      <c r="D33" s="70">
        <v>17</v>
      </c>
      <c r="E33" s="70">
        <v>2007</v>
      </c>
      <c r="F33" s="70" t="s">
        <v>791</v>
      </c>
      <c r="G33" s="70" t="s">
        <v>1752</v>
      </c>
      <c r="H33" s="70" t="s">
        <v>1753</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1757</v>
      </c>
      <c r="B34" s="70">
        <v>277</v>
      </c>
      <c r="C34" s="70">
        <v>5</v>
      </c>
      <c r="D34" s="70">
        <v>17</v>
      </c>
      <c r="E34" s="70">
        <v>2008</v>
      </c>
      <c r="F34" s="70" t="s">
        <v>792</v>
      </c>
      <c r="G34" s="70" t="s">
        <v>1752</v>
      </c>
      <c r="H34" s="70" t="s">
        <v>1753</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1758</v>
      </c>
      <c r="B35" s="70">
        <v>278</v>
      </c>
      <c r="C35" s="70">
        <v>6</v>
      </c>
      <c r="D35" s="70">
        <v>17</v>
      </c>
      <c r="E35" s="70">
        <v>2009</v>
      </c>
      <c r="F35" s="70" t="s">
        <v>176</v>
      </c>
      <c r="G35" s="70" t="s">
        <v>1752</v>
      </c>
      <c r="H35" s="70" t="s">
        <v>1753</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1759</v>
      </c>
      <c r="B36" s="70">
        <v>279</v>
      </c>
      <c r="C36" s="70">
        <v>7</v>
      </c>
      <c r="D36" s="70">
        <v>17</v>
      </c>
      <c r="E36" s="70">
        <v>2010</v>
      </c>
      <c r="F36" s="70" t="s">
        <v>177</v>
      </c>
      <c r="G36" s="70" t="s">
        <v>1752</v>
      </c>
      <c r="H36" s="70" t="s">
        <v>1753</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1760</v>
      </c>
      <c r="B37" s="70">
        <v>280</v>
      </c>
      <c r="C37" s="70">
        <v>8</v>
      </c>
      <c r="D37" s="70">
        <v>17</v>
      </c>
      <c r="E37" s="70">
        <v>2011</v>
      </c>
      <c r="F37" s="70" t="s">
        <v>178</v>
      </c>
      <c r="G37" s="70" t="s">
        <v>1752</v>
      </c>
      <c r="H37" s="70" t="s">
        <v>1753</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1761</v>
      </c>
      <c r="B38" s="70">
        <v>281</v>
      </c>
      <c r="C38" s="70">
        <v>9</v>
      </c>
      <c r="D38" s="70">
        <v>17</v>
      </c>
      <c r="E38" s="70">
        <v>2012</v>
      </c>
      <c r="F38" s="70" t="s">
        <v>179</v>
      </c>
      <c r="G38" s="70" t="s">
        <v>1752</v>
      </c>
      <c r="H38" s="70" t="s">
        <v>1753</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1762</v>
      </c>
      <c r="B39" s="70">
        <v>282</v>
      </c>
      <c r="C39" s="70">
        <v>10</v>
      </c>
      <c r="D39" s="70">
        <v>17</v>
      </c>
      <c r="E39" s="70">
        <v>2013</v>
      </c>
      <c r="F39" s="70" t="s">
        <v>180</v>
      </c>
      <c r="G39" s="70" t="s">
        <v>1752</v>
      </c>
      <c r="H39" s="70" t="s">
        <v>1753</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1763</v>
      </c>
      <c r="B40" s="70">
        <v>283</v>
      </c>
      <c r="C40" s="70">
        <v>11</v>
      </c>
      <c r="D40" s="70">
        <v>17</v>
      </c>
      <c r="E40" s="70">
        <v>2014</v>
      </c>
      <c r="F40" s="70" t="s">
        <v>181</v>
      </c>
      <c r="G40" s="70" t="s">
        <v>1752</v>
      </c>
      <c r="H40" s="70" t="s">
        <v>1753</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1764</v>
      </c>
      <c r="B41" s="70">
        <v>284</v>
      </c>
      <c r="C41" s="70">
        <v>12</v>
      </c>
      <c r="D41" s="70">
        <v>17</v>
      </c>
      <c r="E41" s="70">
        <v>2015</v>
      </c>
      <c r="F41" s="70" t="s">
        <v>182</v>
      </c>
      <c r="G41" s="70" t="s">
        <v>1752</v>
      </c>
      <c r="H41" s="70" t="s">
        <v>1753</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1765</v>
      </c>
      <c r="B42" s="70">
        <v>285</v>
      </c>
      <c r="C42" s="70">
        <v>13</v>
      </c>
      <c r="D42" s="70">
        <v>17</v>
      </c>
      <c r="E42" s="70">
        <v>2016</v>
      </c>
      <c r="F42" s="70" t="s">
        <v>155</v>
      </c>
      <c r="G42" s="70" t="s">
        <v>1752</v>
      </c>
      <c r="H42" s="70" t="s">
        <v>1753</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1766</v>
      </c>
      <c r="B43" s="70">
        <v>286</v>
      </c>
      <c r="C43" s="70">
        <v>14</v>
      </c>
      <c r="D43" s="70">
        <v>17</v>
      </c>
      <c r="E43" s="70">
        <v>2017</v>
      </c>
      <c r="F43" s="70" t="s">
        <v>156</v>
      </c>
      <c r="G43" s="70" t="s">
        <v>1752</v>
      </c>
      <c r="H43" s="70" t="s">
        <v>1753</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1767</v>
      </c>
      <c r="B44" s="70">
        <v>287</v>
      </c>
      <c r="C44" s="70">
        <v>15</v>
      </c>
      <c r="D44" s="70">
        <v>17</v>
      </c>
      <c r="E44" s="70">
        <v>2018</v>
      </c>
      <c r="F44" s="70" t="s">
        <v>183</v>
      </c>
      <c r="G44" s="70" t="s">
        <v>1752</v>
      </c>
      <c r="H44" s="70" t="s">
        <v>1753</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1768</v>
      </c>
      <c r="B45" s="70">
        <v>288</v>
      </c>
      <c r="C45" s="70">
        <v>16</v>
      </c>
      <c r="D45" s="70">
        <v>17</v>
      </c>
      <c r="E45" s="70">
        <v>2019</v>
      </c>
      <c r="F45" s="70" t="s">
        <v>158</v>
      </c>
      <c r="G45" s="1064" t="s">
        <v>1752</v>
      </c>
      <c r="H45" s="70" t="s">
        <v>1753</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1769</v>
      </c>
      <c r="B46" s="70">
        <v>289</v>
      </c>
      <c r="C46" s="70">
        <v>17</v>
      </c>
      <c r="D46" s="70">
        <v>17</v>
      </c>
      <c r="E46" s="70">
        <v>2020</v>
      </c>
      <c r="F46" s="70" t="s">
        <v>159</v>
      </c>
      <c r="G46" s="1064" t="s">
        <v>1752</v>
      </c>
      <c r="H46" s="70" t="s">
        <v>1753</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1770</v>
      </c>
      <c r="B47" s="70">
        <v>289</v>
      </c>
      <c r="C47" s="70">
        <v>18</v>
      </c>
      <c r="D47" s="70">
        <v>17</v>
      </c>
      <c r="E47" s="70">
        <v>2021</v>
      </c>
      <c r="F47" s="70" t="s">
        <v>160</v>
      </c>
      <c r="G47" s="70" t="s">
        <v>1752</v>
      </c>
      <c r="H47" s="70" t="s">
        <v>1753</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1771</v>
      </c>
      <c r="B48" s="70">
        <v>289</v>
      </c>
      <c r="C48" s="70">
        <v>19</v>
      </c>
      <c r="D48" s="70">
        <v>17</v>
      </c>
      <c r="E48" s="70">
        <v>2022</v>
      </c>
      <c r="F48" s="70" t="s">
        <v>161</v>
      </c>
      <c r="G48" s="70" t="s">
        <v>1752</v>
      </c>
      <c r="H48" s="70" t="s">
        <v>1753</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1772</v>
      </c>
      <c r="B49" s="70">
        <v>289</v>
      </c>
      <c r="C49" s="70">
        <v>20</v>
      </c>
      <c r="D49" s="70">
        <v>17</v>
      </c>
      <c r="E49" s="70">
        <v>2023</v>
      </c>
      <c r="F49" s="70" t="s">
        <v>1539</v>
      </c>
      <c r="G49" s="70" t="s">
        <v>1752</v>
      </c>
      <c r="H49" s="70" t="s">
        <v>1753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1773</v>
      </c>
      <c r="B50" s="70">
        <v>289</v>
      </c>
      <c r="C50" s="70">
        <v>21</v>
      </c>
      <c r="D50" s="70">
        <v>17</v>
      </c>
      <c r="E50" s="70">
        <v>2024</v>
      </c>
      <c r="F50" s="70" t="s">
        <v>1554</v>
      </c>
      <c r="G50" s="70" t="s">
        <v>1752</v>
      </c>
      <c r="H50" s="70" t="s">
        <v>1753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1774</v>
      </c>
      <c r="B51" s="70">
        <v>477</v>
      </c>
      <c r="C51" s="70">
        <v>1</v>
      </c>
      <c r="D51" s="70">
        <v>29</v>
      </c>
      <c r="E51" s="70">
        <v>1990</v>
      </c>
      <c r="F51" s="70" t="s">
        <v>787</v>
      </c>
      <c r="G51" s="70" t="s">
        <v>1570</v>
      </c>
      <c r="H51" s="70" t="s">
        <v>1571</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1775</v>
      </c>
      <c r="B52" s="70">
        <v>478</v>
      </c>
      <c r="C52" s="70">
        <v>2</v>
      </c>
      <c r="D52" s="70">
        <v>29</v>
      </c>
      <c r="E52" s="70">
        <v>2005</v>
      </c>
      <c r="F52" s="70" t="s">
        <v>789</v>
      </c>
      <c r="G52" s="70" t="s">
        <v>1570</v>
      </c>
      <c r="H52" s="70" t="s">
        <v>1571</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1776</v>
      </c>
      <c r="B53" s="70">
        <v>479</v>
      </c>
      <c r="C53" s="70">
        <v>3</v>
      </c>
      <c r="D53" s="70">
        <v>29</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1777</v>
      </c>
      <c r="B54" s="70">
        <v>480</v>
      </c>
      <c r="C54" s="70">
        <v>4</v>
      </c>
      <c r="D54" s="70">
        <v>29</v>
      </c>
      <c r="E54" s="70">
        <v>2007</v>
      </c>
      <c r="F54" s="70" t="s">
        <v>791</v>
      </c>
      <c r="G54" s="70" t="s">
        <v>1570</v>
      </c>
      <c r="H54" s="70" t="s">
        <v>1571</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1778</v>
      </c>
      <c r="B55" s="70">
        <v>481</v>
      </c>
      <c r="C55" s="70">
        <v>5</v>
      </c>
      <c r="D55" s="70">
        <v>29</v>
      </c>
      <c r="E55" s="70">
        <v>2008</v>
      </c>
      <c r="F55" s="70" t="s">
        <v>792</v>
      </c>
      <c r="G55" s="70" t="s">
        <v>1570</v>
      </c>
      <c r="H55" s="70" t="s">
        <v>1571</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1779</v>
      </c>
      <c r="B56" s="70">
        <v>482</v>
      </c>
      <c r="C56" s="70">
        <v>6</v>
      </c>
      <c r="D56" s="70">
        <v>29</v>
      </c>
      <c r="E56" s="70">
        <v>2009</v>
      </c>
      <c r="F56" s="70" t="s">
        <v>176</v>
      </c>
      <c r="G56" s="70" t="s">
        <v>1570</v>
      </c>
      <c r="H56" s="70" t="s">
        <v>1571</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1780</v>
      </c>
      <c r="B57" s="70">
        <v>483</v>
      </c>
      <c r="C57" s="70">
        <v>7</v>
      </c>
      <c r="D57" s="70">
        <v>29</v>
      </c>
      <c r="E57" s="70">
        <v>2010</v>
      </c>
      <c r="F57" s="70" t="s">
        <v>177</v>
      </c>
      <c r="G57" s="70" t="s">
        <v>1570</v>
      </c>
      <c r="H57" s="70" t="s">
        <v>1571</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1781</v>
      </c>
      <c r="B58" s="70">
        <v>484</v>
      </c>
      <c r="C58" s="70">
        <v>8</v>
      </c>
      <c r="D58" s="70">
        <v>29</v>
      </c>
      <c r="E58" s="70">
        <v>2011</v>
      </c>
      <c r="F58" s="70" t="s">
        <v>178</v>
      </c>
      <c r="G58" s="70" t="s">
        <v>1570</v>
      </c>
      <c r="H58" s="70" t="s">
        <v>1571</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1782</v>
      </c>
      <c r="B59" s="70">
        <v>485</v>
      </c>
      <c r="C59" s="70">
        <v>9</v>
      </c>
      <c r="D59" s="70">
        <v>29</v>
      </c>
      <c r="E59" s="70">
        <v>2012</v>
      </c>
      <c r="F59" s="70" t="s">
        <v>179</v>
      </c>
      <c r="G59" s="70" t="s">
        <v>1570</v>
      </c>
      <c r="H59" s="70" t="s">
        <v>1571</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1783</v>
      </c>
      <c r="B60" s="70">
        <v>486</v>
      </c>
      <c r="C60" s="70">
        <v>10</v>
      </c>
      <c r="D60" s="70">
        <v>29</v>
      </c>
      <c r="E60" s="70">
        <v>2013</v>
      </c>
      <c r="F60" s="70" t="s">
        <v>180</v>
      </c>
      <c r="G60" s="70" t="s">
        <v>1570</v>
      </c>
      <c r="H60" s="70" t="s">
        <v>1571</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1784</v>
      </c>
      <c r="B61" s="70">
        <v>487</v>
      </c>
      <c r="C61" s="70">
        <v>11</v>
      </c>
      <c r="D61" s="70">
        <v>29</v>
      </c>
      <c r="E61" s="70">
        <v>2014</v>
      </c>
      <c r="F61" s="70" t="s">
        <v>181</v>
      </c>
      <c r="G61" s="70" t="s">
        <v>1570</v>
      </c>
      <c r="H61" s="70" t="s">
        <v>1571</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1785</v>
      </c>
      <c r="B62" s="70">
        <v>488</v>
      </c>
      <c r="C62" s="70">
        <v>12</v>
      </c>
      <c r="D62" s="70">
        <v>29</v>
      </c>
      <c r="E62" s="70">
        <v>2015</v>
      </c>
      <c r="F62" s="70" t="s">
        <v>182</v>
      </c>
      <c r="G62" s="70" t="s">
        <v>1570</v>
      </c>
      <c r="H62" s="70" t="s">
        <v>1571</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1786</v>
      </c>
      <c r="B63" s="70">
        <v>489</v>
      </c>
      <c r="C63" s="70">
        <v>13</v>
      </c>
      <c r="D63" s="70">
        <v>29</v>
      </c>
      <c r="E63" s="70">
        <v>2016</v>
      </c>
      <c r="F63" s="70" t="s">
        <v>155</v>
      </c>
      <c r="G63" s="70" t="s">
        <v>1570</v>
      </c>
      <c r="H63" s="70" t="s">
        <v>1571</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1787</v>
      </c>
      <c r="B64" s="70">
        <v>490</v>
      </c>
      <c r="C64" s="70">
        <v>14</v>
      </c>
      <c r="D64" s="70">
        <v>29</v>
      </c>
      <c r="E64" s="70">
        <v>2017</v>
      </c>
      <c r="F64" s="70" t="s">
        <v>156</v>
      </c>
      <c r="G64" s="1064" t="s">
        <v>1570</v>
      </c>
      <c r="H64" s="70" t="s">
        <v>1571</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1788</v>
      </c>
      <c r="B65" s="70">
        <v>491</v>
      </c>
      <c r="C65" s="70">
        <v>15</v>
      </c>
      <c r="D65" s="70">
        <v>29</v>
      </c>
      <c r="E65" s="70">
        <v>2018</v>
      </c>
      <c r="F65" s="70" t="s">
        <v>183</v>
      </c>
      <c r="G65" s="1064" t="s">
        <v>1570</v>
      </c>
      <c r="H65" s="70" t="s">
        <v>1571</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1789</v>
      </c>
      <c r="B66" s="70">
        <v>492</v>
      </c>
      <c r="C66" s="70">
        <v>16</v>
      </c>
      <c r="D66" s="70">
        <v>29</v>
      </c>
      <c r="E66" s="70">
        <v>2019</v>
      </c>
      <c r="F66" s="70" t="s">
        <v>158</v>
      </c>
      <c r="G66" s="70" t="s">
        <v>1570</v>
      </c>
      <c r="H66" s="70" t="s">
        <v>1571</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1790</v>
      </c>
      <c r="B67" s="70">
        <v>493</v>
      </c>
      <c r="C67" s="70">
        <v>17</v>
      </c>
      <c r="D67" s="70">
        <v>29</v>
      </c>
      <c r="E67" s="70">
        <v>2020</v>
      </c>
      <c r="F67" s="70" t="s">
        <v>159</v>
      </c>
      <c r="G67" s="70" t="s">
        <v>1570</v>
      </c>
      <c r="H67" s="70" t="s">
        <v>1571</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1791</v>
      </c>
      <c r="B68" s="70">
        <v>493</v>
      </c>
      <c r="C68" s="70">
        <v>18</v>
      </c>
      <c r="D68" s="70">
        <v>29</v>
      </c>
      <c r="E68" s="70">
        <v>2021</v>
      </c>
      <c r="F68" s="70" t="s">
        <v>160</v>
      </c>
      <c r="G68" s="70" t="s">
        <v>1570</v>
      </c>
      <c r="H68" s="70" t="s">
        <v>1571</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1577</v>
      </c>
      <c r="B69" s="70">
        <v>493</v>
      </c>
      <c r="C69" s="70">
        <v>19</v>
      </c>
      <c r="D69" s="70">
        <v>29</v>
      </c>
      <c r="E69" s="70">
        <v>2022</v>
      </c>
      <c r="F69" s="70" t="s">
        <v>161</v>
      </c>
      <c r="G69" s="70" t="s">
        <v>1570</v>
      </c>
      <c r="H69" s="70" t="s">
        <v>1571</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1792</v>
      </c>
      <c r="B70" s="70">
        <v>493</v>
      </c>
      <c r="C70" s="70">
        <v>20</v>
      </c>
      <c r="D70" s="70">
        <v>29</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493</v>
      </c>
      <c r="C71" s="70">
        <v>21</v>
      </c>
      <c r="D71" s="70">
        <v>29</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1793</v>
      </c>
      <c r="B72" s="70">
        <v>290</v>
      </c>
      <c r="C72" s="70">
        <v>1</v>
      </c>
      <c r="D72" s="70">
        <v>18</v>
      </c>
      <c r="E72" s="70">
        <v>1990</v>
      </c>
      <c r="F72" s="70" t="s">
        <v>787</v>
      </c>
      <c r="G72" s="70" t="s">
        <v>1655</v>
      </c>
      <c r="H72" s="70" t="s">
        <v>1656</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1794</v>
      </c>
      <c r="B73" s="70">
        <v>291</v>
      </c>
      <c r="C73" s="70">
        <v>2</v>
      </c>
      <c r="D73" s="70">
        <v>18</v>
      </c>
      <c r="E73" s="70">
        <v>2005</v>
      </c>
      <c r="F73" s="70" t="s">
        <v>789</v>
      </c>
      <c r="G73" s="70" t="s">
        <v>1655</v>
      </c>
      <c r="H73" s="70" t="s">
        <v>1656</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1795</v>
      </c>
      <c r="B74" s="70">
        <v>292</v>
      </c>
      <c r="C74" s="70">
        <v>3</v>
      </c>
      <c r="D74" s="70">
        <v>18</v>
      </c>
      <c r="E74" s="70">
        <v>2006</v>
      </c>
      <c r="F74" s="70" t="s">
        <v>790</v>
      </c>
      <c r="G74" s="70" t="s">
        <v>1655</v>
      </c>
      <c r="H74" s="70" t="s">
        <v>1656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1796</v>
      </c>
      <c r="B75" s="70">
        <v>293</v>
      </c>
      <c r="C75" s="70">
        <v>4</v>
      </c>
      <c r="D75" s="70">
        <v>18</v>
      </c>
      <c r="E75" s="70">
        <v>2007</v>
      </c>
      <c r="F75" s="70" t="s">
        <v>791</v>
      </c>
      <c r="G75" s="70" t="s">
        <v>1655</v>
      </c>
      <c r="H75" s="70" t="s">
        <v>1656</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1797</v>
      </c>
      <c r="B76" s="70">
        <v>294</v>
      </c>
      <c r="C76" s="70">
        <v>5</v>
      </c>
      <c r="D76" s="70">
        <v>18</v>
      </c>
      <c r="E76" s="70">
        <v>2008</v>
      </c>
      <c r="F76" s="70" t="s">
        <v>792</v>
      </c>
      <c r="G76" s="70" t="s">
        <v>1655</v>
      </c>
      <c r="H76" s="70" t="s">
        <v>1656</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1798</v>
      </c>
      <c r="B77" s="70">
        <v>295</v>
      </c>
      <c r="C77" s="70">
        <v>6</v>
      </c>
      <c r="D77" s="70">
        <v>18</v>
      </c>
      <c r="E77" s="70">
        <v>2009</v>
      </c>
      <c r="F77" s="70" t="s">
        <v>176</v>
      </c>
      <c r="G77" s="70" t="s">
        <v>1655</v>
      </c>
      <c r="H77" s="70" t="s">
        <v>1656</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1799</v>
      </c>
      <c r="B78" s="70">
        <v>296</v>
      </c>
      <c r="C78" s="70">
        <v>7</v>
      </c>
      <c r="D78" s="70">
        <v>18</v>
      </c>
      <c r="E78" s="70">
        <v>2010</v>
      </c>
      <c r="F78" s="70" t="s">
        <v>177</v>
      </c>
      <c r="G78" s="70" t="s">
        <v>1655</v>
      </c>
      <c r="H78" s="70" t="s">
        <v>1656</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1800</v>
      </c>
      <c r="B79" s="70">
        <v>297</v>
      </c>
      <c r="C79" s="70">
        <v>8</v>
      </c>
      <c r="D79" s="70">
        <v>18</v>
      </c>
      <c r="E79" s="70">
        <v>2011</v>
      </c>
      <c r="F79" s="70" t="s">
        <v>178</v>
      </c>
      <c r="G79" s="70" t="s">
        <v>1655</v>
      </c>
      <c r="H79" s="70" t="s">
        <v>1656</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1801</v>
      </c>
      <c r="B80" s="70">
        <v>298</v>
      </c>
      <c r="C80" s="70">
        <v>9</v>
      </c>
      <c r="D80" s="70">
        <v>18</v>
      </c>
      <c r="E80" s="70">
        <v>2012</v>
      </c>
      <c r="F80" s="70" t="s">
        <v>179</v>
      </c>
      <c r="G80" s="70" t="s">
        <v>1655</v>
      </c>
      <c r="H80" s="70" t="s">
        <v>1656</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1802</v>
      </c>
      <c r="B81" s="70">
        <v>299</v>
      </c>
      <c r="C81" s="70">
        <v>10</v>
      </c>
      <c r="D81" s="70">
        <v>18</v>
      </c>
      <c r="E81" s="70">
        <v>2013</v>
      </c>
      <c r="F81" s="70" t="s">
        <v>180</v>
      </c>
      <c r="G81" s="70" t="s">
        <v>1655</v>
      </c>
      <c r="H81" s="70" t="s">
        <v>1656</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1803</v>
      </c>
      <c r="B82" s="70">
        <v>300</v>
      </c>
      <c r="C82" s="70">
        <v>11</v>
      </c>
      <c r="D82" s="70">
        <v>18</v>
      </c>
      <c r="E82" s="70">
        <v>2014</v>
      </c>
      <c r="F82" s="70" t="s">
        <v>181</v>
      </c>
      <c r="G82" s="70" t="s">
        <v>1655</v>
      </c>
      <c r="H82" s="70" t="s">
        <v>1656</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1804</v>
      </c>
      <c r="B83" s="70">
        <v>301</v>
      </c>
      <c r="C83" s="70">
        <v>12</v>
      </c>
      <c r="D83" s="70">
        <v>18</v>
      </c>
      <c r="E83" s="70">
        <v>2015</v>
      </c>
      <c r="F83" s="70" t="s">
        <v>182</v>
      </c>
      <c r="G83" s="1064" t="s">
        <v>1655</v>
      </c>
      <c r="H83" s="70" t="s">
        <v>1656</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1805</v>
      </c>
      <c r="B84" s="70">
        <v>302</v>
      </c>
      <c r="C84" s="70">
        <v>13</v>
      </c>
      <c r="D84" s="70">
        <v>18</v>
      </c>
      <c r="E84" s="70">
        <v>2016</v>
      </c>
      <c r="F84" s="70" t="s">
        <v>155</v>
      </c>
      <c r="G84" s="1064" t="s">
        <v>1655</v>
      </c>
      <c r="H84" s="70" t="s">
        <v>1656</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1806</v>
      </c>
      <c r="B85" s="70">
        <v>303</v>
      </c>
      <c r="C85" s="70">
        <v>14</v>
      </c>
      <c r="D85" s="70">
        <v>18</v>
      </c>
      <c r="E85" s="70">
        <v>2017</v>
      </c>
      <c r="F85" s="70" t="s">
        <v>156</v>
      </c>
      <c r="G85" s="70" t="s">
        <v>1655</v>
      </c>
      <c r="H85" s="70" t="s">
        <v>1656</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1807</v>
      </c>
      <c r="B86" s="70">
        <v>304</v>
      </c>
      <c r="C86" s="70">
        <v>15</v>
      </c>
      <c r="D86" s="70">
        <v>18</v>
      </c>
      <c r="E86" s="70">
        <v>2018</v>
      </c>
      <c r="F86" s="70" t="s">
        <v>183</v>
      </c>
      <c r="G86" s="70" t="s">
        <v>1655</v>
      </c>
      <c r="H86" s="70" t="s">
        <v>1656</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1808</v>
      </c>
      <c r="B87" s="70">
        <v>305</v>
      </c>
      <c r="C87" s="70">
        <v>16</v>
      </c>
      <c r="D87" s="70">
        <v>18</v>
      </c>
      <c r="E87" s="70">
        <v>2019</v>
      </c>
      <c r="F87" s="70" t="s">
        <v>158</v>
      </c>
      <c r="G87" s="70" t="s">
        <v>1655</v>
      </c>
      <c r="H87" s="70" t="s">
        <v>1656</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1809</v>
      </c>
      <c r="B88" s="70">
        <v>306</v>
      </c>
      <c r="C88" s="70">
        <v>17</v>
      </c>
      <c r="D88" s="70">
        <v>18</v>
      </c>
      <c r="E88" s="70">
        <v>2020</v>
      </c>
      <c r="F88" s="70" t="s">
        <v>159</v>
      </c>
      <c r="G88" s="70" t="s">
        <v>1655</v>
      </c>
      <c r="H88" s="70" t="s">
        <v>1656</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1810</v>
      </c>
      <c r="B89" s="70">
        <v>306</v>
      </c>
      <c r="C89" s="70">
        <v>18</v>
      </c>
      <c r="D89" s="70">
        <v>18</v>
      </c>
      <c r="E89" s="70">
        <v>2021</v>
      </c>
      <c r="F89" s="70" t="s">
        <v>160</v>
      </c>
      <c r="G89" s="70" t="s">
        <v>1655</v>
      </c>
      <c r="H89" s="70" t="s">
        <v>1656</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1662</v>
      </c>
      <c r="B90" s="70">
        <v>306</v>
      </c>
      <c r="C90" s="70">
        <v>19</v>
      </c>
      <c r="D90" s="70">
        <v>18</v>
      </c>
      <c r="E90" s="70">
        <v>2022</v>
      </c>
      <c r="F90" s="70" t="s">
        <v>161</v>
      </c>
      <c r="G90" s="70" t="s">
        <v>1655</v>
      </c>
      <c r="H90" s="70" t="s">
        <v>1656</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1811</v>
      </c>
      <c r="B91" s="70">
        <v>306</v>
      </c>
      <c r="C91" s="70">
        <v>20</v>
      </c>
      <c r="D91" s="70">
        <v>18</v>
      </c>
      <c r="E91" s="70">
        <v>2023</v>
      </c>
      <c r="F91" s="70" t="s">
        <v>1539</v>
      </c>
      <c r="G91" s="70" t="s">
        <v>1655</v>
      </c>
      <c r="H91" s="70" t="s">
        <v>1656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306</v>
      </c>
      <c r="C92" s="70">
        <v>21</v>
      </c>
      <c r="D92" s="70">
        <v>18</v>
      </c>
      <c r="E92" s="70">
        <v>2024</v>
      </c>
      <c r="F92" s="70" t="s">
        <v>1554</v>
      </c>
      <c r="G92" s="70" t="s">
        <v>1655</v>
      </c>
      <c r="H92" s="70" t="s">
        <v>1656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1812</v>
      </c>
      <c r="B93" s="70">
        <v>35</v>
      </c>
      <c r="C93" s="70">
        <v>1</v>
      </c>
      <c r="D93" s="70">
        <v>3</v>
      </c>
      <c r="E93" s="70">
        <v>1990</v>
      </c>
      <c r="F93" s="70" t="s">
        <v>787</v>
      </c>
      <c r="G93" s="70" t="s">
        <v>1658</v>
      </c>
      <c r="H93" s="70" t="s">
        <v>1659</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1813</v>
      </c>
      <c r="B94" s="70">
        <v>36</v>
      </c>
      <c r="C94" s="70">
        <v>2</v>
      </c>
      <c r="D94" s="70">
        <v>3</v>
      </c>
      <c r="E94" s="70">
        <v>2005</v>
      </c>
      <c r="F94" s="70" t="s">
        <v>789</v>
      </c>
      <c r="G94" s="70" t="s">
        <v>1658</v>
      </c>
      <c r="H94" s="70" t="s">
        <v>1659</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1814</v>
      </c>
      <c r="B95" s="70">
        <v>37</v>
      </c>
      <c r="C95" s="70">
        <v>3</v>
      </c>
      <c r="D95" s="70">
        <v>3</v>
      </c>
      <c r="E95" s="70">
        <v>2006</v>
      </c>
      <c r="F95" s="70" t="s">
        <v>790</v>
      </c>
      <c r="G95" s="70" t="s">
        <v>1658</v>
      </c>
      <c r="H95" s="70" t="s">
        <v>1659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1815</v>
      </c>
      <c r="B96" s="70">
        <v>38</v>
      </c>
      <c r="C96" s="70">
        <v>4</v>
      </c>
      <c r="D96" s="70">
        <v>3</v>
      </c>
      <c r="E96" s="70">
        <v>2007</v>
      </c>
      <c r="F96" s="70" t="s">
        <v>791</v>
      </c>
      <c r="G96" s="70" t="s">
        <v>1658</v>
      </c>
      <c r="H96" s="70" t="s">
        <v>1659</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1816</v>
      </c>
      <c r="B97" s="70">
        <v>39</v>
      </c>
      <c r="C97" s="70">
        <v>5</v>
      </c>
      <c r="D97" s="70">
        <v>3</v>
      </c>
      <c r="E97" s="70">
        <v>2008</v>
      </c>
      <c r="F97" s="70" t="s">
        <v>792</v>
      </c>
      <c r="G97" s="70" t="s">
        <v>1658</v>
      </c>
      <c r="H97" s="70" t="s">
        <v>1659</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1817</v>
      </c>
      <c r="B98" s="70">
        <v>40</v>
      </c>
      <c r="C98" s="70">
        <v>6</v>
      </c>
      <c r="D98" s="70">
        <v>3</v>
      </c>
      <c r="E98" s="70">
        <v>2009</v>
      </c>
      <c r="F98" s="70" t="s">
        <v>176</v>
      </c>
      <c r="G98" s="70" t="s">
        <v>1658</v>
      </c>
      <c r="H98" s="70" t="s">
        <v>1659</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1818</v>
      </c>
      <c r="B99" s="70">
        <v>41</v>
      </c>
      <c r="C99" s="70">
        <v>7</v>
      </c>
      <c r="D99" s="70">
        <v>3</v>
      </c>
      <c r="E99" s="70">
        <v>2010</v>
      </c>
      <c r="F99" s="70" t="s">
        <v>177</v>
      </c>
      <c r="G99" s="70" t="s">
        <v>1658</v>
      </c>
      <c r="H99" s="70" t="s">
        <v>1659</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1819</v>
      </c>
      <c r="B100" s="70">
        <v>42</v>
      </c>
      <c r="C100" s="70">
        <v>8</v>
      </c>
      <c r="D100" s="70">
        <v>3</v>
      </c>
      <c r="E100" s="70">
        <v>2011</v>
      </c>
      <c r="F100" s="70" t="s">
        <v>178</v>
      </c>
      <c r="G100" s="70" t="s">
        <v>1658</v>
      </c>
      <c r="H100" s="70" t="s">
        <v>1659</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1820</v>
      </c>
      <c r="B101" s="70">
        <v>43</v>
      </c>
      <c r="C101" s="70">
        <v>9</v>
      </c>
      <c r="D101" s="70">
        <v>3</v>
      </c>
      <c r="E101" s="70">
        <v>2012</v>
      </c>
      <c r="F101" s="70" t="s">
        <v>179</v>
      </c>
      <c r="G101" s="70" t="s">
        <v>1658</v>
      </c>
      <c r="H101" s="70" t="s">
        <v>1659</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1821</v>
      </c>
      <c r="B102" s="70">
        <v>44</v>
      </c>
      <c r="C102" s="70">
        <v>10</v>
      </c>
      <c r="D102" s="70">
        <v>3</v>
      </c>
      <c r="E102" s="70">
        <v>2013</v>
      </c>
      <c r="F102" s="70" t="s">
        <v>180</v>
      </c>
      <c r="G102" s="1064" t="s">
        <v>1658</v>
      </c>
      <c r="H102" s="70" t="s">
        <v>1659</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1822</v>
      </c>
      <c r="B103" s="70">
        <v>45</v>
      </c>
      <c r="C103" s="70">
        <v>11</v>
      </c>
      <c r="D103" s="70">
        <v>3</v>
      </c>
      <c r="E103" s="70">
        <v>2014</v>
      </c>
      <c r="F103" s="70" t="s">
        <v>181</v>
      </c>
      <c r="G103" s="1064" t="s">
        <v>1658</v>
      </c>
      <c r="H103" s="70" t="s">
        <v>1659</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1823</v>
      </c>
      <c r="B104" s="70">
        <v>46</v>
      </c>
      <c r="C104" s="70">
        <v>12</v>
      </c>
      <c r="D104" s="70">
        <v>3</v>
      </c>
      <c r="E104" s="70">
        <v>2015</v>
      </c>
      <c r="F104" s="70" t="s">
        <v>182</v>
      </c>
      <c r="G104" s="70" t="s">
        <v>1658</v>
      </c>
      <c r="H104" s="70" t="s">
        <v>1659</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1824</v>
      </c>
      <c r="B105" s="70">
        <v>47</v>
      </c>
      <c r="C105" s="70">
        <v>13</v>
      </c>
      <c r="D105" s="70">
        <v>3</v>
      </c>
      <c r="E105" s="70">
        <v>2016</v>
      </c>
      <c r="F105" s="70" t="s">
        <v>155</v>
      </c>
      <c r="G105" s="70" t="s">
        <v>1658</v>
      </c>
      <c r="H105" s="70" t="s">
        <v>1659</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1825</v>
      </c>
      <c r="B106" s="70">
        <v>48</v>
      </c>
      <c r="C106" s="70">
        <v>14</v>
      </c>
      <c r="D106" s="70">
        <v>3</v>
      </c>
      <c r="E106" s="70">
        <v>2017</v>
      </c>
      <c r="F106" s="70" t="s">
        <v>156</v>
      </c>
      <c r="G106" s="70" t="s">
        <v>1658</v>
      </c>
      <c r="H106" s="70" t="s">
        <v>1659</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1826</v>
      </c>
      <c r="B107" s="70">
        <v>49</v>
      </c>
      <c r="C107" s="70">
        <v>15</v>
      </c>
      <c r="D107" s="70">
        <v>3</v>
      </c>
      <c r="E107" s="70">
        <v>2018</v>
      </c>
      <c r="F107" s="70" t="s">
        <v>183</v>
      </c>
      <c r="G107" s="70" t="s">
        <v>1658</v>
      </c>
      <c r="H107" s="70" t="s">
        <v>1659</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1827</v>
      </c>
      <c r="B108" s="70">
        <v>50</v>
      </c>
      <c r="C108" s="70">
        <v>16</v>
      </c>
      <c r="D108" s="70">
        <v>3</v>
      </c>
      <c r="E108" s="70">
        <v>2019</v>
      </c>
      <c r="F108" s="70" t="s">
        <v>158</v>
      </c>
      <c r="G108" s="70" t="s">
        <v>1658</v>
      </c>
      <c r="H108" s="70" t="s">
        <v>1659</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1828</v>
      </c>
      <c r="B109" s="70">
        <v>51</v>
      </c>
      <c r="C109" s="70">
        <v>17</v>
      </c>
      <c r="D109" s="70">
        <v>3</v>
      </c>
      <c r="E109" s="70">
        <v>2020</v>
      </c>
      <c r="F109" s="70" t="s">
        <v>159</v>
      </c>
      <c r="G109" s="70" t="s">
        <v>1658</v>
      </c>
      <c r="H109" s="70" t="s">
        <v>1659</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1829</v>
      </c>
      <c r="B110" s="70">
        <v>51</v>
      </c>
      <c r="C110" s="70">
        <v>18</v>
      </c>
      <c r="D110" s="70">
        <v>3</v>
      </c>
      <c r="E110" s="70">
        <v>2021</v>
      </c>
      <c r="F110" s="70" t="s">
        <v>160</v>
      </c>
      <c r="G110" s="70" t="s">
        <v>1658</v>
      </c>
      <c r="H110" s="70" t="s">
        <v>1659</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1663</v>
      </c>
      <c r="B111" s="70">
        <v>51</v>
      </c>
      <c r="C111" s="70">
        <v>19</v>
      </c>
      <c r="D111" s="70">
        <v>3</v>
      </c>
      <c r="E111" s="70">
        <v>2022</v>
      </c>
      <c r="F111" s="70" t="s">
        <v>161</v>
      </c>
      <c r="G111" s="70" t="s">
        <v>1658</v>
      </c>
      <c r="H111" s="70" t="s">
        <v>1659</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1830</v>
      </c>
      <c r="B112" s="70">
        <v>51</v>
      </c>
      <c r="C112" s="70">
        <v>20</v>
      </c>
      <c r="D112" s="70">
        <v>3</v>
      </c>
      <c r="E112" s="70">
        <v>2023</v>
      </c>
      <c r="F112" s="70" t="s">
        <v>1539</v>
      </c>
      <c r="G112" s="70" t="s">
        <v>1658</v>
      </c>
      <c r="H112" s="70" t="s">
        <v>1659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1657</v>
      </c>
      <c r="B113" s="70">
        <v>51</v>
      </c>
      <c r="C113" s="70">
        <v>21</v>
      </c>
      <c r="D113" s="70">
        <v>3</v>
      </c>
      <c r="E113" s="70">
        <v>2024</v>
      </c>
      <c r="F113" s="70" t="s">
        <v>1554</v>
      </c>
      <c r="G113" s="70" t="s">
        <v>1658</v>
      </c>
      <c r="H113" s="70" t="s">
        <v>1659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1831</v>
      </c>
      <c r="B114" s="70">
        <v>52</v>
      </c>
      <c r="C114" s="70">
        <v>1</v>
      </c>
      <c r="D114" s="70">
        <v>4</v>
      </c>
      <c r="E114" s="70">
        <v>1990</v>
      </c>
      <c r="F114" s="70" t="s">
        <v>787</v>
      </c>
      <c r="G114" s="70" t="s">
        <v>1832</v>
      </c>
      <c r="H114" s="70" t="s">
        <v>1833</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1834</v>
      </c>
      <c r="B115" s="70">
        <v>53</v>
      </c>
      <c r="C115" s="70">
        <v>2</v>
      </c>
      <c r="D115" s="70">
        <v>4</v>
      </c>
      <c r="E115" s="70">
        <v>2005</v>
      </c>
      <c r="F115" s="70" t="s">
        <v>789</v>
      </c>
      <c r="G115" s="70" t="s">
        <v>1832</v>
      </c>
      <c r="H115" s="70" t="s">
        <v>1833</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1835</v>
      </c>
      <c r="B116" s="70">
        <v>54</v>
      </c>
      <c r="C116" s="70">
        <v>3</v>
      </c>
      <c r="D116" s="70">
        <v>4</v>
      </c>
      <c r="E116" s="70">
        <v>2006</v>
      </c>
      <c r="F116" s="70" t="s">
        <v>790</v>
      </c>
      <c r="G116" s="70" t="s">
        <v>1832</v>
      </c>
      <c r="H116" s="70" t="s">
        <v>1833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1836</v>
      </c>
      <c r="B117" s="70">
        <v>55</v>
      </c>
      <c r="C117" s="70">
        <v>4</v>
      </c>
      <c r="D117" s="70">
        <v>4</v>
      </c>
      <c r="E117" s="70">
        <v>2007</v>
      </c>
      <c r="F117" s="70" t="s">
        <v>791</v>
      </c>
      <c r="G117" s="70" t="s">
        <v>1832</v>
      </c>
      <c r="H117" s="70" t="s">
        <v>1833</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1837</v>
      </c>
      <c r="B118" s="70">
        <v>56</v>
      </c>
      <c r="C118" s="70">
        <v>5</v>
      </c>
      <c r="D118" s="70">
        <v>4</v>
      </c>
      <c r="E118" s="70">
        <v>2008</v>
      </c>
      <c r="F118" s="70" t="s">
        <v>792</v>
      </c>
      <c r="G118" s="70" t="s">
        <v>1832</v>
      </c>
      <c r="H118" s="70" t="s">
        <v>1833</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1838</v>
      </c>
      <c r="B119" s="70">
        <v>57</v>
      </c>
      <c r="C119" s="70">
        <v>6</v>
      </c>
      <c r="D119" s="70">
        <v>4</v>
      </c>
      <c r="E119" s="70">
        <v>2009</v>
      </c>
      <c r="F119" s="70" t="s">
        <v>176</v>
      </c>
      <c r="G119" s="70" t="s">
        <v>1832</v>
      </c>
      <c r="H119" s="70" t="s">
        <v>1833</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1839</v>
      </c>
      <c r="B120" s="70">
        <v>58</v>
      </c>
      <c r="C120" s="70">
        <v>7</v>
      </c>
      <c r="D120" s="70">
        <v>4</v>
      </c>
      <c r="E120" s="70">
        <v>2010</v>
      </c>
      <c r="F120" s="70" t="s">
        <v>177</v>
      </c>
      <c r="G120" s="70" t="s">
        <v>1832</v>
      </c>
      <c r="H120" s="70" t="s">
        <v>1833</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1840</v>
      </c>
      <c r="B121" s="70">
        <v>59</v>
      </c>
      <c r="C121" s="70">
        <v>8</v>
      </c>
      <c r="D121" s="70">
        <v>4</v>
      </c>
      <c r="E121" s="70">
        <v>2011</v>
      </c>
      <c r="F121" s="70" t="s">
        <v>178</v>
      </c>
      <c r="G121" s="1064" t="s">
        <v>1832</v>
      </c>
      <c r="H121" s="70" t="s">
        <v>1833</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1841</v>
      </c>
      <c r="B122" s="70">
        <v>60</v>
      </c>
      <c r="C122" s="70">
        <v>9</v>
      </c>
      <c r="D122" s="70">
        <v>4</v>
      </c>
      <c r="E122" s="70">
        <v>2012</v>
      </c>
      <c r="F122" s="70" t="s">
        <v>179</v>
      </c>
      <c r="G122" s="1064" t="s">
        <v>1832</v>
      </c>
      <c r="H122" s="70" t="s">
        <v>1833</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1842</v>
      </c>
      <c r="B123" s="70">
        <v>61</v>
      </c>
      <c r="C123" s="70">
        <v>10</v>
      </c>
      <c r="D123" s="70">
        <v>4</v>
      </c>
      <c r="E123" s="70">
        <v>2013</v>
      </c>
      <c r="F123" s="70" t="s">
        <v>180</v>
      </c>
      <c r="G123" s="70" t="s">
        <v>1832</v>
      </c>
      <c r="H123" s="70" t="s">
        <v>1833</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1843</v>
      </c>
      <c r="B124" s="70">
        <v>62</v>
      </c>
      <c r="C124" s="70">
        <v>11</v>
      </c>
      <c r="D124" s="70">
        <v>4</v>
      </c>
      <c r="E124" s="70">
        <v>2014</v>
      </c>
      <c r="F124" s="70" t="s">
        <v>181</v>
      </c>
      <c r="G124" s="70" t="s">
        <v>1832</v>
      </c>
      <c r="H124" s="70" t="s">
        <v>1833</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1844</v>
      </c>
      <c r="B125" s="70">
        <v>63</v>
      </c>
      <c r="C125" s="70">
        <v>12</v>
      </c>
      <c r="D125" s="70">
        <v>4</v>
      </c>
      <c r="E125" s="70">
        <v>2015</v>
      </c>
      <c r="F125" s="70" t="s">
        <v>182</v>
      </c>
      <c r="G125" s="70" t="s">
        <v>1832</v>
      </c>
      <c r="H125" s="70" t="s">
        <v>1833</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1845</v>
      </c>
      <c r="B126" s="70">
        <v>64</v>
      </c>
      <c r="C126" s="70">
        <v>13</v>
      </c>
      <c r="D126" s="70">
        <v>4</v>
      </c>
      <c r="E126" s="70">
        <v>2016</v>
      </c>
      <c r="F126" s="70" t="s">
        <v>155</v>
      </c>
      <c r="G126" s="70" t="s">
        <v>1832</v>
      </c>
      <c r="H126" s="70" t="s">
        <v>1833</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1846</v>
      </c>
      <c r="B127" s="70">
        <v>65</v>
      </c>
      <c r="C127" s="70">
        <v>14</v>
      </c>
      <c r="D127" s="70">
        <v>4</v>
      </c>
      <c r="E127" s="70">
        <v>2017</v>
      </c>
      <c r="F127" s="70" t="s">
        <v>156</v>
      </c>
      <c r="G127" s="70" t="s">
        <v>1832</v>
      </c>
      <c r="H127" s="70" t="s">
        <v>1833</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1847</v>
      </c>
      <c r="B128" s="70">
        <v>66</v>
      </c>
      <c r="C128" s="70">
        <v>15</v>
      </c>
      <c r="D128" s="70">
        <v>4</v>
      </c>
      <c r="E128" s="70">
        <v>2018</v>
      </c>
      <c r="F128" s="70" t="s">
        <v>183</v>
      </c>
      <c r="G128" s="70" t="s">
        <v>1832</v>
      </c>
      <c r="H128" s="70" t="s">
        <v>1833</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1848</v>
      </c>
      <c r="B129" s="70">
        <v>67</v>
      </c>
      <c r="C129" s="70">
        <v>16</v>
      </c>
      <c r="D129" s="70">
        <v>4</v>
      </c>
      <c r="E129" s="70">
        <v>2019</v>
      </c>
      <c r="F129" s="70" t="s">
        <v>158</v>
      </c>
      <c r="G129" s="70" t="s">
        <v>1832</v>
      </c>
      <c r="H129" s="70" t="s">
        <v>1833</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1849</v>
      </c>
      <c r="B130" s="70">
        <v>68</v>
      </c>
      <c r="C130" s="70">
        <v>17</v>
      </c>
      <c r="D130" s="70">
        <v>4</v>
      </c>
      <c r="E130" s="70">
        <v>2020</v>
      </c>
      <c r="F130" s="70" t="s">
        <v>159</v>
      </c>
      <c r="G130" s="70" t="s">
        <v>1832</v>
      </c>
      <c r="H130" s="70" t="s">
        <v>1833</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1850</v>
      </c>
      <c r="B131" s="70">
        <v>68</v>
      </c>
      <c r="C131" s="70">
        <v>18</v>
      </c>
      <c r="D131" s="70">
        <v>4</v>
      </c>
      <c r="E131" s="70">
        <v>2021</v>
      </c>
      <c r="F131" s="70" t="s">
        <v>160</v>
      </c>
      <c r="G131" s="70" t="s">
        <v>1832</v>
      </c>
      <c r="H131" s="70" t="s">
        <v>1833</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1851</v>
      </c>
      <c r="B132" s="70">
        <v>68</v>
      </c>
      <c r="C132" s="70">
        <v>19</v>
      </c>
      <c r="D132" s="70">
        <v>4</v>
      </c>
      <c r="E132" s="70">
        <v>2022</v>
      </c>
      <c r="F132" s="70" t="s">
        <v>161</v>
      </c>
      <c r="G132" s="70" t="s">
        <v>1832</v>
      </c>
      <c r="H132" s="70" t="s">
        <v>1833</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1852</v>
      </c>
      <c r="B133" s="70">
        <v>68</v>
      </c>
      <c r="C133" s="70">
        <v>20</v>
      </c>
      <c r="D133" s="70">
        <v>4</v>
      </c>
      <c r="E133" s="70">
        <v>2023</v>
      </c>
      <c r="F133" s="70" t="s">
        <v>1539</v>
      </c>
      <c r="G133" s="70" t="s">
        <v>1832</v>
      </c>
      <c r="H133" s="70" t="s">
        <v>1833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1853</v>
      </c>
      <c r="B134" s="70">
        <v>68</v>
      </c>
      <c r="C134" s="70">
        <v>21</v>
      </c>
      <c r="D134" s="70">
        <v>4</v>
      </c>
      <c r="E134" s="70">
        <v>2024</v>
      </c>
      <c r="F134" s="70" t="s">
        <v>1554</v>
      </c>
      <c r="G134" s="70" t="s">
        <v>1832</v>
      </c>
      <c r="H134" s="70" t="s">
        <v>1833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1854</v>
      </c>
      <c r="B135" s="70">
        <v>171</v>
      </c>
      <c r="C135" s="70">
        <v>1</v>
      </c>
      <c r="D135" s="70">
        <v>11</v>
      </c>
      <c r="E135" s="70">
        <v>1990</v>
      </c>
      <c r="F135" s="70" t="s">
        <v>787</v>
      </c>
      <c r="G135" s="70" t="s">
        <v>1855</v>
      </c>
      <c r="H135" s="70" t="s">
        <v>1856</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1857</v>
      </c>
      <c r="B136" s="70">
        <v>172</v>
      </c>
      <c r="C136" s="70">
        <v>2</v>
      </c>
      <c r="D136" s="70">
        <v>11</v>
      </c>
      <c r="E136" s="70">
        <v>2005</v>
      </c>
      <c r="F136" s="70" t="s">
        <v>789</v>
      </c>
      <c r="G136" s="70" t="s">
        <v>1855</v>
      </c>
      <c r="H136" s="70" t="s">
        <v>1856</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1858</v>
      </c>
      <c r="B137" s="70">
        <v>173</v>
      </c>
      <c r="C137" s="70">
        <v>3</v>
      </c>
      <c r="D137" s="70">
        <v>11</v>
      </c>
      <c r="E137" s="70">
        <v>2006</v>
      </c>
      <c r="F137" s="70" t="s">
        <v>790</v>
      </c>
      <c r="G137" s="70" t="s">
        <v>1855</v>
      </c>
      <c r="H137" s="70" t="s">
        <v>1856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1859</v>
      </c>
      <c r="B138" s="70">
        <v>174</v>
      </c>
      <c r="C138" s="70">
        <v>4</v>
      </c>
      <c r="D138" s="70">
        <v>11</v>
      </c>
      <c r="E138" s="70">
        <v>2007</v>
      </c>
      <c r="F138" s="70" t="s">
        <v>791</v>
      </c>
      <c r="G138" s="70" t="s">
        <v>1855</v>
      </c>
      <c r="H138" s="70" t="s">
        <v>1856</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1860</v>
      </c>
      <c r="B139" s="70">
        <v>175</v>
      </c>
      <c r="C139" s="70">
        <v>5</v>
      </c>
      <c r="D139" s="70">
        <v>11</v>
      </c>
      <c r="E139" s="70">
        <v>2008</v>
      </c>
      <c r="F139" s="70" t="s">
        <v>792</v>
      </c>
      <c r="G139" s="70" t="s">
        <v>1855</v>
      </c>
      <c r="H139" s="70" t="s">
        <v>1856</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1861</v>
      </c>
      <c r="B140" s="70">
        <v>176</v>
      </c>
      <c r="C140" s="70">
        <v>6</v>
      </c>
      <c r="D140" s="70">
        <v>11</v>
      </c>
      <c r="E140" s="70">
        <v>2009</v>
      </c>
      <c r="F140" s="70" t="s">
        <v>176</v>
      </c>
      <c r="G140" s="1064" t="s">
        <v>1855</v>
      </c>
      <c r="H140" s="70" t="s">
        <v>1856</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1862</v>
      </c>
      <c r="B141" s="70">
        <v>177</v>
      </c>
      <c r="C141" s="70">
        <v>7</v>
      </c>
      <c r="D141" s="70">
        <v>11</v>
      </c>
      <c r="E141" s="70">
        <v>2010</v>
      </c>
      <c r="F141" s="70" t="s">
        <v>177</v>
      </c>
      <c r="G141" s="1064" t="s">
        <v>1855</v>
      </c>
      <c r="H141" s="70" t="s">
        <v>1856</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1863</v>
      </c>
      <c r="B142" s="70">
        <v>178</v>
      </c>
      <c r="C142" s="70">
        <v>8</v>
      </c>
      <c r="D142" s="70">
        <v>11</v>
      </c>
      <c r="E142" s="70">
        <v>2011</v>
      </c>
      <c r="F142" s="70" t="s">
        <v>178</v>
      </c>
      <c r="G142" s="70" t="s">
        <v>1855</v>
      </c>
      <c r="H142" s="70" t="s">
        <v>1856</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1864</v>
      </c>
      <c r="B143" s="70">
        <v>179</v>
      </c>
      <c r="C143" s="70">
        <v>9</v>
      </c>
      <c r="D143" s="70">
        <v>11</v>
      </c>
      <c r="E143" s="70">
        <v>2012</v>
      </c>
      <c r="F143" s="70" t="s">
        <v>179</v>
      </c>
      <c r="G143" s="70" t="s">
        <v>1855</v>
      </c>
      <c r="H143" s="70" t="s">
        <v>1856</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1865</v>
      </c>
      <c r="B144" s="70">
        <v>180</v>
      </c>
      <c r="C144" s="70">
        <v>10</v>
      </c>
      <c r="D144" s="70">
        <v>11</v>
      </c>
      <c r="E144" s="70">
        <v>2013</v>
      </c>
      <c r="F144" s="70" t="s">
        <v>180</v>
      </c>
      <c r="G144" s="70" t="s">
        <v>1855</v>
      </c>
      <c r="H144" s="70" t="s">
        <v>1856</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1866</v>
      </c>
      <c r="B145" s="70">
        <v>181</v>
      </c>
      <c r="C145" s="70">
        <v>11</v>
      </c>
      <c r="D145" s="70">
        <v>11</v>
      </c>
      <c r="E145" s="70">
        <v>2014</v>
      </c>
      <c r="F145" s="70" t="s">
        <v>181</v>
      </c>
      <c r="G145" s="70" t="s">
        <v>1855</v>
      </c>
      <c r="H145" s="70" t="s">
        <v>1856</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1867</v>
      </c>
      <c r="B146" s="70">
        <v>182</v>
      </c>
      <c r="C146" s="70">
        <v>12</v>
      </c>
      <c r="D146" s="70">
        <v>11</v>
      </c>
      <c r="E146" s="70">
        <v>2015</v>
      </c>
      <c r="F146" s="70" t="s">
        <v>182</v>
      </c>
      <c r="G146" s="70" t="s">
        <v>1855</v>
      </c>
      <c r="H146" s="70" t="s">
        <v>1856</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1868</v>
      </c>
      <c r="B147" s="70">
        <v>183</v>
      </c>
      <c r="C147" s="70">
        <v>13</v>
      </c>
      <c r="D147" s="70">
        <v>11</v>
      </c>
      <c r="E147" s="70">
        <v>2016</v>
      </c>
      <c r="F147" s="70" t="s">
        <v>155</v>
      </c>
      <c r="G147" s="70" t="s">
        <v>1855</v>
      </c>
      <c r="H147" s="70" t="s">
        <v>1856</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1869</v>
      </c>
      <c r="B148" s="70">
        <v>184</v>
      </c>
      <c r="C148" s="70">
        <v>14</v>
      </c>
      <c r="D148" s="70">
        <v>11</v>
      </c>
      <c r="E148" s="70">
        <v>2017</v>
      </c>
      <c r="F148" s="70" t="s">
        <v>156</v>
      </c>
      <c r="G148" s="70" t="s">
        <v>1855</v>
      </c>
      <c r="H148" s="70" t="s">
        <v>1856</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1870</v>
      </c>
      <c r="B149" s="70">
        <v>185</v>
      </c>
      <c r="C149" s="70">
        <v>15</v>
      </c>
      <c r="D149" s="70">
        <v>11</v>
      </c>
      <c r="E149" s="70">
        <v>2018</v>
      </c>
      <c r="F149" s="70" t="s">
        <v>183</v>
      </c>
      <c r="G149" s="70" t="s">
        <v>1855</v>
      </c>
      <c r="H149" s="70" t="s">
        <v>1856</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1871</v>
      </c>
      <c r="B150" s="70">
        <v>186</v>
      </c>
      <c r="C150" s="70">
        <v>16</v>
      </c>
      <c r="D150" s="70">
        <v>11</v>
      </c>
      <c r="E150" s="70">
        <v>2019</v>
      </c>
      <c r="F150" s="70" t="s">
        <v>158</v>
      </c>
      <c r="G150" s="70" t="s">
        <v>1855</v>
      </c>
      <c r="H150" s="70" t="s">
        <v>1856</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1872</v>
      </c>
      <c r="B151" s="70">
        <v>187</v>
      </c>
      <c r="C151" s="70">
        <v>17</v>
      </c>
      <c r="D151" s="70">
        <v>11</v>
      </c>
      <c r="E151" s="70">
        <v>2020</v>
      </c>
      <c r="F151" s="70" t="s">
        <v>159</v>
      </c>
      <c r="G151" s="70" t="s">
        <v>1855</v>
      </c>
      <c r="H151" s="70" t="s">
        <v>1856</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1873</v>
      </c>
      <c r="B152" s="70">
        <v>187</v>
      </c>
      <c r="C152" s="70">
        <v>18</v>
      </c>
      <c r="D152" s="70">
        <v>11</v>
      </c>
      <c r="E152" s="70">
        <v>2021</v>
      </c>
      <c r="F152" s="70" t="s">
        <v>160</v>
      </c>
      <c r="G152" s="70" t="s">
        <v>1855</v>
      </c>
      <c r="H152" s="70" t="s">
        <v>1856</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1874</v>
      </c>
      <c r="B153" s="70">
        <v>187</v>
      </c>
      <c r="C153" s="70">
        <v>19</v>
      </c>
      <c r="D153" s="70">
        <v>11</v>
      </c>
      <c r="E153" s="70">
        <v>2022</v>
      </c>
      <c r="F153" s="70" t="s">
        <v>161</v>
      </c>
      <c r="G153" s="70" t="s">
        <v>1855</v>
      </c>
      <c r="H153" s="70" t="s">
        <v>1856</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1875</v>
      </c>
      <c r="B154" s="70">
        <v>187</v>
      </c>
      <c r="C154" s="70">
        <v>20</v>
      </c>
      <c r="D154" s="70">
        <v>11</v>
      </c>
      <c r="E154" s="70">
        <v>2023</v>
      </c>
      <c r="F154" s="70" t="s">
        <v>1539</v>
      </c>
      <c r="G154" s="70" t="s">
        <v>1855</v>
      </c>
      <c r="H154" s="70" t="s">
        <v>1856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1876</v>
      </c>
      <c r="B155" s="70">
        <v>187</v>
      </c>
      <c r="C155" s="70">
        <v>21</v>
      </c>
      <c r="D155" s="70">
        <v>11</v>
      </c>
      <c r="E155" s="70">
        <v>2024</v>
      </c>
      <c r="F155" s="70" t="s">
        <v>1554</v>
      </c>
      <c r="G155" s="70" t="s">
        <v>1855</v>
      </c>
      <c r="H155" s="70" t="s">
        <v>1856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1877</v>
      </c>
      <c r="B156" s="70">
        <v>18</v>
      </c>
      <c r="C156" s="70">
        <v>1</v>
      </c>
      <c r="D156" s="70">
        <v>2</v>
      </c>
      <c r="E156" s="70">
        <v>1990</v>
      </c>
      <c r="F156" s="70" t="s">
        <v>787</v>
      </c>
      <c r="G156" s="70" t="s">
        <v>1878</v>
      </c>
      <c r="H156" s="70" t="s">
        <v>1879</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1880</v>
      </c>
      <c r="B157" s="70">
        <v>19</v>
      </c>
      <c r="C157" s="70">
        <v>2</v>
      </c>
      <c r="D157" s="70">
        <v>2</v>
      </c>
      <c r="E157" s="70">
        <v>2005</v>
      </c>
      <c r="F157" s="70" t="s">
        <v>789</v>
      </c>
      <c r="G157" s="70" t="s">
        <v>1878</v>
      </c>
      <c r="H157" s="70" t="s">
        <v>1879</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1881</v>
      </c>
      <c r="B158" s="70">
        <v>20</v>
      </c>
      <c r="C158" s="70">
        <v>3</v>
      </c>
      <c r="D158" s="70">
        <v>2</v>
      </c>
      <c r="E158" s="70">
        <v>2006</v>
      </c>
      <c r="F158" s="70" t="s">
        <v>790</v>
      </c>
      <c r="G158" s="1064" t="s">
        <v>1878</v>
      </c>
      <c r="H158" s="70" t="s">
        <v>1879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1882</v>
      </c>
      <c r="B159" s="70">
        <v>21</v>
      </c>
      <c r="C159" s="70">
        <v>4</v>
      </c>
      <c r="D159" s="70">
        <v>2</v>
      </c>
      <c r="E159" s="70">
        <v>2007</v>
      </c>
      <c r="F159" s="70" t="s">
        <v>791</v>
      </c>
      <c r="G159" s="1064" t="s">
        <v>1878</v>
      </c>
      <c r="H159" s="70" t="s">
        <v>1879</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1883</v>
      </c>
      <c r="B160" s="70">
        <v>22</v>
      </c>
      <c r="C160" s="70">
        <v>5</v>
      </c>
      <c r="D160" s="70">
        <v>2</v>
      </c>
      <c r="E160" s="70">
        <v>2008</v>
      </c>
      <c r="F160" s="70" t="s">
        <v>792</v>
      </c>
      <c r="G160" s="70" t="s">
        <v>1878</v>
      </c>
      <c r="H160" s="70" t="s">
        <v>1879</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1884</v>
      </c>
      <c r="B161" s="70">
        <v>23</v>
      </c>
      <c r="C161" s="70">
        <v>6</v>
      </c>
      <c r="D161" s="70">
        <v>2</v>
      </c>
      <c r="E161" s="70">
        <v>2009</v>
      </c>
      <c r="F161" s="70" t="s">
        <v>176</v>
      </c>
      <c r="G161" s="70" t="s">
        <v>1878</v>
      </c>
      <c r="H161" s="70" t="s">
        <v>1879</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1885</v>
      </c>
      <c r="B162" s="70">
        <v>24</v>
      </c>
      <c r="C162" s="70">
        <v>7</v>
      </c>
      <c r="D162" s="70">
        <v>2</v>
      </c>
      <c r="E162" s="70">
        <v>2010</v>
      </c>
      <c r="F162" s="70" t="s">
        <v>177</v>
      </c>
      <c r="G162" s="70" t="s">
        <v>1878</v>
      </c>
      <c r="H162" s="70" t="s">
        <v>1879</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1886</v>
      </c>
      <c r="B163" s="70">
        <v>25</v>
      </c>
      <c r="C163" s="70">
        <v>8</v>
      </c>
      <c r="D163" s="70">
        <v>2</v>
      </c>
      <c r="E163" s="70">
        <v>2011</v>
      </c>
      <c r="F163" s="70" t="s">
        <v>178</v>
      </c>
      <c r="G163" s="70" t="s">
        <v>1878</v>
      </c>
      <c r="H163" s="70" t="s">
        <v>1879</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1887</v>
      </c>
      <c r="B164" s="70">
        <v>26</v>
      </c>
      <c r="C164" s="70">
        <v>9</v>
      </c>
      <c r="D164" s="70">
        <v>2</v>
      </c>
      <c r="E164" s="70">
        <v>2012</v>
      </c>
      <c r="F164" s="70" t="s">
        <v>179</v>
      </c>
      <c r="G164" s="70" t="s">
        <v>1878</v>
      </c>
      <c r="H164" s="70" t="s">
        <v>1879</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1888</v>
      </c>
      <c r="B165" s="70">
        <v>27</v>
      </c>
      <c r="C165" s="70">
        <v>10</v>
      </c>
      <c r="D165" s="70">
        <v>2</v>
      </c>
      <c r="E165" s="70">
        <v>2013</v>
      </c>
      <c r="F165" s="70" t="s">
        <v>180</v>
      </c>
      <c r="G165" s="70" t="s">
        <v>1878</v>
      </c>
      <c r="H165" s="70" t="s">
        <v>1879</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1889</v>
      </c>
      <c r="B166" s="70">
        <v>28</v>
      </c>
      <c r="C166" s="70">
        <v>11</v>
      </c>
      <c r="D166" s="70">
        <v>2</v>
      </c>
      <c r="E166" s="70">
        <v>2014</v>
      </c>
      <c r="F166" s="70" t="s">
        <v>181</v>
      </c>
      <c r="G166" s="70" t="s">
        <v>1878</v>
      </c>
      <c r="H166" s="70" t="s">
        <v>1879</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1890</v>
      </c>
      <c r="B167" s="70">
        <v>29</v>
      </c>
      <c r="C167" s="70">
        <v>12</v>
      </c>
      <c r="D167" s="70">
        <v>2</v>
      </c>
      <c r="E167" s="70">
        <v>2015</v>
      </c>
      <c r="F167" s="70" t="s">
        <v>182</v>
      </c>
      <c r="G167" s="70" t="s">
        <v>1878</v>
      </c>
      <c r="H167" s="70" t="s">
        <v>1879</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1891</v>
      </c>
      <c r="B168" s="70">
        <v>30</v>
      </c>
      <c r="C168" s="70">
        <v>13</v>
      </c>
      <c r="D168" s="70">
        <v>2</v>
      </c>
      <c r="E168" s="70">
        <v>2016</v>
      </c>
      <c r="F168" s="70" t="s">
        <v>155</v>
      </c>
      <c r="G168" s="70" t="s">
        <v>1878</v>
      </c>
      <c r="H168" s="70" t="s">
        <v>1879</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1892</v>
      </c>
      <c r="B169" s="70">
        <v>31</v>
      </c>
      <c r="C169" s="70">
        <v>14</v>
      </c>
      <c r="D169" s="70">
        <v>2</v>
      </c>
      <c r="E169" s="70">
        <v>2017</v>
      </c>
      <c r="F169" s="70" t="s">
        <v>156</v>
      </c>
      <c r="G169" s="70" t="s">
        <v>1878</v>
      </c>
      <c r="H169" s="70" t="s">
        <v>1879</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1893</v>
      </c>
      <c r="B170" s="70">
        <v>32</v>
      </c>
      <c r="C170" s="70">
        <v>15</v>
      </c>
      <c r="D170" s="70">
        <v>2</v>
      </c>
      <c r="E170" s="70">
        <v>2018</v>
      </c>
      <c r="F170" s="70" t="s">
        <v>183</v>
      </c>
      <c r="G170" s="70" t="s">
        <v>1878</v>
      </c>
      <c r="H170" s="70" t="s">
        <v>1879</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1894</v>
      </c>
      <c r="B171" s="70">
        <v>33</v>
      </c>
      <c r="C171" s="70">
        <v>16</v>
      </c>
      <c r="D171" s="70">
        <v>2</v>
      </c>
      <c r="E171" s="70">
        <v>2019</v>
      </c>
      <c r="F171" s="70" t="s">
        <v>158</v>
      </c>
      <c r="G171" s="70" t="s">
        <v>1878</v>
      </c>
      <c r="H171" s="70" t="s">
        <v>1879</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1895</v>
      </c>
      <c r="B172" s="70">
        <v>34</v>
      </c>
      <c r="C172" s="70">
        <v>17</v>
      </c>
      <c r="D172" s="70">
        <v>2</v>
      </c>
      <c r="E172" s="70">
        <v>2020</v>
      </c>
      <c r="F172" s="70" t="s">
        <v>159</v>
      </c>
      <c r="G172" s="70" t="s">
        <v>1878</v>
      </c>
      <c r="H172" s="70" t="s">
        <v>1879</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1896</v>
      </c>
      <c r="B173" s="70">
        <v>34</v>
      </c>
      <c r="C173" s="70">
        <v>18</v>
      </c>
      <c r="D173" s="70">
        <v>2</v>
      </c>
      <c r="E173" s="70">
        <v>2021</v>
      </c>
      <c r="F173" s="70" t="s">
        <v>160</v>
      </c>
      <c r="G173" s="70" t="s">
        <v>1878</v>
      </c>
      <c r="H173" s="70" t="s">
        <v>1879</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1897</v>
      </c>
      <c r="B174" s="70">
        <v>34</v>
      </c>
      <c r="C174" s="70">
        <v>19</v>
      </c>
      <c r="D174" s="70">
        <v>2</v>
      </c>
      <c r="E174" s="70">
        <v>2022</v>
      </c>
      <c r="F174" s="70" t="s">
        <v>161</v>
      </c>
      <c r="G174" s="70" t="s">
        <v>1878</v>
      </c>
      <c r="H174" s="70" t="s">
        <v>1879</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1898</v>
      </c>
      <c r="B175" s="70">
        <v>34</v>
      </c>
      <c r="C175" s="70">
        <v>20</v>
      </c>
      <c r="D175" s="70">
        <v>2</v>
      </c>
      <c r="E175" s="70">
        <v>2023</v>
      </c>
      <c r="F175" s="70" t="s">
        <v>1539</v>
      </c>
      <c r="G175" s="70" t="s">
        <v>1878</v>
      </c>
      <c r="H175" s="70" t="s">
        <v>1879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1899</v>
      </c>
      <c r="B176" s="70">
        <v>34</v>
      </c>
      <c r="C176" s="70">
        <v>21</v>
      </c>
      <c r="D176" s="70">
        <v>2</v>
      </c>
      <c r="E176" s="70">
        <v>2024</v>
      </c>
      <c r="F176" s="70" t="s">
        <v>1554</v>
      </c>
      <c r="G176" s="70" t="s">
        <v>1878</v>
      </c>
      <c r="H176" s="70" t="s">
        <v>1879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1900</v>
      </c>
      <c r="B177" s="70">
        <v>205</v>
      </c>
      <c r="C177" s="70">
        <v>1</v>
      </c>
      <c r="D177" s="70">
        <v>13</v>
      </c>
      <c r="E177" s="70">
        <v>1990</v>
      </c>
      <c r="F177" s="70" t="s">
        <v>787</v>
      </c>
      <c r="G177" s="70" t="s">
        <v>1901</v>
      </c>
      <c r="H177" s="70" t="s">
        <v>1902</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206</v>
      </c>
      <c r="C178" s="70">
        <v>2</v>
      </c>
      <c r="D178" s="70">
        <v>13</v>
      </c>
      <c r="E178" s="70">
        <v>2005</v>
      </c>
      <c r="F178" s="70" t="s">
        <v>789</v>
      </c>
      <c r="G178" s="1064" t="s">
        <v>1901</v>
      </c>
      <c r="H178" s="70" t="s">
        <v>1902</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207</v>
      </c>
      <c r="C179" s="70">
        <v>3</v>
      </c>
      <c r="D179" s="70">
        <v>13</v>
      </c>
      <c r="E179" s="70">
        <v>2006</v>
      </c>
      <c r="F179" s="70" t="s">
        <v>790</v>
      </c>
      <c r="G179" s="1064" t="s">
        <v>1901</v>
      </c>
      <c r="H179" s="70" t="s">
        <v>1902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208</v>
      </c>
      <c r="C180" s="70">
        <v>4</v>
      </c>
      <c r="D180" s="70">
        <v>13</v>
      </c>
      <c r="E180" s="70">
        <v>2007</v>
      </c>
      <c r="F180" s="70" t="s">
        <v>791</v>
      </c>
      <c r="G180" s="70" t="s">
        <v>1901</v>
      </c>
      <c r="H180" s="70" t="s">
        <v>1902</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209</v>
      </c>
      <c r="C181" s="70">
        <v>5</v>
      </c>
      <c r="D181" s="70">
        <v>13</v>
      </c>
      <c r="E181" s="70">
        <v>2008</v>
      </c>
      <c r="F181" s="70" t="s">
        <v>792</v>
      </c>
      <c r="G181" s="70" t="s">
        <v>1901</v>
      </c>
      <c r="H181" s="70" t="s">
        <v>1902</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210</v>
      </c>
      <c r="C182" s="70">
        <v>6</v>
      </c>
      <c r="D182" s="70">
        <v>13</v>
      </c>
      <c r="E182" s="70">
        <v>2009</v>
      </c>
      <c r="F182" s="70" t="s">
        <v>176</v>
      </c>
      <c r="G182" s="70" t="s">
        <v>1901</v>
      </c>
      <c r="H182" s="70" t="s">
        <v>1902</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1908</v>
      </c>
      <c r="B183" s="70">
        <v>211</v>
      </c>
      <c r="C183" s="70">
        <v>7</v>
      </c>
      <c r="D183" s="70">
        <v>13</v>
      </c>
      <c r="E183" s="70">
        <v>2010</v>
      </c>
      <c r="F183" s="70" t="s">
        <v>177</v>
      </c>
      <c r="G183" s="70" t="s">
        <v>1901</v>
      </c>
      <c r="H183" s="70" t="s">
        <v>1902</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1909</v>
      </c>
      <c r="B184" s="70">
        <v>212</v>
      </c>
      <c r="C184" s="70">
        <v>8</v>
      </c>
      <c r="D184" s="70">
        <v>13</v>
      </c>
      <c r="E184" s="70">
        <v>2011</v>
      </c>
      <c r="F184" s="70" t="s">
        <v>178</v>
      </c>
      <c r="G184" s="70" t="s">
        <v>1901</v>
      </c>
      <c r="H184" s="70" t="s">
        <v>1902</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1910</v>
      </c>
      <c r="B185" s="70">
        <v>213</v>
      </c>
      <c r="C185" s="70">
        <v>9</v>
      </c>
      <c r="D185" s="70">
        <v>13</v>
      </c>
      <c r="E185" s="70">
        <v>2012</v>
      </c>
      <c r="F185" s="70" t="s">
        <v>179</v>
      </c>
      <c r="G185" s="70" t="s">
        <v>1901</v>
      </c>
      <c r="H185" s="70" t="s">
        <v>1902</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1911</v>
      </c>
      <c r="B186" s="70">
        <v>214</v>
      </c>
      <c r="C186" s="70">
        <v>10</v>
      </c>
      <c r="D186" s="70">
        <v>13</v>
      </c>
      <c r="E186" s="70">
        <v>2013</v>
      </c>
      <c r="F186" s="70" t="s">
        <v>180</v>
      </c>
      <c r="G186" s="70" t="s">
        <v>1901</v>
      </c>
      <c r="H186" s="70" t="s">
        <v>1902</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1912</v>
      </c>
      <c r="B187" s="70">
        <v>215</v>
      </c>
      <c r="C187" s="70">
        <v>11</v>
      </c>
      <c r="D187" s="70">
        <v>13</v>
      </c>
      <c r="E187" s="70">
        <v>2014</v>
      </c>
      <c r="F187" s="70" t="s">
        <v>181</v>
      </c>
      <c r="G187" s="70" t="s">
        <v>1901</v>
      </c>
      <c r="H187" s="70" t="s">
        <v>1902</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1913</v>
      </c>
      <c r="B188" s="70">
        <v>216</v>
      </c>
      <c r="C188" s="70">
        <v>12</v>
      </c>
      <c r="D188" s="70">
        <v>13</v>
      </c>
      <c r="E188" s="70">
        <v>2015</v>
      </c>
      <c r="F188" s="70" t="s">
        <v>182</v>
      </c>
      <c r="G188" s="70" t="s">
        <v>1901</v>
      </c>
      <c r="H188" s="70" t="s">
        <v>1902</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1914</v>
      </c>
      <c r="B189" s="70">
        <v>217</v>
      </c>
      <c r="C189" s="70">
        <v>13</v>
      </c>
      <c r="D189" s="70">
        <v>13</v>
      </c>
      <c r="E189" s="70">
        <v>2016</v>
      </c>
      <c r="F189" s="70" t="s">
        <v>155</v>
      </c>
      <c r="G189" s="70" t="s">
        <v>1901</v>
      </c>
      <c r="H189" s="70" t="s">
        <v>1902</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1915</v>
      </c>
      <c r="B190" s="70">
        <v>218</v>
      </c>
      <c r="C190" s="70">
        <v>14</v>
      </c>
      <c r="D190" s="70">
        <v>13</v>
      </c>
      <c r="E190" s="70">
        <v>2017</v>
      </c>
      <c r="F190" s="70" t="s">
        <v>156</v>
      </c>
      <c r="G190" s="70" t="s">
        <v>1901</v>
      </c>
      <c r="H190" s="70" t="s">
        <v>1902</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1916</v>
      </c>
      <c r="B191" s="70">
        <v>219</v>
      </c>
      <c r="C191" s="70">
        <v>15</v>
      </c>
      <c r="D191" s="70">
        <v>13</v>
      </c>
      <c r="E191" s="70">
        <v>2018</v>
      </c>
      <c r="F191" s="70" t="s">
        <v>183</v>
      </c>
      <c r="G191" s="70" t="s">
        <v>1901</v>
      </c>
      <c r="H191" s="70" t="s">
        <v>1902</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1917</v>
      </c>
      <c r="B192" s="70">
        <v>220</v>
      </c>
      <c r="C192" s="70">
        <v>16</v>
      </c>
      <c r="D192" s="70">
        <v>13</v>
      </c>
      <c r="E192" s="70">
        <v>2019</v>
      </c>
      <c r="F192" s="70" t="s">
        <v>158</v>
      </c>
      <c r="G192" s="70" t="s">
        <v>1901</v>
      </c>
      <c r="H192" s="70" t="s">
        <v>1902</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1918</v>
      </c>
      <c r="B193" s="70">
        <v>221</v>
      </c>
      <c r="C193" s="70">
        <v>17</v>
      </c>
      <c r="D193" s="70">
        <v>13</v>
      </c>
      <c r="E193" s="70">
        <v>2020</v>
      </c>
      <c r="F193" s="70" t="s">
        <v>159</v>
      </c>
      <c r="G193" s="70" t="s">
        <v>1901</v>
      </c>
      <c r="H193" s="70" t="s">
        <v>1902</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1919</v>
      </c>
      <c r="B194" s="70">
        <v>221</v>
      </c>
      <c r="C194" s="70">
        <v>18</v>
      </c>
      <c r="D194" s="70">
        <v>13</v>
      </c>
      <c r="E194" s="70">
        <v>2021</v>
      </c>
      <c r="F194" s="70" t="s">
        <v>160</v>
      </c>
      <c r="G194" s="70" t="s">
        <v>1901</v>
      </c>
      <c r="H194" s="70" t="s">
        <v>1902</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1920</v>
      </c>
      <c r="B195" s="70">
        <v>221</v>
      </c>
      <c r="C195" s="70">
        <v>19</v>
      </c>
      <c r="D195" s="70">
        <v>13</v>
      </c>
      <c r="E195" s="70">
        <v>2022</v>
      </c>
      <c r="F195" s="70" t="s">
        <v>161</v>
      </c>
      <c r="G195" s="70" t="s">
        <v>1901</v>
      </c>
      <c r="H195" s="70" t="s">
        <v>1902</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1921</v>
      </c>
      <c r="B196" s="70">
        <v>221</v>
      </c>
      <c r="C196" s="70">
        <v>20</v>
      </c>
      <c r="D196" s="70">
        <v>13</v>
      </c>
      <c r="E196" s="70">
        <v>2023</v>
      </c>
      <c r="F196" s="70" t="s">
        <v>1539</v>
      </c>
      <c r="G196" s="70" t="s">
        <v>1901</v>
      </c>
      <c r="H196" s="70" t="s">
        <v>1902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1922</v>
      </c>
      <c r="B197" s="70">
        <v>221</v>
      </c>
      <c r="C197" s="70">
        <v>21</v>
      </c>
      <c r="D197" s="70">
        <v>13</v>
      </c>
      <c r="E197" s="70">
        <v>2024</v>
      </c>
      <c r="F197" s="70" t="s">
        <v>1554</v>
      </c>
      <c r="G197" s="1064" t="s">
        <v>1901</v>
      </c>
      <c r="H197" s="70" t="s">
        <v>1902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1923</v>
      </c>
      <c r="B198" s="70">
        <v>86</v>
      </c>
      <c r="C198" s="70">
        <v>1</v>
      </c>
      <c r="D198" s="70">
        <v>6</v>
      </c>
      <c r="E198" s="70">
        <v>1990</v>
      </c>
      <c r="F198" s="70" t="s">
        <v>787</v>
      </c>
      <c r="G198" s="1064" t="s">
        <v>1924</v>
      </c>
      <c r="H198" s="70" t="s">
        <v>1925</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1926</v>
      </c>
      <c r="B199" s="70">
        <v>87</v>
      </c>
      <c r="C199" s="70">
        <v>2</v>
      </c>
      <c r="D199" s="70">
        <v>6</v>
      </c>
      <c r="E199" s="70">
        <v>2005</v>
      </c>
      <c r="F199" s="70" t="s">
        <v>789</v>
      </c>
      <c r="G199" s="70" t="s">
        <v>1924</v>
      </c>
      <c r="H199" s="70" t="s">
        <v>1925</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1927</v>
      </c>
      <c r="B200" s="70">
        <v>88</v>
      </c>
      <c r="C200" s="70">
        <v>3</v>
      </c>
      <c r="D200" s="70">
        <v>6</v>
      </c>
      <c r="E200" s="70">
        <v>2006</v>
      </c>
      <c r="F200" s="70" t="s">
        <v>790</v>
      </c>
      <c r="G200" s="70" t="s">
        <v>1924</v>
      </c>
      <c r="H200" s="70" t="s">
        <v>1925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1928</v>
      </c>
      <c r="B201" s="70">
        <v>89</v>
      </c>
      <c r="C201" s="70">
        <v>4</v>
      </c>
      <c r="D201" s="70">
        <v>6</v>
      </c>
      <c r="E201" s="70">
        <v>2007</v>
      </c>
      <c r="F201" s="70" t="s">
        <v>791</v>
      </c>
      <c r="G201" s="70" t="s">
        <v>1924</v>
      </c>
      <c r="H201" s="70" t="s">
        <v>1925</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1929</v>
      </c>
      <c r="B202" s="70">
        <v>90</v>
      </c>
      <c r="C202" s="70">
        <v>5</v>
      </c>
      <c r="D202" s="70">
        <v>6</v>
      </c>
      <c r="E202" s="70">
        <v>2008</v>
      </c>
      <c r="F202" s="70" t="s">
        <v>792</v>
      </c>
      <c r="G202" s="70" t="s">
        <v>1924</v>
      </c>
      <c r="H202" s="70" t="s">
        <v>1925</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1930</v>
      </c>
      <c r="B203" s="70">
        <v>91</v>
      </c>
      <c r="C203" s="70">
        <v>6</v>
      </c>
      <c r="D203" s="70">
        <v>6</v>
      </c>
      <c r="E203" s="70">
        <v>2009</v>
      </c>
      <c r="F203" s="70" t="s">
        <v>176</v>
      </c>
      <c r="G203" s="70" t="s">
        <v>1924</v>
      </c>
      <c r="H203" s="70" t="s">
        <v>1925</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1931</v>
      </c>
      <c r="B204" s="70">
        <v>92</v>
      </c>
      <c r="C204" s="70">
        <v>7</v>
      </c>
      <c r="D204" s="70">
        <v>6</v>
      </c>
      <c r="E204" s="70">
        <v>2010</v>
      </c>
      <c r="F204" s="70" t="s">
        <v>177</v>
      </c>
      <c r="G204" s="70" t="s">
        <v>1924</v>
      </c>
      <c r="H204" s="70" t="s">
        <v>1925</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1932</v>
      </c>
      <c r="B205" s="70">
        <v>93</v>
      </c>
      <c r="C205" s="70">
        <v>8</v>
      </c>
      <c r="D205" s="70">
        <v>6</v>
      </c>
      <c r="E205" s="70">
        <v>2011</v>
      </c>
      <c r="F205" s="70" t="s">
        <v>178</v>
      </c>
      <c r="G205" s="70" t="s">
        <v>1924</v>
      </c>
      <c r="H205" s="70" t="s">
        <v>1925</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1933</v>
      </c>
      <c r="B206" s="70">
        <v>94</v>
      </c>
      <c r="C206" s="70">
        <v>9</v>
      </c>
      <c r="D206" s="70">
        <v>6</v>
      </c>
      <c r="E206" s="70">
        <v>2012</v>
      </c>
      <c r="F206" s="70" t="s">
        <v>179</v>
      </c>
      <c r="G206" s="70" t="s">
        <v>1924</v>
      </c>
      <c r="H206" s="70" t="s">
        <v>1925</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1934</v>
      </c>
      <c r="B207" s="70">
        <v>95</v>
      </c>
      <c r="C207" s="70">
        <v>10</v>
      </c>
      <c r="D207" s="70">
        <v>6</v>
      </c>
      <c r="E207" s="70">
        <v>2013</v>
      </c>
      <c r="F207" s="70" t="s">
        <v>180</v>
      </c>
      <c r="G207" s="70" t="s">
        <v>1924</v>
      </c>
      <c r="H207" s="70" t="s">
        <v>1925</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1935</v>
      </c>
      <c r="B208" s="70">
        <v>96</v>
      </c>
      <c r="C208" s="70">
        <v>11</v>
      </c>
      <c r="D208" s="70">
        <v>6</v>
      </c>
      <c r="E208" s="70">
        <v>2014</v>
      </c>
      <c r="F208" s="70" t="s">
        <v>181</v>
      </c>
      <c r="G208" s="70" t="s">
        <v>1924</v>
      </c>
      <c r="H208" s="70" t="s">
        <v>1925</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1936</v>
      </c>
      <c r="B209" s="70">
        <v>97</v>
      </c>
      <c r="C209" s="70">
        <v>12</v>
      </c>
      <c r="D209" s="70">
        <v>6</v>
      </c>
      <c r="E209" s="70">
        <v>2015</v>
      </c>
      <c r="F209" s="70" t="s">
        <v>182</v>
      </c>
      <c r="G209" s="70" t="s">
        <v>1924</v>
      </c>
      <c r="H209" s="70" t="s">
        <v>1925</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1937</v>
      </c>
      <c r="B210" s="70">
        <v>98</v>
      </c>
      <c r="C210" s="70">
        <v>13</v>
      </c>
      <c r="D210" s="70">
        <v>6</v>
      </c>
      <c r="E210" s="70">
        <v>2016</v>
      </c>
      <c r="F210" s="70" t="s">
        <v>155</v>
      </c>
      <c r="G210" s="70" t="s">
        <v>1924</v>
      </c>
      <c r="H210" s="70" t="s">
        <v>1925</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1938</v>
      </c>
      <c r="B211" s="70">
        <v>99</v>
      </c>
      <c r="C211" s="70">
        <v>14</v>
      </c>
      <c r="D211" s="70">
        <v>6</v>
      </c>
      <c r="E211" s="70">
        <v>2017</v>
      </c>
      <c r="F211" s="70" t="s">
        <v>156</v>
      </c>
      <c r="G211" s="70" t="s">
        <v>1924</v>
      </c>
      <c r="H211" s="70" t="s">
        <v>1925</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1939</v>
      </c>
      <c r="B212" s="70">
        <v>100</v>
      </c>
      <c r="C212" s="70">
        <v>15</v>
      </c>
      <c r="D212" s="70">
        <v>6</v>
      </c>
      <c r="E212" s="70">
        <v>2018</v>
      </c>
      <c r="F212" s="70" t="s">
        <v>183</v>
      </c>
      <c r="G212" s="70" t="s">
        <v>1924</v>
      </c>
      <c r="H212" s="70" t="s">
        <v>1925</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1940</v>
      </c>
      <c r="B213" s="70">
        <v>101</v>
      </c>
      <c r="C213" s="70">
        <v>16</v>
      </c>
      <c r="D213" s="70">
        <v>6</v>
      </c>
      <c r="E213" s="70">
        <v>2019</v>
      </c>
      <c r="F213" s="70" t="s">
        <v>158</v>
      </c>
      <c r="G213" s="70" t="s">
        <v>1924</v>
      </c>
      <c r="H213" s="70" t="s">
        <v>1925</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1941</v>
      </c>
      <c r="B214" s="70">
        <v>102</v>
      </c>
      <c r="C214" s="70">
        <v>17</v>
      </c>
      <c r="D214" s="70">
        <v>6</v>
      </c>
      <c r="E214" s="70">
        <v>2020</v>
      </c>
      <c r="F214" s="70" t="s">
        <v>159</v>
      </c>
      <c r="G214" s="70" t="s">
        <v>1924</v>
      </c>
      <c r="H214" s="70" t="s">
        <v>1925</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1942</v>
      </c>
      <c r="B215" s="70">
        <v>102</v>
      </c>
      <c r="C215" s="70">
        <v>18</v>
      </c>
      <c r="D215" s="70">
        <v>6</v>
      </c>
      <c r="E215" s="70">
        <v>2021</v>
      </c>
      <c r="F215" s="70" t="s">
        <v>160</v>
      </c>
      <c r="G215" s="70" t="s">
        <v>1924</v>
      </c>
      <c r="H215" s="70" t="s">
        <v>1925</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1943</v>
      </c>
      <c r="B216" s="70">
        <v>102</v>
      </c>
      <c r="C216" s="70">
        <v>19</v>
      </c>
      <c r="D216" s="70">
        <v>6</v>
      </c>
      <c r="E216" s="70">
        <v>2022</v>
      </c>
      <c r="F216" s="70" t="s">
        <v>161</v>
      </c>
      <c r="G216" s="1064" t="s">
        <v>1924</v>
      </c>
      <c r="H216" s="70" t="s">
        <v>1925</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1944</v>
      </c>
      <c r="B217" s="70">
        <v>102</v>
      </c>
      <c r="C217" s="70">
        <v>20</v>
      </c>
      <c r="D217" s="70">
        <v>6</v>
      </c>
      <c r="E217" s="70">
        <v>2023</v>
      </c>
      <c r="F217" s="70" t="s">
        <v>1539</v>
      </c>
      <c r="G217" s="1064" t="s">
        <v>1924</v>
      </c>
      <c r="H217" s="70" t="s">
        <v>1925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1945</v>
      </c>
      <c r="B218" s="70">
        <v>102</v>
      </c>
      <c r="C218" s="70">
        <v>21</v>
      </c>
      <c r="D218" s="70">
        <v>6</v>
      </c>
      <c r="E218" s="70">
        <v>2024</v>
      </c>
      <c r="F218" s="70" t="s">
        <v>1554</v>
      </c>
      <c r="G218" s="70" t="s">
        <v>1924</v>
      </c>
      <c r="H218" s="70" t="s">
        <v>1925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1946</v>
      </c>
      <c r="B219" s="70">
        <v>307</v>
      </c>
      <c r="C219" s="70">
        <v>1</v>
      </c>
      <c r="D219" s="70">
        <v>19</v>
      </c>
      <c r="E219" s="70">
        <v>1990</v>
      </c>
      <c r="F219" s="70" t="s">
        <v>787</v>
      </c>
      <c r="G219" s="70" t="s">
        <v>1947</v>
      </c>
      <c r="H219" s="70" t="s">
        <v>1948</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1949</v>
      </c>
      <c r="B220" s="70">
        <v>308</v>
      </c>
      <c r="C220" s="70">
        <v>2</v>
      </c>
      <c r="D220" s="70">
        <v>19</v>
      </c>
      <c r="E220" s="70">
        <v>2005</v>
      </c>
      <c r="F220" s="70" t="s">
        <v>789</v>
      </c>
      <c r="G220" s="70" t="s">
        <v>1947</v>
      </c>
      <c r="H220" s="70" t="s">
        <v>1948</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1950</v>
      </c>
      <c r="B221" s="70">
        <v>309</v>
      </c>
      <c r="C221" s="70">
        <v>3</v>
      </c>
      <c r="D221" s="70">
        <v>19</v>
      </c>
      <c r="E221" s="70">
        <v>2006</v>
      </c>
      <c r="F221" s="70" t="s">
        <v>790</v>
      </c>
      <c r="G221" s="70" t="s">
        <v>1947</v>
      </c>
      <c r="H221" s="70" t="s">
        <v>1948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1951</v>
      </c>
      <c r="B222" s="70">
        <v>310</v>
      </c>
      <c r="C222" s="70">
        <v>4</v>
      </c>
      <c r="D222" s="70">
        <v>19</v>
      </c>
      <c r="E222" s="70">
        <v>2007</v>
      </c>
      <c r="F222" s="70" t="s">
        <v>791</v>
      </c>
      <c r="G222" s="70" t="s">
        <v>1947</v>
      </c>
      <c r="H222" s="70" t="s">
        <v>1948</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1952</v>
      </c>
      <c r="B223" s="70">
        <v>311</v>
      </c>
      <c r="C223" s="70">
        <v>5</v>
      </c>
      <c r="D223" s="70">
        <v>19</v>
      </c>
      <c r="E223" s="70">
        <v>2008</v>
      </c>
      <c r="F223" s="70" t="s">
        <v>792</v>
      </c>
      <c r="G223" s="70" t="s">
        <v>1947</v>
      </c>
      <c r="H223" s="70" t="s">
        <v>1948</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1953</v>
      </c>
      <c r="B224" s="70">
        <v>312</v>
      </c>
      <c r="C224" s="70">
        <v>6</v>
      </c>
      <c r="D224" s="70">
        <v>19</v>
      </c>
      <c r="E224" s="70">
        <v>2009</v>
      </c>
      <c r="F224" s="70" t="s">
        <v>176</v>
      </c>
      <c r="G224" s="70" t="s">
        <v>1947</v>
      </c>
      <c r="H224" s="70" t="s">
        <v>1948</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1954</v>
      </c>
      <c r="B225" s="70">
        <v>313</v>
      </c>
      <c r="C225" s="70">
        <v>7</v>
      </c>
      <c r="D225" s="70">
        <v>19</v>
      </c>
      <c r="E225" s="70">
        <v>2010</v>
      </c>
      <c r="F225" s="70" t="s">
        <v>177</v>
      </c>
      <c r="G225" s="70" t="s">
        <v>1947</v>
      </c>
      <c r="H225" s="70" t="s">
        <v>1948</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1955</v>
      </c>
      <c r="B226" s="70">
        <v>314</v>
      </c>
      <c r="C226" s="70">
        <v>8</v>
      </c>
      <c r="D226" s="70">
        <v>19</v>
      </c>
      <c r="E226" s="70">
        <v>2011</v>
      </c>
      <c r="F226" s="70" t="s">
        <v>178</v>
      </c>
      <c r="G226" s="70" t="s">
        <v>1947</v>
      </c>
      <c r="H226" s="70" t="s">
        <v>1948</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1956</v>
      </c>
      <c r="B227" s="70">
        <v>315</v>
      </c>
      <c r="C227" s="70">
        <v>9</v>
      </c>
      <c r="D227" s="70">
        <v>19</v>
      </c>
      <c r="E227" s="70">
        <v>2012</v>
      </c>
      <c r="F227" s="70" t="s">
        <v>179</v>
      </c>
      <c r="G227" s="70" t="s">
        <v>1947</v>
      </c>
      <c r="H227" s="70" t="s">
        <v>1948</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1957</v>
      </c>
      <c r="B228" s="70">
        <v>316</v>
      </c>
      <c r="C228" s="70">
        <v>10</v>
      </c>
      <c r="D228" s="70">
        <v>19</v>
      </c>
      <c r="E228" s="70">
        <v>2013</v>
      </c>
      <c r="F228" s="70" t="s">
        <v>180</v>
      </c>
      <c r="G228" s="70" t="s">
        <v>1947</v>
      </c>
      <c r="H228" s="70" t="s">
        <v>1948</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1958</v>
      </c>
      <c r="B229" s="70">
        <v>317</v>
      </c>
      <c r="C229" s="70">
        <v>11</v>
      </c>
      <c r="D229" s="70">
        <v>19</v>
      </c>
      <c r="E229" s="70">
        <v>2014</v>
      </c>
      <c r="F229" s="70" t="s">
        <v>181</v>
      </c>
      <c r="G229" s="70" t="s">
        <v>1947</v>
      </c>
      <c r="H229" s="70" t="s">
        <v>1948</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1959</v>
      </c>
      <c r="B230" s="70">
        <v>318</v>
      </c>
      <c r="C230" s="70">
        <v>12</v>
      </c>
      <c r="D230" s="70">
        <v>19</v>
      </c>
      <c r="E230" s="70">
        <v>2015</v>
      </c>
      <c r="F230" s="70" t="s">
        <v>182</v>
      </c>
      <c r="G230" s="70" t="s">
        <v>1947</v>
      </c>
      <c r="H230" s="70" t="s">
        <v>1948</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1960</v>
      </c>
      <c r="B231" s="70">
        <v>319</v>
      </c>
      <c r="C231" s="70">
        <v>13</v>
      </c>
      <c r="D231" s="70">
        <v>19</v>
      </c>
      <c r="E231" s="70">
        <v>2016</v>
      </c>
      <c r="F231" s="70" t="s">
        <v>155</v>
      </c>
      <c r="G231" s="70" t="s">
        <v>1947</v>
      </c>
      <c r="H231" s="70" t="s">
        <v>1948</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1961</v>
      </c>
      <c r="B232" s="70">
        <v>320</v>
      </c>
      <c r="C232" s="70">
        <v>14</v>
      </c>
      <c r="D232" s="70">
        <v>19</v>
      </c>
      <c r="E232" s="70">
        <v>2017</v>
      </c>
      <c r="F232" s="70" t="s">
        <v>156</v>
      </c>
      <c r="G232" s="70" t="s">
        <v>1947</v>
      </c>
      <c r="H232" s="70" t="s">
        <v>1948</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1962</v>
      </c>
      <c r="B233" s="70">
        <v>321</v>
      </c>
      <c r="C233" s="70">
        <v>15</v>
      </c>
      <c r="D233" s="70">
        <v>19</v>
      </c>
      <c r="E233" s="70">
        <v>2018</v>
      </c>
      <c r="F233" s="70" t="s">
        <v>183</v>
      </c>
      <c r="G233" s="70" t="s">
        <v>1947</v>
      </c>
      <c r="H233" s="70" t="s">
        <v>1948</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1963</v>
      </c>
      <c r="B234" s="70">
        <v>322</v>
      </c>
      <c r="C234" s="70">
        <v>16</v>
      </c>
      <c r="D234" s="70">
        <v>19</v>
      </c>
      <c r="E234" s="70">
        <v>2019</v>
      </c>
      <c r="F234" s="70" t="s">
        <v>158</v>
      </c>
      <c r="G234" s="70" t="s">
        <v>1947</v>
      </c>
      <c r="H234" s="70" t="s">
        <v>1948</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1964</v>
      </c>
      <c r="B235" s="70">
        <v>323</v>
      </c>
      <c r="C235" s="70">
        <v>17</v>
      </c>
      <c r="D235" s="70">
        <v>19</v>
      </c>
      <c r="E235" s="70">
        <v>2020</v>
      </c>
      <c r="F235" s="70" t="s">
        <v>159</v>
      </c>
      <c r="G235" s="1064" t="s">
        <v>1947</v>
      </c>
      <c r="H235" s="70" t="s">
        <v>1948</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1965</v>
      </c>
      <c r="B236" s="70">
        <v>323</v>
      </c>
      <c r="C236" s="70">
        <v>18</v>
      </c>
      <c r="D236" s="70">
        <v>19</v>
      </c>
      <c r="E236" s="70">
        <v>2021</v>
      </c>
      <c r="F236" s="70" t="s">
        <v>160</v>
      </c>
      <c r="G236" s="1064" t="s">
        <v>1947</v>
      </c>
      <c r="H236" s="70" t="s">
        <v>1948</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1966</v>
      </c>
      <c r="B237" s="70">
        <v>323</v>
      </c>
      <c r="C237" s="70">
        <v>19</v>
      </c>
      <c r="D237" s="70">
        <v>19</v>
      </c>
      <c r="E237" s="70">
        <v>2022</v>
      </c>
      <c r="F237" s="70" t="s">
        <v>161</v>
      </c>
      <c r="G237" s="70" t="s">
        <v>1947</v>
      </c>
      <c r="H237" s="70" t="s">
        <v>1948</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1967</v>
      </c>
      <c r="B238" s="70">
        <v>323</v>
      </c>
      <c r="C238" s="70">
        <v>20</v>
      </c>
      <c r="D238" s="70">
        <v>19</v>
      </c>
      <c r="E238" s="70">
        <v>2023</v>
      </c>
      <c r="F238" s="70" t="s">
        <v>1539</v>
      </c>
      <c r="G238" s="70" t="s">
        <v>1947</v>
      </c>
      <c r="H238" s="70" t="s">
        <v>1948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1968</v>
      </c>
      <c r="B239" s="70">
        <v>323</v>
      </c>
      <c r="C239" s="70">
        <v>21</v>
      </c>
      <c r="D239" s="70">
        <v>19</v>
      </c>
      <c r="E239" s="70">
        <v>2024</v>
      </c>
      <c r="F239" s="70" t="s">
        <v>1554</v>
      </c>
      <c r="G239" s="70" t="s">
        <v>1947</v>
      </c>
      <c r="H239" s="70" t="s">
        <v>1948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1969</v>
      </c>
      <c r="B240" s="70">
        <v>103</v>
      </c>
      <c r="C240" s="70">
        <v>1</v>
      </c>
      <c r="D240" s="70">
        <v>7</v>
      </c>
      <c r="E240" s="70">
        <v>1990</v>
      </c>
      <c r="F240" s="70" t="s">
        <v>787</v>
      </c>
      <c r="G240" s="70" t="s">
        <v>1970</v>
      </c>
      <c r="H240" s="70" t="s">
        <v>1971</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1972</v>
      </c>
      <c r="B241" s="70">
        <v>104</v>
      </c>
      <c r="C241" s="70">
        <v>2</v>
      </c>
      <c r="D241" s="70">
        <v>7</v>
      </c>
      <c r="E241" s="70">
        <v>2005</v>
      </c>
      <c r="F241" s="70" t="s">
        <v>789</v>
      </c>
      <c r="G241" s="70" t="s">
        <v>1970</v>
      </c>
      <c r="H241" s="70" t="s">
        <v>1971</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1973</v>
      </c>
      <c r="B242" s="70">
        <v>105</v>
      </c>
      <c r="C242" s="70">
        <v>3</v>
      </c>
      <c r="D242" s="70">
        <v>7</v>
      </c>
      <c r="E242" s="70">
        <v>2006</v>
      </c>
      <c r="F242" s="70" t="s">
        <v>790</v>
      </c>
      <c r="G242" s="70" t="s">
        <v>1970</v>
      </c>
      <c r="H242" s="70" t="s">
        <v>1971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1974</v>
      </c>
      <c r="B243" s="70">
        <v>106</v>
      </c>
      <c r="C243" s="70">
        <v>4</v>
      </c>
      <c r="D243" s="70">
        <v>7</v>
      </c>
      <c r="E243" s="70">
        <v>2007</v>
      </c>
      <c r="F243" s="70" t="s">
        <v>791</v>
      </c>
      <c r="G243" s="70" t="s">
        <v>1970</v>
      </c>
      <c r="H243" s="70" t="s">
        <v>1971</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1975</v>
      </c>
      <c r="B244" s="70">
        <v>107</v>
      </c>
      <c r="C244" s="70">
        <v>5</v>
      </c>
      <c r="D244" s="70">
        <v>7</v>
      </c>
      <c r="E244" s="70">
        <v>2008</v>
      </c>
      <c r="F244" s="70" t="s">
        <v>792</v>
      </c>
      <c r="G244" s="70" t="s">
        <v>1970</v>
      </c>
      <c r="H244" s="70" t="s">
        <v>1971</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1976</v>
      </c>
      <c r="B245" s="70">
        <v>108</v>
      </c>
      <c r="C245" s="70">
        <v>6</v>
      </c>
      <c r="D245" s="70">
        <v>7</v>
      </c>
      <c r="E245" s="70">
        <v>2009</v>
      </c>
      <c r="F245" s="70" t="s">
        <v>176</v>
      </c>
      <c r="G245" s="70" t="s">
        <v>1970</v>
      </c>
      <c r="H245" s="70" t="s">
        <v>1971</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1977</v>
      </c>
      <c r="B246" s="70">
        <v>109</v>
      </c>
      <c r="C246" s="70">
        <v>7</v>
      </c>
      <c r="D246" s="70">
        <v>7</v>
      </c>
      <c r="E246" s="70">
        <v>2010</v>
      </c>
      <c r="F246" s="70" t="s">
        <v>177</v>
      </c>
      <c r="G246" s="70" t="s">
        <v>1970</v>
      </c>
      <c r="H246" s="70" t="s">
        <v>1971</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1978</v>
      </c>
      <c r="B247" s="70">
        <v>110</v>
      </c>
      <c r="C247" s="70">
        <v>8</v>
      </c>
      <c r="D247" s="70">
        <v>7</v>
      </c>
      <c r="E247" s="70">
        <v>2011</v>
      </c>
      <c r="F247" s="70" t="s">
        <v>178</v>
      </c>
      <c r="G247" s="70" t="s">
        <v>1970</v>
      </c>
      <c r="H247" s="70" t="s">
        <v>1971</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1979</v>
      </c>
      <c r="B248" s="70">
        <v>111</v>
      </c>
      <c r="C248" s="70">
        <v>9</v>
      </c>
      <c r="D248" s="70">
        <v>7</v>
      </c>
      <c r="E248" s="70">
        <v>2012</v>
      </c>
      <c r="F248" s="70" t="s">
        <v>179</v>
      </c>
      <c r="G248" s="70" t="s">
        <v>1970</v>
      </c>
      <c r="H248" s="70" t="s">
        <v>1971</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1980</v>
      </c>
      <c r="B249" s="70">
        <v>112</v>
      </c>
      <c r="C249" s="70">
        <v>10</v>
      </c>
      <c r="D249" s="70">
        <v>7</v>
      </c>
      <c r="E249" s="70">
        <v>2013</v>
      </c>
      <c r="F249" s="70" t="s">
        <v>180</v>
      </c>
      <c r="G249" s="70" t="s">
        <v>1970</v>
      </c>
      <c r="H249" s="70" t="s">
        <v>1971</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1981</v>
      </c>
      <c r="B250" s="70">
        <v>113</v>
      </c>
      <c r="C250" s="70">
        <v>11</v>
      </c>
      <c r="D250" s="70">
        <v>7</v>
      </c>
      <c r="E250" s="70">
        <v>2014</v>
      </c>
      <c r="F250" s="70" t="s">
        <v>181</v>
      </c>
      <c r="G250" s="70" t="s">
        <v>1970</v>
      </c>
      <c r="H250" s="70" t="s">
        <v>1971</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1982</v>
      </c>
      <c r="B251" s="70">
        <v>114</v>
      </c>
      <c r="C251" s="70">
        <v>12</v>
      </c>
      <c r="D251" s="70">
        <v>7</v>
      </c>
      <c r="E251" s="70">
        <v>2015</v>
      </c>
      <c r="F251" s="70" t="s">
        <v>182</v>
      </c>
      <c r="G251" s="70" t="s">
        <v>1970</v>
      </c>
      <c r="H251" s="70" t="s">
        <v>1971</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1983</v>
      </c>
      <c r="B252" s="70">
        <v>115</v>
      </c>
      <c r="C252" s="70">
        <v>13</v>
      </c>
      <c r="D252" s="70">
        <v>7</v>
      </c>
      <c r="E252" s="70">
        <v>2016</v>
      </c>
      <c r="F252" s="70" t="s">
        <v>155</v>
      </c>
      <c r="G252" s="70" t="s">
        <v>1970</v>
      </c>
      <c r="H252" s="70" t="s">
        <v>1971</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1984</v>
      </c>
      <c r="B253" s="70">
        <v>116</v>
      </c>
      <c r="C253" s="70">
        <v>14</v>
      </c>
      <c r="D253" s="70">
        <v>7</v>
      </c>
      <c r="E253" s="70">
        <v>2017</v>
      </c>
      <c r="F253" s="70" t="s">
        <v>156</v>
      </c>
      <c r="G253" s="70" t="s">
        <v>1970</v>
      </c>
      <c r="H253" s="70" t="s">
        <v>1971</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1985</v>
      </c>
      <c r="B254" s="70">
        <v>117</v>
      </c>
      <c r="C254" s="70">
        <v>15</v>
      </c>
      <c r="D254" s="70">
        <v>7</v>
      </c>
      <c r="E254" s="70">
        <v>2018</v>
      </c>
      <c r="F254" s="70" t="s">
        <v>183</v>
      </c>
      <c r="G254" s="1064" t="s">
        <v>1970</v>
      </c>
      <c r="H254" s="70" t="s">
        <v>1971</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1986</v>
      </c>
      <c r="B255" s="70">
        <v>118</v>
      </c>
      <c r="C255" s="70">
        <v>16</v>
      </c>
      <c r="D255" s="70">
        <v>7</v>
      </c>
      <c r="E255" s="70">
        <v>2019</v>
      </c>
      <c r="F255" s="70" t="s">
        <v>158</v>
      </c>
      <c r="G255" s="1064" t="s">
        <v>1970</v>
      </c>
      <c r="H255" s="70" t="s">
        <v>1971</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1987</v>
      </c>
      <c r="B256" s="70">
        <v>119</v>
      </c>
      <c r="C256" s="70">
        <v>17</v>
      </c>
      <c r="D256" s="70">
        <v>7</v>
      </c>
      <c r="E256" s="70">
        <v>2020</v>
      </c>
      <c r="F256" s="70" t="s">
        <v>159</v>
      </c>
      <c r="G256" s="70" t="s">
        <v>1970</v>
      </c>
      <c r="H256" s="70" t="s">
        <v>1971</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1988</v>
      </c>
      <c r="B257" s="70">
        <v>119</v>
      </c>
      <c r="C257" s="70">
        <v>18</v>
      </c>
      <c r="D257" s="70">
        <v>7</v>
      </c>
      <c r="E257" s="70">
        <v>2021</v>
      </c>
      <c r="F257" s="70" t="s">
        <v>160</v>
      </c>
      <c r="G257" s="70" t="s">
        <v>1970</v>
      </c>
      <c r="H257" s="70" t="s">
        <v>1971</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1989</v>
      </c>
      <c r="B258" s="70">
        <v>119</v>
      </c>
      <c r="C258" s="70">
        <v>19</v>
      </c>
      <c r="D258" s="70">
        <v>7</v>
      </c>
      <c r="E258" s="70">
        <v>2022</v>
      </c>
      <c r="F258" s="70" t="s">
        <v>161</v>
      </c>
      <c r="G258" s="70" t="s">
        <v>1970</v>
      </c>
      <c r="H258" s="70" t="s">
        <v>1971</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1990</v>
      </c>
      <c r="B259" s="70">
        <v>119</v>
      </c>
      <c r="C259" s="70">
        <v>20</v>
      </c>
      <c r="D259" s="70">
        <v>7</v>
      </c>
      <c r="E259" s="70">
        <v>2023</v>
      </c>
      <c r="F259" s="70" t="s">
        <v>1539</v>
      </c>
      <c r="G259" s="70" t="s">
        <v>1970</v>
      </c>
      <c r="H259" s="70" t="s">
        <v>1971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1991</v>
      </c>
      <c r="B260" s="70">
        <v>119</v>
      </c>
      <c r="C260" s="70">
        <v>21</v>
      </c>
      <c r="D260" s="70">
        <v>7</v>
      </c>
      <c r="E260" s="70">
        <v>2024</v>
      </c>
      <c r="F260" s="70" t="s">
        <v>1554</v>
      </c>
      <c r="G260" s="70" t="s">
        <v>1970</v>
      </c>
      <c r="H260" s="70" t="s">
        <v>1971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1992</v>
      </c>
      <c r="B261" s="70">
        <v>154</v>
      </c>
      <c r="C261" s="70">
        <v>1</v>
      </c>
      <c r="D261" s="70">
        <v>10</v>
      </c>
      <c r="E261" s="70">
        <v>1990</v>
      </c>
      <c r="F261" s="70" t="s">
        <v>787</v>
      </c>
      <c r="G261" s="70" t="s">
        <v>1993</v>
      </c>
      <c r="H261" s="70" t="s">
        <v>1994</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1995</v>
      </c>
      <c r="B262" s="70">
        <v>155</v>
      </c>
      <c r="C262" s="70">
        <v>2</v>
      </c>
      <c r="D262" s="70">
        <v>10</v>
      </c>
      <c r="E262" s="70">
        <v>2005</v>
      </c>
      <c r="F262" s="70" t="s">
        <v>789</v>
      </c>
      <c r="G262" s="70" t="s">
        <v>1993</v>
      </c>
      <c r="H262" s="70" t="s">
        <v>1994</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1996</v>
      </c>
      <c r="B263" s="70">
        <v>156</v>
      </c>
      <c r="C263" s="70">
        <v>3</v>
      </c>
      <c r="D263" s="70">
        <v>10</v>
      </c>
      <c r="E263" s="70">
        <v>2006</v>
      </c>
      <c r="F263" s="70" t="s">
        <v>790</v>
      </c>
      <c r="G263" s="70" t="s">
        <v>1993</v>
      </c>
      <c r="H263" s="70" t="s">
        <v>1994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1997</v>
      </c>
      <c r="B264" s="70">
        <v>157</v>
      </c>
      <c r="C264" s="70">
        <v>4</v>
      </c>
      <c r="D264" s="70">
        <v>10</v>
      </c>
      <c r="E264" s="70">
        <v>2007</v>
      </c>
      <c r="F264" s="70" t="s">
        <v>791</v>
      </c>
      <c r="G264" s="70" t="s">
        <v>1993</v>
      </c>
      <c r="H264" s="70" t="s">
        <v>1994</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1998</v>
      </c>
      <c r="B265" s="70">
        <v>158</v>
      </c>
      <c r="C265" s="70">
        <v>5</v>
      </c>
      <c r="D265" s="70">
        <v>10</v>
      </c>
      <c r="E265" s="70">
        <v>2008</v>
      </c>
      <c r="F265" s="70" t="s">
        <v>792</v>
      </c>
      <c r="G265" s="70" t="s">
        <v>1993</v>
      </c>
      <c r="H265" s="70" t="s">
        <v>1994</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1999</v>
      </c>
      <c r="B266" s="70">
        <v>159</v>
      </c>
      <c r="C266" s="70">
        <v>6</v>
      </c>
      <c r="D266" s="70">
        <v>10</v>
      </c>
      <c r="E266" s="70">
        <v>2009</v>
      </c>
      <c r="F266" s="70" t="s">
        <v>176</v>
      </c>
      <c r="G266" s="70" t="s">
        <v>1993</v>
      </c>
      <c r="H266" s="70" t="s">
        <v>1994</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2000</v>
      </c>
      <c r="B267" s="70">
        <v>160</v>
      </c>
      <c r="C267" s="70">
        <v>7</v>
      </c>
      <c r="D267" s="70">
        <v>10</v>
      </c>
      <c r="E267" s="70">
        <v>2010</v>
      </c>
      <c r="F267" s="70" t="s">
        <v>177</v>
      </c>
      <c r="G267" s="70" t="s">
        <v>1993</v>
      </c>
      <c r="H267" s="70" t="s">
        <v>1994</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2001</v>
      </c>
      <c r="B268" s="70">
        <v>161</v>
      </c>
      <c r="C268" s="70">
        <v>8</v>
      </c>
      <c r="D268" s="70">
        <v>10</v>
      </c>
      <c r="E268" s="70">
        <v>2011</v>
      </c>
      <c r="F268" s="70" t="s">
        <v>178</v>
      </c>
      <c r="G268" s="70" t="s">
        <v>1993</v>
      </c>
      <c r="H268" s="70" t="s">
        <v>1994</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2002</v>
      </c>
      <c r="B269" s="70">
        <v>162</v>
      </c>
      <c r="C269" s="70">
        <v>9</v>
      </c>
      <c r="D269" s="70">
        <v>10</v>
      </c>
      <c r="E269" s="70">
        <v>2012</v>
      </c>
      <c r="F269" s="70" t="s">
        <v>179</v>
      </c>
      <c r="G269" s="70" t="s">
        <v>1993</v>
      </c>
      <c r="H269" s="70" t="s">
        <v>1994</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2003</v>
      </c>
      <c r="B270" s="70">
        <v>163</v>
      </c>
      <c r="C270" s="70">
        <v>10</v>
      </c>
      <c r="D270" s="70">
        <v>10</v>
      </c>
      <c r="E270" s="70">
        <v>2013</v>
      </c>
      <c r="F270" s="70" t="s">
        <v>180</v>
      </c>
      <c r="G270" s="70" t="s">
        <v>1993</v>
      </c>
      <c r="H270" s="70" t="s">
        <v>1994</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2004</v>
      </c>
      <c r="B271" s="70">
        <v>164</v>
      </c>
      <c r="C271" s="70">
        <v>11</v>
      </c>
      <c r="D271" s="70">
        <v>10</v>
      </c>
      <c r="E271" s="70">
        <v>2014</v>
      </c>
      <c r="F271" s="70" t="s">
        <v>181</v>
      </c>
      <c r="G271" s="70" t="s">
        <v>1993</v>
      </c>
      <c r="H271" s="70" t="s">
        <v>1994</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2005</v>
      </c>
      <c r="B272" s="70">
        <v>165</v>
      </c>
      <c r="C272" s="70">
        <v>12</v>
      </c>
      <c r="D272" s="70">
        <v>10</v>
      </c>
      <c r="E272" s="70">
        <v>2015</v>
      </c>
      <c r="F272" s="70" t="s">
        <v>182</v>
      </c>
      <c r="G272" s="70" t="s">
        <v>1993</v>
      </c>
      <c r="H272" s="70" t="s">
        <v>1994</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2006</v>
      </c>
      <c r="B273" s="70">
        <v>166</v>
      </c>
      <c r="C273" s="70">
        <v>13</v>
      </c>
      <c r="D273" s="70">
        <v>10</v>
      </c>
      <c r="E273" s="70">
        <v>2016</v>
      </c>
      <c r="F273" s="70" t="s">
        <v>155</v>
      </c>
      <c r="G273" s="1064" t="s">
        <v>1993</v>
      </c>
      <c r="H273" s="70" t="s">
        <v>1994</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2007</v>
      </c>
      <c r="B274" s="70">
        <v>167</v>
      </c>
      <c r="C274" s="70">
        <v>14</v>
      </c>
      <c r="D274" s="70">
        <v>10</v>
      </c>
      <c r="E274" s="70">
        <v>2017</v>
      </c>
      <c r="F274" s="70" t="s">
        <v>156</v>
      </c>
      <c r="G274" s="1064" t="s">
        <v>1993</v>
      </c>
      <c r="H274" s="70" t="s">
        <v>1994</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2008</v>
      </c>
      <c r="B275" s="70">
        <v>168</v>
      </c>
      <c r="C275" s="70">
        <v>15</v>
      </c>
      <c r="D275" s="70">
        <v>10</v>
      </c>
      <c r="E275" s="70">
        <v>2018</v>
      </c>
      <c r="F275" s="70" t="s">
        <v>183</v>
      </c>
      <c r="G275" s="70" t="s">
        <v>1993</v>
      </c>
      <c r="H275" s="70" t="s">
        <v>1994</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2009</v>
      </c>
      <c r="B276" s="70">
        <v>169</v>
      </c>
      <c r="C276" s="70">
        <v>16</v>
      </c>
      <c r="D276" s="70">
        <v>10</v>
      </c>
      <c r="E276" s="70">
        <v>2019</v>
      </c>
      <c r="F276" s="70" t="s">
        <v>158</v>
      </c>
      <c r="G276" s="70" t="s">
        <v>1993</v>
      </c>
      <c r="H276" s="70" t="s">
        <v>1994</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2010</v>
      </c>
      <c r="B277" s="70">
        <v>170</v>
      </c>
      <c r="C277" s="70">
        <v>17</v>
      </c>
      <c r="D277" s="70">
        <v>10</v>
      </c>
      <c r="E277" s="70">
        <v>2020</v>
      </c>
      <c r="F277" s="70" t="s">
        <v>159</v>
      </c>
      <c r="G277" s="70" t="s">
        <v>1993</v>
      </c>
      <c r="H277" s="70" t="s">
        <v>1994</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2011</v>
      </c>
      <c r="B278" s="70">
        <v>170</v>
      </c>
      <c r="C278" s="70">
        <v>18</v>
      </c>
      <c r="D278" s="70">
        <v>10</v>
      </c>
      <c r="E278" s="70">
        <v>2021</v>
      </c>
      <c r="F278" s="70" t="s">
        <v>160</v>
      </c>
      <c r="G278" s="70" t="s">
        <v>1993</v>
      </c>
      <c r="H278" s="70" t="s">
        <v>1994</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2012</v>
      </c>
      <c r="B279" s="70">
        <v>170</v>
      </c>
      <c r="C279" s="70">
        <v>19</v>
      </c>
      <c r="D279" s="70">
        <v>10</v>
      </c>
      <c r="E279" s="70">
        <v>2022</v>
      </c>
      <c r="F279" s="70" t="s">
        <v>161</v>
      </c>
      <c r="G279" s="70" t="s">
        <v>1993</v>
      </c>
      <c r="H279" s="70" t="s">
        <v>1994</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2013</v>
      </c>
      <c r="B280" s="70">
        <v>170</v>
      </c>
      <c r="C280" s="70">
        <v>20</v>
      </c>
      <c r="D280" s="70">
        <v>10</v>
      </c>
      <c r="E280" s="70">
        <v>2023</v>
      </c>
      <c r="F280" s="70" t="s">
        <v>1539</v>
      </c>
      <c r="G280" s="70" t="s">
        <v>1993</v>
      </c>
      <c r="H280" s="70" t="s">
        <v>1994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2014</v>
      </c>
      <c r="B281" s="70">
        <v>170</v>
      </c>
      <c r="C281" s="70">
        <v>21</v>
      </c>
      <c r="D281" s="70">
        <v>10</v>
      </c>
      <c r="E281" s="70">
        <v>2024</v>
      </c>
      <c r="F281" s="70" t="s">
        <v>1554</v>
      </c>
      <c r="G281" s="70" t="s">
        <v>1993</v>
      </c>
      <c r="H281" s="70" t="s">
        <v>1994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2015</v>
      </c>
      <c r="B282" s="70">
        <v>120</v>
      </c>
      <c r="C282" s="70">
        <v>1</v>
      </c>
      <c r="D282" s="70">
        <v>8</v>
      </c>
      <c r="E282" s="70">
        <v>1990</v>
      </c>
      <c r="F282" s="70" t="s">
        <v>787</v>
      </c>
      <c r="G282" s="70" t="s">
        <v>2016</v>
      </c>
      <c r="H282" s="70" t="s">
        <v>2017</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2018</v>
      </c>
      <c r="B283" s="70">
        <v>121</v>
      </c>
      <c r="C283" s="70">
        <v>2</v>
      </c>
      <c r="D283" s="70">
        <v>8</v>
      </c>
      <c r="E283" s="70">
        <v>2005</v>
      </c>
      <c r="F283" s="70" t="s">
        <v>789</v>
      </c>
      <c r="G283" s="70" t="s">
        <v>2016</v>
      </c>
      <c r="H283" s="70" t="s">
        <v>2017</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2019</v>
      </c>
      <c r="B284" s="70">
        <v>122</v>
      </c>
      <c r="C284" s="70">
        <v>3</v>
      </c>
      <c r="D284" s="70">
        <v>8</v>
      </c>
      <c r="E284" s="70">
        <v>2006</v>
      </c>
      <c r="F284" s="70" t="s">
        <v>790</v>
      </c>
      <c r="G284" s="70" t="s">
        <v>2016</v>
      </c>
      <c r="H284" s="70" t="s">
        <v>2017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2020</v>
      </c>
      <c r="B285" s="70">
        <v>123</v>
      </c>
      <c r="C285" s="70">
        <v>4</v>
      </c>
      <c r="D285" s="70">
        <v>8</v>
      </c>
      <c r="E285" s="70">
        <v>2007</v>
      </c>
      <c r="F285" s="70" t="s">
        <v>791</v>
      </c>
      <c r="G285" s="70" t="s">
        <v>2016</v>
      </c>
      <c r="H285" s="70" t="s">
        <v>2017</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2021</v>
      </c>
      <c r="B286" s="70">
        <v>124</v>
      </c>
      <c r="C286" s="70">
        <v>5</v>
      </c>
      <c r="D286" s="70">
        <v>8</v>
      </c>
      <c r="E286" s="70">
        <v>2008</v>
      </c>
      <c r="F286" s="70" t="s">
        <v>792</v>
      </c>
      <c r="G286" s="70" t="s">
        <v>2016</v>
      </c>
      <c r="H286" s="70" t="s">
        <v>2017</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2022</v>
      </c>
      <c r="B287" s="70">
        <v>125</v>
      </c>
      <c r="C287" s="70">
        <v>6</v>
      </c>
      <c r="D287" s="70">
        <v>8</v>
      </c>
      <c r="E287" s="70">
        <v>2009</v>
      </c>
      <c r="F287" s="70" t="s">
        <v>176</v>
      </c>
      <c r="G287" s="70" t="s">
        <v>2016</v>
      </c>
      <c r="H287" s="70" t="s">
        <v>2017</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2023</v>
      </c>
      <c r="B288" s="70">
        <v>126</v>
      </c>
      <c r="C288" s="70">
        <v>7</v>
      </c>
      <c r="D288" s="70">
        <v>8</v>
      </c>
      <c r="E288" s="70">
        <v>2010</v>
      </c>
      <c r="F288" s="70" t="s">
        <v>177</v>
      </c>
      <c r="G288" s="70" t="s">
        <v>2016</v>
      </c>
      <c r="H288" s="70" t="s">
        <v>2017</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2024</v>
      </c>
      <c r="B289" s="70">
        <v>127</v>
      </c>
      <c r="C289" s="70">
        <v>8</v>
      </c>
      <c r="D289" s="70">
        <v>8</v>
      </c>
      <c r="E289" s="70">
        <v>2011</v>
      </c>
      <c r="F289" s="70" t="s">
        <v>178</v>
      </c>
      <c r="G289" s="70" t="s">
        <v>2016</v>
      </c>
      <c r="H289" s="70" t="s">
        <v>2017</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2025</v>
      </c>
      <c r="B290" s="70">
        <v>128</v>
      </c>
      <c r="C290" s="70">
        <v>9</v>
      </c>
      <c r="D290" s="70">
        <v>8</v>
      </c>
      <c r="E290" s="70">
        <v>2012</v>
      </c>
      <c r="F290" s="70" t="s">
        <v>179</v>
      </c>
      <c r="G290" s="70" t="s">
        <v>2016</v>
      </c>
      <c r="H290" s="70" t="s">
        <v>2017</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2026</v>
      </c>
      <c r="B291" s="70">
        <v>129</v>
      </c>
      <c r="C291" s="70">
        <v>10</v>
      </c>
      <c r="D291" s="70">
        <v>8</v>
      </c>
      <c r="E291" s="70">
        <v>2013</v>
      </c>
      <c r="F291" s="70" t="s">
        <v>180</v>
      </c>
      <c r="G291" s="70" t="s">
        <v>2016</v>
      </c>
      <c r="H291" s="70" t="s">
        <v>2017</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2027</v>
      </c>
      <c r="B292" s="70">
        <v>130</v>
      </c>
      <c r="C292" s="70">
        <v>11</v>
      </c>
      <c r="D292" s="70">
        <v>8</v>
      </c>
      <c r="E292" s="70">
        <v>2014</v>
      </c>
      <c r="F292" s="70" t="s">
        <v>181</v>
      </c>
      <c r="G292" s="1064" t="s">
        <v>2016</v>
      </c>
      <c r="H292" s="70" t="s">
        <v>2017</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2028</v>
      </c>
      <c r="B293" s="70">
        <v>131</v>
      </c>
      <c r="C293" s="70">
        <v>12</v>
      </c>
      <c r="D293" s="70">
        <v>8</v>
      </c>
      <c r="E293" s="70">
        <v>2015</v>
      </c>
      <c r="F293" s="70" t="s">
        <v>182</v>
      </c>
      <c r="G293" s="1064" t="s">
        <v>2016</v>
      </c>
      <c r="H293" s="70" t="s">
        <v>2017</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2029</v>
      </c>
      <c r="B294" s="70">
        <v>132</v>
      </c>
      <c r="C294" s="70">
        <v>13</v>
      </c>
      <c r="D294" s="70">
        <v>8</v>
      </c>
      <c r="E294" s="70">
        <v>2016</v>
      </c>
      <c r="F294" s="70" t="s">
        <v>155</v>
      </c>
      <c r="G294" s="70" t="s">
        <v>2016</v>
      </c>
      <c r="H294" s="70" t="s">
        <v>2017</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2030</v>
      </c>
      <c r="B295" s="70">
        <v>133</v>
      </c>
      <c r="C295" s="70">
        <v>14</v>
      </c>
      <c r="D295" s="70">
        <v>8</v>
      </c>
      <c r="E295" s="70">
        <v>2017</v>
      </c>
      <c r="F295" s="70" t="s">
        <v>156</v>
      </c>
      <c r="G295" s="70" t="s">
        <v>2016</v>
      </c>
      <c r="H295" s="70" t="s">
        <v>2017</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2031</v>
      </c>
      <c r="B296" s="70">
        <v>134</v>
      </c>
      <c r="C296" s="70">
        <v>15</v>
      </c>
      <c r="D296" s="70">
        <v>8</v>
      </c>
      <c r="E296" s="70">
        <v>2018</v>
      </c>
      <c r="F296" s="70" t="s">
        <v>183</v>
      </c>
      <c r="G296" s="70" t="s">
        <v>2016</v>
      </c>
      <c r="H296" s="70" t="s">
        <v>2017</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2032</v>
      </c>
      <c r="B297" s="70">
        <v>135</v>
      </c>
      <c r="C297" s="70">
        <v>16</v>
      </c>
      <c r="D297" s="70">
        <v>8</v>
      </c>
      <c r="E297" s="70">
        <v>2019</v>
      </c>
      <c r="F297" s="70" t="s">
        <v>158</v>
      </c>
      <c r="G297" s="70" t="s">
        <v>2016</v>
      </c>
      <c r="H297" s="70" t="s">
        <v>2017</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2033</v>
      </c>
      <c r="B298" s="70">
        <v>136</v>
      </c>
      <c r="C298" s="70">
        <v>17</v>
      </c>
      <c r="D298" s="70">
        <v>8</v>
      </c>
      <c r="E298" s="70">
        <v>2020</v>
      </c>
      <c r="F298" s="70" t="s">
        <v>159</v>
      </c>
      <c r="G298" s="70" t="s">
        <v>2016</v>
      </c>
      <c r="H298" s="70" t="s">
        <v>2017</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2034</v>
      </c>
      <c r="B299" s="70">
        <v>136</v>
      </c>
      <c r="C299" s="70">
        <v>18</v>
      </c>
      <c r="D299" s="70">
        <v>8</v>
      </c>
      <c r="E299" s="70">
        <v>2021</v>
      </c>
      <c r="F299" s="70" t="s">
        <v>160</v>
      </c>
      <c r="G299" s="70" t="s">
        <v>2016</v>
      </c>
      <c r="H299" s="70" t="s">
        <v>2017</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2035</v>
      </c>
      <c r="B300" s="70">
        <v>136</v>
      </c>
      <c r="C300" s="70">
        <v>19</v>
      </c>
      <c r="D300" s="70">
        <v>8</v>
      </c>
      <c r="E300" s="70">
        <v>2022</v>
      </c>
      <c r="F300" s="70" t="s">
        <v>161</v>
      </c>
      <c r="G300" s="70" t="s">
        <v>2016</v>
      </c>
      <c r="H300" s="70" t="s">
        <v>2017</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2036</v>
      </c>
      <c r="B301" s="70">
        <v>136</v>
      </c>
      <c r="C301" s="70">
        <v>20</v>
      </c>
      <c r="D301" s="70">
        <v>8</v>
      </c>
      <c r="E301" s="70">
        <v>2023</v>
      </c>
      <c r="F301" s="70" t="s">
        <v>1539</v>
      </c>
      <c r="G301" s="70" t="s">
        <v>2016</v>
      </c>
      <c r="H301" s="70" t="s">
        <v>2017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2037</v>
      </c>
      <c r="B302" s="70">
        <v>136</v>
      </c>
      <c r="C302" s="70">
        <v>21</v>
      </c>
      <c r="D302" s="70">
        <v>8</v>
      </c>
      <c r="E302" s="70">
        <v>2024</v>
      </c>
      <c r="F302" s="70" t="s">
        <v>1554</v>
      </c>
      <c r="G302" s="70" t="s">
        <v>2016</v>
      </c>
      <c r="H302" s="70" t="s">
        <v>2017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2038</v>
      </c>
      <c r="B303" s="70">
        <v>324</v>
      </c>
      <c r="C303" s="70">
        <v>1</v>
      </c>
      <c r="D303" s="70">
        <v>20</v>
      </c>
      <c r="E303" s="70">
        <v>1990</v>
      </c>
      <c r="F303" s="70" t="s">
        <v>787</v>
      </c>
      <c r="G303" s="70" t="s">
        <v>2039</v>
      </c>
      <c r="H303" s="70" t="s">
        <v>2040</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2041</v>
      </c>
      <c r="B304" s="70">
        <v>325</v>
      </c>
      <c r="C304" s="70">
        <v>2</v>
      </c>
      <c r="D304" s="70">
        <v>20</v>
      </c>
      <c r="E304" s="70">
        <v>2005</v>
      </c>
      <c r="F304" s="70" t="s">
        <v>789</v>
      </c>
      <c r="G304" s="70" t="s">
        <v>2039</v>
      </c>
      <c r="H304" s="70" t="s">
        <v>2040</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2042</v>
      </c>
      <c r="B305" s="70">
        <v>326</v>
      </c>
      <c r="C305" s="70">
        <v>3</v>
      </c>
      <c r="D305" s="70">
        <v>20</v>
      </c>
      <c r="E305" s="70">
        <v>2006</v>
      </c>
      <c r="F305" s="70" t="s">
        <v>790</v>
      </c>
      <c r="G305" s="70" t="s">
        <v>2039</v>
      </c>
      <c r="H305" s="70" t="s">
        <v>2040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2043</v>
      </c>
      <c r="B306" s="70">
        <v>327</v>
      </c>
      <c r="C306" s="70">
        <v>4</v>
      </c>
      <c r="D306" s="70">
        <v>20</v>
      </c>
      <c r="E306" s="70">
        <v>2007</v>
      </c>
      <c r="F306" s="70" t="s">
        <v>791</v>
      </c>
      <c r="G306" s="70" t="s">
        <v>2039</v>
      </c>
      <c r="H306" s="70" t="s">
        <v>2040</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2044</v>
      </c>
      <c r="B307" s="70">
        <v>328</v>
      </c>
      <c r="C307" s="70">
        <v>5</v>
      </c>
      <c r="D307" s="70">
        <v>20</v>
      </c>
      <c r="E307" s="70">
        <v>2008</v>
      </c>
      <c r="F307" s="70" t="s">
        <v>792</v>
      </c>
      <c r="G307" s="70" t="s">
        <v>2039</v>
      </c>
      <c r="H307" s="70" t="s">
        <v>2040</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2045</v>
      </c>
      <c r="B308" s="70">
        <v>329</v>
      </c>
      <c r="C308" s="70">
        <v>6</v>
      </c>
      <c r="D308" s="70">
        <v>20</v>
      </c>
      <c r="E308" s="70">
        <v>2009</v>
      </c>
      <c r="F308" s="70" t="s">
        <v>176</v>
      </c>
      <c r="G308" s="70" t="s">
        <v>2039</v>
      </c>
      <c r="H308" s="70" t="s">
        <v>2040</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2046</v>
      </c>
      <c r="B309" s="70">
        <v>330</v>
      </c>
      <c r="C309" s="70">
        <v>7</v>
      </c>
      <c r="D309" s="70">
        <v>20</v>
      </c>
      <c r="E309" s="70">
        <v>2010</v>
      </c>
      <c r="F309" s="70" t="s">
        <v>177</v>
      </c>
      <c r="G309" s="70" t="s">
        <v>2039</v>
      </c>
      <c r="H309" s="70" t="s">
        <v>2040</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2047</v>
      </c>
      <c r="B310" s="70">
        <v>331</v>
      </c>
      <c r="C310" s="70">
        <v>8</v>
      </c>
      <c r="D310" s="70">
        <v>20</v>
      </c>
      <c r="E310" s="70">
        <v>2011</v>
      </c>
      <c r="F310" s="70" t="s">
        <v>178</v>
      </c>
      <c r="G310" s="70" t="s">
        <v>2039</v>
      </c>
      <c r="H310" s="70" t="s">
        <v>2040</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2048</v>
      </c>
      <c r="B311" s="70">
        <v>332</v>
      </c>
      <c r="C311" s="70">
        <v>9</v>
      </c>
      <c r="D311" s="70">
        <v>20</v>
      </c>
      <c r="E311" s="70">
        <v>2012</v>
      </c>
      <c r="F311" s="70" t="s">
        <v>179</v>
      </c>
      <c r="G311" s="1064" t="s">
        <v>2039</v>
      </c>
      <c r="H311" s="70" t="s">
        <v>2040</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2049</v>
      </c>
      <c r="B312" s="70">
        <v>333</v>
      </c>
      <c r="C312" s="70">
        <v>10</v>
      </c>
      <c r="D312" s="70">
        <v>20</v>
      </c>
      <c r="E312" s="70">
        <v>2013</v>
      </c>
      <c r="F312" s="70" t="s">
        <v>180</v>
      </c>
      <c r="G312" s="1064" t="s">
        <v>2039</v>
      </c>
      <c r="H312" s="70" t="s">
        <v>2040</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2050</v>
      </c>
      <c r="B313" s="70">
        <v>334</v>
      </c>
      <c r="C313" s="70">
        <v>11</v>
      </c>
      <c r="D313" s="70">
        <v>20</v>
      </c>
      <c r="E313" s="70">
        <v>2014</v>
      </c>
      <c r="F313" s="70" t="s">
        <v>181</v>
      </c>
      <c r="G313" s="70" t="s">
        <v>2039</v>
      </c>
      <c r="H313" s="70" t="s">
        <v>2040</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2051</v>
      </c>
      <c r="B314" s="70">
        <v>335</v>
      </c>
      <c r="C314" s="70">
        <v>12</v>
      </c>
      <c r="D314" s="70">
        <v>20</v>
      </c>
      <c r="E314" s="70">
        <v>2015</v>
      </c>
      <c r="F314" s="70" t="s">
        <v>182</v>
      </c>
      <c r="G314" s="70" t="s">
        <v>2039</v>
      </c>
      <c r="H314" s="70" t="s">
        <v>2040</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2052</v>
      </c>
      <c r="B315" s="70">
        <v>336</v>
      </c>
      <c r="C315" s="70">
        <v>13</v>
      </c>
      <c r="D315" s="70">
        <v>20</v>
      </c>
      <c r="E315" s="70">
        <v>2016</v>
      </c>
      <c r="F315" s="70" t="s">
        <v>155</v>
      </c>
      <c r="G315" s="70" t="s">
        <v>2039</v>
      </c>
      <c r="H315" s="70" t="s">
        <v>2040</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2053</v>
      </c>
      <c r="B316" s="70">
        <v>337</v>
      </c>
      <c r="C316" s="70">
        <v>14</v>
      </c>
      <c r="D316" s="70">
        <v>20</v>
      </c>
      <c r="E316" s="70">
        <v>2017</v>
      </c>
      <c r="F316" s="70" t="s">
        <v>156</v>
      </c>
      <c r="G316" s="70" t="s">
        <v>2039</v>
      </c>
      <c r="H316" s="70" t="s">
        <v>2040</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2054</v>
      </c>
      <c r="B317" s="70">
        <v>338</v>
      </c>
      <c r="C317" s="70">
        <v>15</v>
      </c>
      <c r="D317" s="70">
        <v>20</v>
      </c>
      <c r="E317" s="70">
        <v>2018</v>
      </c>
      <c r="F317" s="70" t="s">
        <v>183</v>
      </c>
      <c r="G317" s="70" t="s">
        <v>2039</v>
      </c>
      <c r="H317" s="70" t="s">
        <v>2040</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2055</v>
      </c>
      <c r="B318" s="70">
        <v>339</v>
      </c>
      <c r="C318" s="70">
        <v>16</v>
      </c>
      <c r="D318" s="70">
        <v>20</v>
      </c>
      <c r="E318" s="70">
        <v>2019</v>
      </c>
      <c r="F318" s="70" t="s">
        <v>158</v>
      </c>
      <c r="G318" s="70" t="s">
        <v>2039</v>
      </c>
      <c r="H318" s="70" t="s">
        <v>2040</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2056</v>
      </c>
      <c r="B319" s="70">
        <v>340</v>
      </c>
      <c r="C319" s="70">
        <v>17</v>
      </c>
      <c r="D319" s="70">
        <v>20</v>
      </c>
      <c r="E319" s="70">
        <v>2020</v>
      </c>
      <c r="F319" s="70" t="s">
        <v>159</v>
      </c>
      <c r="G319" s="70" t="s">
        <v>2039</v>
      </c>
      <c r="H319" s="70" t="s">
        <v>2040</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2057</v>
      </c>
      <c r="B320" s="70">
        <v>340</v>
      </c>
      <c r="C320" s="70">
        <v>18</v>
      </c>
      <c r="D320" s="70">
        <v>20</v>
      </c>
      <c r="E320" s="70">
        <v>2021</v>
      </c>
      <c r="F320" s="70" t="s">
        <v>160</v>
      </c>
      <c r="G320" s="70" t="s">
        <v>2039</v>
      </c>
      <c r="H320" s="70" t="s">
        <v>2040</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2058</v>
      </c>
      <c r="B321" s="70">
        <v>340</v>
      </c>
      <c r="C321" s="70">
        <v>19</v>
      </c>
      <c r="D321" s="70">
        <v>20</v>
      </c>
      <c r="E321" s="70">
        <v>2022</v>
      </c>
      <c r="F321" s="70" t="s">
        <v>161</v>
      </c>
      <c r="G321" s="70" t="s">
        <v>2039</v>
      </c>
      <c r="H321" s="70" t="s">
        <v>2040</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2059</v>
      </c>
      <c r="B322" s="70">
        <v>340</v>
      </c>
      <c r="C322" s="70">
        <v>20</v>
      </c>
      <c r="D322" s="70">
        <v>20</v>
      </c>
      <c r="E322" s="70">
        <v>2023</v>
      </c>
      <c r="F322" s="70" t="s">
        <v>1539</v>
      </c>
      <c r="G322" s="70" t="s">
        <v>2039</v>
      </c>
      <c r="H322" s="70" t="s">
        <v>2040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2060</v>
      </c>
      <c r="B323" s="70">
        <v>340</v>
      </c>
      <c r="C323" s="70">
        <v>21</v>
      </c>
      <c r="D323" s="70">
        <v>20</v>
      </c>
      <c r="E323" s="70">
        <v>2024</v>
      </c>
      <c r="F323" s="70" t="s">
        <v>1554</v>
      </c>
      <c r="G323" s="70" t="s">
        <v>2039</v>
      </c>
      <c r="H323" s="70" t="s">
        <v>2040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2061</v>
      </c>
      <c r="B324" s="70">
        <v>358</v>
      </c>
      <c r="C324" s="70">
        <v>1</v>
      </c>
      <c r="D324" s="70">
        <v>22</v>
      </c>
      <c r="E324" s="70">
        <v>1990</v>
      </c>
      <c r="F324" s="70" t="s">
        <v>787</v>
      </c>
      <c r="G324" s="70" t="s">
        <v>2062</v>
      </c>
      <c r="H324" s="70" t="s">
        <v>2063</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2064</v>
      </c>
      <c r="B325" s="70">
        <v>359</v>
      </c>
      <c r="C325" s="70">
        <v>2</v>
      </c>
      <c r="D325" s="70">
        <v>22</v>
      </c>
      <c r="E325" s="70">
        <v>2005</v>
      </c>
      <c r="F325" s="70" t="s">
        <v>789</v>
      </c>
      <c r="G325" s="70" t="s">
        <v>2062</v>
      </c>
      <c r="H325" s="70" t="s">
        <v>2063</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2065</v>
      </c>
      <c r="B326" s="70">
        <v>360</v>
      </c>
      <c r="C326" s="70">
        <v>3</v>
      </c>
      <c r="D326" s="70">
        <v>22</v>
      </c>
      <c r="E326" s="70">
        <v>2006</v>
      </c>
      <c r="F326" s="70" t="s">
        <v>790</v>
      </c>
      <c r="G326" s="70" t="s">
        <v>2062</v>
      </c>
      <c r="H326" s="70" t="s">
        <v>2063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2066</v>
      </c>
      <c r="B327" s="70">
        <v>361</v>
      </c>
      <c r="C327" s="70">
        <v>4</v>
      </c>
      <c r="D327" s="70">
        <v>22</v>
      </c>
      <c r="E327" s="70">
        <v>2007</v>
      </c>
      <c r="F327" s="70" t="s">
        <v>791</v>
      </c>
      <c r="G327" s="70" t="s">
        <v>2062</v>
      </c>
      <c r="H327" s="70" t="s">
        <v>2063</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2067</v>
      </c>
      <c r="B328" s="70">
        <v>362</v>
      </c>
      <c r="C328" s="70">
        <v>5</v>
      </c>
      <c r="D328" s="70">
        <v>22</v>
      </c>
      <c r="E328" s="70">
        <v>2008</v>
      </c>
      <c r="F328" s="70" t="s">
        <v>792</v>
      </c>
      <c r="G328" s="70" t="s">
        <v>2062</v>
      </c>
      <c r="H328" s="70" t="s">
        <v>2063</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2068</v>
      </c>
      <c r="B329" s="70">
        <v>363</v>
      </c>
      <c r="C329" s="70">
        <v>6</v>
      </c>
      <c r="D329" s="70">
        <v>22</v>
      </c>
      <c r="E329" s="70">
        <v>2009</v>
      </c>
      <c r="F329" s="70" t="s">
        <v>176</v>
      </c>
      <c r="G329" s="1064" t="s">
        <v>2062</v>
      </c>
      <c r="H329" s="70" t="s">
        <v>2063</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2069</v>
      </c>
      <c r="B330" s="70">
        <v>364</v>
      </c>
      <c r="C330" s="70">
        <v>7</v>
      </c>
      <c r="D330" s="70">
        <v>22</v>
      </c>
      <c r="E330" s="70">
        <v>2010</v>
      </c>
      <c r="F330" s="70" t="s">
        <v>177</v>
      </c>
      <c r="G330" s="1064" t="s">
        <v>2062</v>
      </c>
      <c r="H330" s="70" t="s">
        <v>2063</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2070</v>
      </c>
      <c r="B331" s="70">
        <v>365</v>
      </c>
      <c r="C331" s="70">
        <v>8</v>
      </c>
      <c r="D331" s="70">
        <v>22</v>
      </c>
      <c r="E331" s="70">
        <v>2011</v>
      </c>
      <c r="F331" s="70" t="s">
        <v>178</v>
      </c>
      <c r="G331" s="70" t="s">
        <v>2062</v>
      </c>
      <c r="H331" s="70" t="s">
        <v>2063</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2071</v>
      </c>
      <c r="B332" s="70">
        <v>366</v>
      </c>
      <c r="C332" s="70">
        <v>9</v>
      </c>
      <c r="D332" s="70">
        <v>22</v>
      </c>
      <c r="E332" s="70">
        <v>2012</v>
      </c>
      <c r="F332" s="70" t="s">
        <v>179</v>
      </c>
      <c r="G332" s="70" t="s">
        <v>2062</v>
      </c>
      <c r="H332" s="70" t="s">
        <v>2063</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2072</v>
      </c>
      <c r="B333" s="70">
        <v>367</v>
      </c>
      <c r="C333" s="70">
        <v>10</v>
      </c>
      <c r="D333" s="70">
        <v>22</v>
      </c>
      <c r="E333" s="70">
        <v>2013</v>
      </c>
      <c r="F333" s="70" t="s">
        <v>180</v>
      </c>
      <c r="G333" s="70" t="s">
        <v>2062</v>
      </c>
      <c r="H333" s="70" t="s">
        <v>2063</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2073</v>
      </c>
      <c r="B334" s="70">
        <v>368</v>
      </c>
      <c r="C334" s="70">
        <v>11</v>
      </c>
      <c r="D334" s="70">
        <v>22</v>
      </c>
      <c r="E334" s="70">
        <v>2014</v>
      </c>
      <c r="F334" s="70" t="s">
        <v>181</v>
      </c>
      <c r="G334" s="70" t="s">
        <v>2062</v>
      </c>
      <c r="H334" s="70" t="s">
        <v>2063</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2074</v>
      </c>
      <c r="B335" s="70">
        <v>369</v>
      </c>
      <c r="C335" s="70">
        <v>12</v>
      </c>
      <c r="D335" s="70">
        <v>22</v>
      </c>
      <c r="E335" s="70">
        <v>2015</v>
      </c>
      <c r="F335" s="70" t="s">
        <v>182</v>
      </c>
      <c r="G335" s="70" t="s">
        <v>2062</v>
      </c>
      <c r="H335" s="70" t="s">
        <v>2063</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2075</v>
      </c>
      <c r="B336" s="70">
        <v>370</v>
      </c>
      <c r="C336" s="70">
        <v>13</v>
      </c>
      <c r="D336" s="70">
        <v>22</v>
      </c>
      <c r="E336" s="70">
        <v>2016</v>
      </c>
      <c r="F336" s="70" t="s">
        <v>155</v>
      </c>
      <c r="G336" s="70" t="s">
        <v>2062</v>
      </c>
      <c r="H336" s="70" t="s">
        <v>2063</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2076</v>
      </c>
      <c r="B337" s="70">
        <v>371</v>
      </c>
      <c r="C337" s="70">
        <v>14</v>
      </c>
      <c r="D337" s="70">
        <v>22</v>
      </c>
      <c r="E337" s="70">
        <v>2017</v>
      </c>
      <c r="F337" s="70" t="s">
        <v>156</v>
      </c>
      <c r="G337" s="70" t="s">
        <v>2062</v>
      </c>
      <c r="H337" s="70" t="s">
        <v>2063</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2077</v>
      </c>
      <c r="B338" s="70">
        <v>372</v>
      </c>
      <c r="C338" s="70">
        <v>15</v>
      </c>
      <c r="D338" s="70">
        <v>22</v>
      </c>
      <c r="E338" s="70">
        <v>2018</v>
      </c>
      <c r="F338" s="70" t="s">
        <v>183</v>
      </c>
      <c r="G338" s="70" t="s">
        <v>2062</v>
      </c>
      <c r="H338" s="70" t="s">
        <v>2063</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2078</v>
      </c>
      <c r="B339" s="70">
        <v>373</v>
      </c>
      <c r="C339" s="70">
        <v>16</v>
      </c>
      <c r="D339" s="70">
        <v>22</v>
      </c>
      <c r="E339" s="70">
        <v>2019</v>
      </c>
      <c r="F339" s="70" t="s">
        <v>158</v>
      </c>
      <c r="G339" s="70" t="s">
        <v>2062</v>
      </c>
      <c r="H339" s="70" t="s">
        <v>2063</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2079</v>
      </c>
      <c r="B340" s="70">
        <v>374</v>
      </c>
      <c r="C340" s="70">
        <v>17</v>
      </c>
      <c r="D340" s="70">
        <v>22</v>
      </c>
      <c r="E340" s="70">
        <v>2020</v>
      </c>
      <c r="F340" s="70" t="s">
        <v>159</v>
      </c>
      <c r="G340" s="70" t="s">
        <v>2062</v>
      </c>
      <c r="H340" s="70" t="s">
        <v>2063</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2080</v>
      </c>
      <c r="B341" s="70">
        <v>374</v>
      </c>
      <c r="C341" s="70">
        <v>18</v>
      </c>
      <c r="D341" s="70">
        <v>22</v>
      </c>
      <c r="E341" s="70">
        <v>2021</v>
      </c>
      <c r="F341" s="70" t="s">
        <v>160</v>
      </c>
      <c r="G341" s="70" t="s">
        <v>2062</v>
      </c>
      <c r="H341" s="70" t="s">
        <v>2063</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2081</v>
      </c>
      <c r="B342" s="70">
        <v>374</v>
      </c>
      <c r="C342" s="70">
        <v>19</v>
      </c>
      <c r="D342" s="70">
        <v>22</v>
      </c>
      <c r="E342" s="70">
        <v>2022</v>
      </c>
      <c r="F342" s="70" t="s">
        <v>161</v>
      </c>
      <c r="G342" s="70" t="s">
        <v>2062</v>
      </c>
      <c r="H342" s="70" t="s">
        <v>2063</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2082</v>
      </c>
      <c r="B343" s="70">
        <v>374</v>
      </c>
      <c r="C343" s="70">
        <v>20</v>
      </c>
      <c r="D343" s="70">
        <v>22</v>
      </c>
      <c r="E343" s="70">
        <v>2023</v>
      </c>
      <c r="F343" s="70" t="s">
        <v>1539</v>
      </c>
      <c r="G343" s="70" t="s">
        <v>2062</v>
      </c>
      <c r="H343" s="70" t="s">
        <v>2063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2083</v>
      </c>
      <c r="B344" s="70">
        <v>374</v>
      </c>
      <c r="C344" s="70">
        <v>21</v>
      </c>
      <c r="D344" s="70">
        <v>22</v>
      </c>
      <c r="E344" s="70">
        <v>2024</v>
      </c>
      <c r="F344" s="70" t="s">
        <v>1554</v>
      </c>
      <c r="G344" s="70" t="s">
        <v>2062</v>
      </c>
      <c r="H344" s="70" t="s">
        <v>2063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2084</v>
      </c>
      <c r="B345" s="70">
        <v>341</v>
      </c>
      <c r="C345" s="70">
        <v>1</v>
      </c>
      <c r="D345" s="70">
        <v>21</v>
      </c>
      <c r="E345" s="70">
        <v>1990</v>
      </c>
      <c r="F345" s="70" t="s">
        <v>787</v>
      </c>
      <c r="G345" s="70" t="s">
        <v>1637</v>
      </c>
      <c r="H345" s="70" t="s">
        <v>1638</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2085</v>
      </c>
      <c r="B346" s="70">
        <v>342</v>
      </c>
      <c r="C346" s="70">
        <v>2</v>
      </c>
      <c r="D346" s="70">
        <v>21</v>
      </c>
      <c r="E346" s="70">
        <v>2005</v>
      </c>
      <c r="F346" s="70" t="s">
        <v>789</v>
      </c>
      <c r="G346" s="70" t="s">
        <v>1637</v>
      </c>
      <c r="H346" s="70" t="s">
        <v>1638</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2086</v>
      </c>
      <c r="B347" s="70">
        <v>343</v>
      </c>
      <c r="C347" s="70">
        <v>3</v>
      </c>
      <c r="D347" s="70">
        <v>21</v>
      </c>
      <c r="E347" s="70">
        <v>2006</v>
      </c>
      <c r="F347" s="70" t="s">
        <v>790</v>
      </c>
      <c r="G347" s="70" t="s">
        <v>1637</v>
      </c>
      <c r="H347" s="70" t="s">
        <v>1638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2087</v>
      </c>
      <c r="B348" s="70">
        <v>344</v>
      </c>
      <c r="C348" s="70">
        <v>4</v>
      </c>
      <c r="D348" s="70">
        <v>21</v>
      </c>
      <c r="E348" s="70">
        <v>2007</v>
      </c>
      <c r="F348" s="70" t="s">
        <v>791</v>
      </c>
      <c r="G348" s="70" t="s">
        <v>1637</v>
      </c>
      <c r="H348" s="70" t="s">
        <v>1638</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2088</v>
      </c>
      <c r="B349" s="70">
        <v>345</v>
      </c>
      <c r="C349" s="70">
        <v>5</v>
      </c>
      <c r="D349" s="70">
        <v>21</v>
      </c>
      <c r="E349" s="70">
        <v>2008</v>
      </c>
      <c r="F349" s="70" t="s">
        <v>792</v>
      </c>
      <c r="G349" s="1064" t="s">
        <v>1637</v>
      </c>
      <c r="H349" s="70" t="s">
        <v>1638</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2089</v>
      </c>
      <c r="B350" s="70">
        <v>346</v>
      </c>
      <c r="C350" s="70">
        <v>6</v>
      </c>
      <c r="D350" s="70">
        <v>21</v>
      </c>
      <c r="E350" s="70">
        <v>2009</v>
      </c>
      <c r="F350" s="70" t="s">
        <v>176</v>
      </c>
      <c r="G350" s="1064" t="s">
        <v>1637</v>
      </c>
      <c r="H350" s="70" t="s">
        <v>1638</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2090</v>
      </c>
      <c r="B351" s="70">
        <v>347</v>
      </c>
      <c r="C351" s="70">
        <v>7</v>
      </c>
      <c r="D351" s="70">
        <v>21</v>
      </c>
      <c r="E351" s="70">
        <v>2010</v>
      </c>
      <c r="F351" s="70" t="s">
        <v>177</v>
      </c>
      <c r="G351" s="70" t="s">
        <v>1637</v>
      </c>
      <c r="H351" s="70" t="s">
        <v>1638</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2091</v>
      </c>
      <c r="B352" s="70">
        <v>348</v>
      </c>
      <c r="C352" s="70">
        <v>8</v>
      </c>
      <c r="D352" s="70">
        <v>21</v>
      </c>
      <c r="E352" s="70">
        <v>2011</v>
      </c>
      <c r="F352" s="70" t="s">
        <v>178</v>
      </c>
      <c r="G352" s="70" t="s">
        <v>1637</v>
      </c>
      <c r="H352" s="70" t="s">
        <v>1638</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2092</v>
      </c>
      <c r="B353" s="70">
        <v>349</v>
      </c>
      <c r="C353" s="70">
        <v>9</v>
      </c>
      <c r="D353" s="70">
        <v>21</v>
      </c>
      <c r="E353" s="70">
        <v>2012</v>
      </c>
      <c r="F353" s="70" t="s">
        <v>179</v>
      </c>
      <c r="G353" s="70" t="s">
        <v>1637</v>
      </c>
      <c r="H353" s="70" t="s">
        <v>1638</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2093</v>
      </c>
      <c r="B354" s="70">
        <v>350</v>
      </c>
      <c r="C354" s="70">
        <v>10</v>
      </c>
      <c r="D354" s="70">
        <v>21</v>
      </c>
      <c r="E354" s="70">
        <v>2013</v>
      </c>
      <c r="F354" s="70" t="s">
        <v>180</v>
      </c>
      <c r="G354" s="70" t="s">
        <v>1637</v>
      </c>
      <c r="H354" s="70" t="s">
        <v>1638</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2094</v>
      </c>
      <c r="B355" s="70">
        <v>351</v>
      </c>
      <c r="C355" s="70">
        <v>11</v>
      </c>
      <c r="D355" s="70">
        <v>21</v>
      </c>
      <c r="E355" s="70">
        <v>2014</v>
      </c>
      <c r="F355" s="70" t="s">
        <v>181</v>
      </c>
      <c r="G355" s="70" t="s">
        <v>1637</v>
      </c>
      <c r="H355" s="70" t="s">
        <v>1638</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2095</v>
      </c>
      <c r="B356" s="70">
        <v>352</v>
      </c>
      <c r="C356" s="70">
        <v>12</v>
      </c>
      <c r="D356" s="70">
        <v>21</v>
      </c>
      <c r="E356" s="70">
        <v>2015</v>
      </c>
      <c r="F356" s="70" t="s">
        <v>182</v>
      </c>
      <c r="G356" s="70" t="s">
        <v>1637</v>
      </c>
      <c r="H356" s="70" t="s">
        <v>1638</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2096</v>
      </c>
      <c r="B357" s="70">
        <v>353</v>
      </c>
      <c r="C357" s="70">
        <v>13</v>
      </c>
      <c r="D357" s="70">
        <v>21</v>
      </c>
      <c r="E357" s="70">
        <v>2016</v>
      </c>
      <c r="F357" s="70" t="s">
        <v>155</v>
      </c>
      <c r="G357" s="70" t="s">
        <v>1637</v>
      </c>
      <c r="H357" s="70" t="s">
        <v>1638</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2097</v>
      </c>
      <c r="B358" s="70">
        <v>354</v>
      </c>
      <c r="C358" s="70">
        <v>14</v>
      </c>
      <c r="D358" s="70">
        <v>21</v>
      </c>
      <c r="E358" s="70">
        <v>2017</v>
      </c>
      <c r="F358" s="70" t="s">
        <v>156</v>
      </c>
      <c r="G358" s="70" t="s">
        <v>1637</v>
      </c>
      <c r="H358" s="70" t="s">
        <v>1638</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2098</v>
      </c>
      <c r="B359" s="70">
        <v>355</v>
      </c>
      <c r="C359" s="70">
        <v>15</v>
      </c>
      <c r="D359" s="70">
        <v>21</v>
      </c>
      <c r="E359" s="70">
        <v>2018</v>
      </c>
      <c r="F359" s="70" t="s">
        <v>183</v>
      </c>
      <c r="G359" s="70" t="s">
        <v>1637</v>
      </c>
      <c r="H359" s="70" t="s">
        <v>1638</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2099</v>
      </c>
      <c r="B360" s="70">
        <v>356</v>
      </c>
      <c r="C360" s="70">
        <v>16</v>
      </c>
      <c r="D360" s="70">
        <v>21</v>
      </c>
      <c r="E360" s="70">
        <v>2019</v>
      </c>
      <c r="F360" s="70" t="s">
        <v>158</v>
      </c>
      <c r="G360" s="70" t="s">
        <v>1637</v>
      </c>
      <c r="H360" s="70" t="s">
        <v>1638</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2100</v>
      </c>
      <c r="B361" s="70">
        <v>357</v>
      </c>
      <c r="C361" s="70">
        <v>17</v>
      </c>
      <c r="D361" s="70">
        <v>21</v>
      </c>
      <c r="E361" s="70">
        <v>2020</v>
      </c>
      <c r="F361" s="70" t="s">
        <v>159</v>
      </c>
      <c r="G361" s="70" t="s">
        <v>1637</v>
      </c>
      <c r="H361" s="70" t="s">
        <v>1638</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2101</v>
      </c>
      <c r="B362" s="70">
        <v>357</v>
      </c>
      <c r="C362" s="70">
        <v>18</v>
      </c>
      <c r="D362" s="70">
        <v>21</v>
      </c>
      <c r="E362" s="70">
        <v>2021</v>
      </c>
      <c r="F362" s="70" t="s">
        <v>160</v>
      </c>
      <c r="G362" s="70" t="s">
        <v>1637</v>
      </c>
      <c r="H362" s="70" t="s">
        <v>1638</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1639</v>
      </c>
      <c r="B363" s="70">
        <v>357</v>
      </c>
      <c r="C363" s="70">
        <v>19</v>
      </c>
      <c r="D363" s="70">
        <v>21</v>
      </c>
      <c r="E363" s="70">
        <v>2022</v>
      </c>
      <c r="F363" s="70" t="s">
        <v>161</v>
      </c>
      <c r="G363" s="70" t="s">
        <v>1637</v>
      </c>
      <c r="H363" s="70" t="s">
        <v>1638</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2102</v>
      </c>
      <c r="B364" s="70">
        <v>357</v>
      </c>
      <c r="C364" s="70">
        <v>20</v>
      </c>
      <c r="D364" s="70">
        <v>21</v>
      </c>
      <c r="E364" s="70">
        <v>2023</v>
      </c>
      <c r="F364" s="70" t="s">
        <v>1539</v>
      </c>
      <c r="G364" s="70" t="s">
        <v>1637</v>
      </c>
      <c r="H364" s="70" t="s">
        <v>1638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1636</v>
      </c>
      <c r="B365" s="70">
        <v>357</v>
      </c>
      <c r="C365" s="70">
        <v>21</v>
      </c>
      <c r="D365" s="70">
        <v>21</v>
      </c>
      <c r="E365" s="70">
        <v>2024</v>
      </c>
      <c r="F365" s="70" t="s">
        <v>1554</v>
      </c>
      <c r="G365" s="70" t="s">
        <v>1637</v>
      </c>
      <c r="H365" s="70" t="s">
        <v>1638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2103</v>
      </c>
      <c r="B366" s="70">
        <v>205</v>
      </c>
      <c r="C366" s="70">
        <v>1</v>
      </c>
      <c r="D366" s="70">
        <v>13</v>
      </c>
      <c r="E366" s="70">
        <v>1990</v>
      </c>
      <c r="F366" s="70" t="s">
        <v>787</v>
      </c>
      <c r="G366" s="70" t="s">
        <v>2104</v>
      </c>
      <c r="H366" s="70" t="s">
        <v>2105</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2106</v>
      </c>
      <c r="B367" s="70">
        <v>206</v>
      </c>
      <c r="C367" s="70">
        <v>2</v>
      </c>
      <c r="D367" s="70">
        <v>13</v>
      </c>
      <c r="E367" s="70">
        <v>2005</v>
      </c>
      <c r="F367" s="70" t="s">
        <v>789</v>
      </c>
      <c r="G367" s="70" t="s">
        <v>2104</v>
      </c>
      <c r="H367" s="70" t="s">
        <v>2105</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2107</v>
      </c>
      <c r="B368" s="70">
        <v>207</v>
      </c>
      <c r="C368" s="70">
        <v>3</v>
      </c>
      <c r="D368" s="70">
        <v>13</v>
      </c>
      <c r="E368" s="70">
        <v>2006</v>
      </c>
      <c r="F368" s="70" t="s">
        <v>790</v>
      </c>
      <c r="G368" s="1064" t="s">
        <v>2104</v>
      </c>
      <c r="H368" s="70" t="s">
        <v>2105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2108</v>
      </c>
      <c r="B369" s="70">
        <v>208</v>
      </c>
      <c r="C369" s="70">
        <v>4</v>
      </c>
      <c r="D369" s="70">
        <v>13</v>
      </c>
      <c r="E369" s="70">
        <v>2007</v>
      </c>
      <c r="F369" s="70" t="s">
        <v>791</v>
      </c>
      <c r="G369" s="1064" t="s">
        <v>2104</v>
      </c>
      <c r="H369" s="70" t="s">
        <v>2105</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2109</v>
      </c>
      <c r="B370" s="70">
        <v>209</v>
      </c>
      <c r="C370" s="70">
        <v>5</v>
      </c>
      <c r="D370" s="70">
        <v>13</v>
      </c>
      <c r="E370" s="70">
        <v>2008</v>
      </c>
      <c r="F370" s="70" t="s">
        <v>792</v>
      </c>
      <c r="G370" s="70" t="s">
        <v>2104</v>
      </c>
      <c r="H370" s="70" t="s">
        <v>2105</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2110</v>
      </c>
      <c r="B371" s="70">
        <v>210</v>
      </c>
      <c r="C371" s="70">
        <v>6</v>
      </c>
      <c r="D371" s="70">
        <v>13</v>
      </c>
      <c r="E371" s="70">
        <v>2009</v>
      </c>
      <c r="F371" s="70" t="s">
        <v>176</v>
      </c>
      <c r="G371" s="70" t="s">
        <v>2104</v>
      </c>
      <c r="H371" s="70" t="s">
        <v>2105</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2111</v>
      </c>
      <c r="B372" s="70">
        <v>211</v>
      </c>
      <c r="C372" s="70">
        <v>7</v>
      </c>
      <c r="D372" s="70">
        <v>13</v>
      </c>
      <c r="E372" s="70">
        <v>2010</v>
      </c>
      <c r="F372" s="70" t="s">
        <v>177</v>
      </c>
      <c r="G372" s="70" t="s">
        <v>2104</v>
      </c>
      <c r="H372" s="70" t="s">
        <v>2105</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2112</v>
      </c>
      <c r="B373" s="70">
        <v>212</v>
      </c>
      <c r="C373" s="70">
        <v>8</v>
      </c>
      <c r="D373" s="70">
        <v>13</v>
      </c>
      <c r="E373" s="70">
        <v>2011</v>
      </c>
      <c r="F373" s="70" t="s">
        <v>178</v>
      </c>
      <c r="G373" s="70" t="s">
        <v>2104</v>
      </c>
      <c r="H373" s="70" t="s">
        <v>2105</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2113</v>
      </c>
      <c r="B374" s="70">
        <v>213</v>
      </c>
      <c r="C374" s="70">
        <v>9</v>
      </c>
      <c r="D374" s="70">
        <v>13</v>
      </c>
      <c r="E374" s="70">
        <v>2012</v>
      </c>
      <c r="F374" s="70" t="s">
        <v>179</v>
      </c>
      <c r="G374" s="70" t="s">
        <v>2104</v>
      </c>
      <c r="H374" s="70" t="s">
        <v>2105</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2114</v>
      </c>
      <c r="B375" s="70">
        <v>214</v>
      </c>
      <c r="C375" s="70">
        <v>10</v>
      </c>
      <c r="D375" s="70">
        <v>13</v>
      </c>
      <c r="E375" s="70">
        <v>2013</v>
      </c>
      <c r="F375" s="70" t="s">
        <v>180</v>
      </c>
      <c r="G375" s="70" t="s">
        <v>2104</v>
      </c>
      <c r="H375" s="70" t="s">
        <v>2105</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2115</v>
      </c>
      <c r="B376" s="70">
        <v>215</v>
      </c>
      <c r="C376" s="70">
        <v>11</v>
      </c>
      <c r="D376" s="70">
        <v>13</v>
      </c>
      <c r="E376" s="70">
        <v>2014</v>
      </c>
      <c r="F376" s="70" t="s">
        <v>181</v>
      </c>
      <c r="G376" s="70" t="s">
        <v>2104</v>
      </c>
      <c r="H376" s="70" t="s">
        <v>2105</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2116</v>
      </c>
      <c r="B377" s="70">
        <v>216</v>
      </c>
      <c r="C377" s="70">
        <v>12</v>
      </c>
      <c r="D377" s="70">
        <v>13</v>
      </c>
      <c r="E377" s="70">
        <v>2015</v>
      </c>
      <c r="F377" s="70" t="s">
        <v>182</v>
      </c>
      <c r="G377" s="70" t="s">
        <v>2104</v>
      </c>
      <c r="H377" s="70" t="s">
        <v>2105</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2117</v>
      </c>
      <c r="B378" s="70">
        <v>217</v>
      </c>
      <c r="C378" s="70">
        <v>13</v>
      </c>
      <c r="D378" s="70">
        <v>13</v>
      </c>
      <c r="E378" s="70">
        <v>2016</v>
      </c>
      <c r="F378" s="70" t="s">
        <v>155</v>
      </c>
      <c r="G378" s="70" t="s">
        <v>2104</v>
      </c>
      <c r="H378" s="70" t="s">
        <v>2105</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2118</v>
      </c>
      <c r="B379" s="70">
        <v>218</v>
      </c>
      <c r="C379" s="70">
        <v>14</v>
      </c>
      <c r="D379" s="70">
        <v>13</v>
      </c>
      <c r="E379" s="70">
        <v>2017</v>
      </c>
      <c r="F379" s="70" t="s">
        <v>156</v>
      </c>
      <c r="G379" s="70" t="s">
        <v>2104</v>
      </c>
      <c r="H379" s="70" t="s">
        <v>2105</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2119</v>
      </c>
      <c r="B380" s="70">
        <v>219</v>
      </c>
      <c r="C380" s="70">
        <v>15</v>
      </c>
      <c r="D380" s="70">
        <v>13</v>
      </c>
      <c r="E380" s="70">
        <v>2018</v>
      </c>
      <c r="F380" s="70" t="s">
        <v>183</v>
      </c>
      <c r="G380" s="70" t="s">
        <v>2104</v>
      </c>
      <c r="H380" s="70" t="s">
        <v>2105</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2120</v>
      </c>
      <c r="B381" s="70">
        <v>220</v>
      </c>
      <c r="C381" s="70">
        <v>16</v>
      </c>
      <c r="D381" s="70">
        <v>13</v>
      </c>
      <c r="E381" s="70">
        <v>2019</v>
      </c>
      <c r="F381" s="70" t="s">
        <v>158</v>
      </c>
      <c r="G381" s="70" t="s">
        <v>2104</v>
      </c>
      <c r="H381" s="70" t="s">
        <v>2105</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2121</v>
      </c>
      <c r="B382" s="70">
        <v>221</v>
      </c>
      <c r="C382" s="70">
        <v>17</v>
      </c>
      <c r="D382" s="70">
        <v>13</v>
      </c>
      <c r="E382" s="70">
        <v>2020</v>
      </c>
      <c r="F382" s="70" t="s">
        <v>159</v>
      </c>
      <c r="G382" s="70" t="s">
        <v>2104</v>
      </c>
      <c r="H382" s="70" t="s">
        <v>2105</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2122</v>
      </c>
      <c r="B383" s="70">
        <v>221</v>
      </c>
      <c r="C383" s="70">
        <v>18</v>
      </c>
      <c r="D383" s="70">
        <v>13</v>
      </c>
      <c r="E383" s="70">
        <v>2021</v>
      </c>
      <c r="F383" s="70" t="s">
        <v>160</v>
      </c>
      <c r="G383" s="70" t="s">
        <v>2104</v>
      </c>
      <c r="H383" s="70" t="s">
        <v>2105</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2123</v>
      </c>
      <c r="B384" s="70">
        <v>221</v>
      </c>
      <c r="C384" s="70">
        <v>19</v>
      </c>
      <c r="D384" s="70">
        <v>13</v>
      </c>
      <c r="E384" s="70">
        <v>2022</v>
      </c>
      <c r="F384" s="70" t="s">
        <v>161</v>
      </c>
      <c r="G384" s="70" t="s">
        <v>2104</v>
      </c>
      <c r="H384" s="70" t="s">
        <v>2105</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2124</v>
      </c>
      <c r="B385" s="70">
        <v>221</v>
      </c>
      <c r="C385" s="70">
        <v>20</v>
      </c>
      <c r="D385" s="70">
        <v>13</v>
      </c>
      <c r="E385" s="70">
        <v>2023</v>
      </c>
      <c r="F385" s="70" t="s">
        <v>1539</v>
      </c>
      <c r="G385" s="70" t="s">
        <v>2104</v>
      </c>
      <c r="H385" s="70" t="s">
        <v>2105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2125</v>
      </c>
      <c r="B386" s="70">
        <v>221</v>
      </c>
      <c r="C386" s="70">
        <v>21</v>
      </c>
      <c r="D386" s="70">
        <v>13</v>
      </c>
      <c r="E386" s="70">
        <v>2024</v>
      </c>
      <c r="F386" s="70" t="s">
        <v>1554</v>
      </c>
      <c r="G386" s="1064" t="s">
        <v>2104</v>
      </c>
      <c r="H386" s="70" t="s">
        <v>2105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171</v>
      </c>
      <c r="C387" s="70">
        <v>1</v>
      </c>
      <c r="D387" s="70">
        <v>11</v>
      </c>
      <c r="E387" s="70">
        <v>1990</v>
      </c>
      <c r="F387" s="70" t="s">
        <v>787</v>
      </c>
      <c r="G387" s="1064" t="s">
        <v>2127</v>
      </c>
      <c r="H387" s="70" t="s">
        <v>2128</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172</v>
      </c>
      <c r="C388" s="70">
        <v>2</v>
      </c>
      <c r="D388" s="70">
        <v>11</v>
      </c>
      <c r="E388" s="70">
        <v>2005</v>
      </c>
      <c r="F388" s="70" t="s">
        <v>789</v>
      </c>
      <c r="G388" s="70" t="s">
        <v>2127</v>
      </c>
      <c r="H388" s="70" t="s">
        <v>2128</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173</v>
      </c>
      <c r="C389" s="70">
        <v>3</v>
      </c>
      <c r="D389" s="70">
        <v>11</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174</v>
      </c>
      <c r="C390" s="70">
        <v>4</v>
      </c>
      <c r="D390" s="70">
        <v>11</v>
      </c>
      <c r="E390" s="70">
        <v>2007</v>
      </c>
      <c r="F390" s="70" t="s">
        <v>791</v>
      </c>
      <c r="G390" s="70" t="s">
        <v>2127</v>
      </c>
      <c r="H390" s="70" t="s">
        <v>2128</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175</v>
      </c>
      <c r="C391" s="70">
        <v>5</v>
      </c>
      <c r="D391" s="70">
        <v>11</v>
      </c>
      <c r="E391" s="70">
        <v>2008</v>
      </c>
      <c r="F391" s="70" t="s">
        <v>792</v>
      </c>
      <c r="G391" s="70" t="s">
        <v>2127</v>
      </c>
      <c r="H391" s="70" t="s">
        <v>2128</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176</v>
      </c>
      <c r="C392" s="70">
        <v>6</v>
      </c>
      <c r="D392" s="70">
        <v>11</v>
      </c>
      <c r="E392" s="70">
        <v>2009</v>
      </c>
      <c r="F392" s="70" t="s">
        <v>176</v>
      </c>
      <c r="G392" s="70" t="s">
        <v>2127</v>
      </c>
      <c r="H392" s="70" t="s">
        <v>2128</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2134</v>
      </c>
      <c r="B393" s="70">
        <v>177</v>
      </c>
      <c r="C393" s="70">
        <v>7</v>
      </c>
      <c r="D393" s="70">
        <v>11</v>
      </c>
      <c r="E393" s="70">
        <v>2010</v>
      </c>
      <c r="F393" s="70" t="s">
        <v>177</v>
      </c>
      <c r="G393" s="70" t="s">
        <v>2127</v>
      </c>
      <c r="H393" s="70" t="s">
        <v>2128</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2135</v>
      </c>
      <c r="B394" s="70">
        <v>178</v>
      </c>
      <c r="C394" s="70">
        <v>8</v>
      </c>
      <c r="D394" s="70">
        <v>11</v>
      </c>
      <c r="E394" s="70">
        <v>2011</v>
      </c>
      <c r="F394" s="70" t="s">
        <v>178</v>
      </c>
      <c r="G394" s="70" t="s">
        <v>2127</v>
      </c>
      <c r="H394" s="70" t="s">
        <v>2128</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2136</v>
      </c>
      <c r="B395" s="70">
        <v>179</v>
      </c>
      <c r="C395" s="70">
        <v>9</v>
      </c>
      <c r="D395" s="70">
        <v>11</v>
      </c>
      <c r="E395" s="70">
        <v>2012</v>
      </c>
      <c r="F395" s="70" t="s">
        <v>179</v>
      </c>
      <c r="G395" s="70" t="s">
        <v>2127</v>
      </c>
      <c r="H395" s="70" t="s">
        <v>2128</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2137</v>
      </c>
      <c r="B396" s="70">
        <v>180</v>
      </c>
      <c r="C396" s="70">
        <v>10</v>
      </c>
      <c r="D396" s="70">
        <v>11</v>
      </c>
      <c r="E396" s="70">
        <v>2013</v>
      </c>
      <c r="F396" s="70" t="s">
        <v>180</v>
      </c>
      <c r="G396" s="70" t="s">
        <v>2127</v>
      </c>
      <c r="H396" s="70" t="s">
        <v>2128</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2138</v>
      </c>
      <c r="B397" s="70">
        <v>181</v>
      </c>
      <c r="C397" s="70">
        <v>11</v>
      </c>
      <c r="D397" s="70">
        <v>11</v>
      </c>
      <c r="E397" s="70">
        <v>2014</v>
      </c>
      <c r="F397" s="70" t="s">
        <v>181</v>
      </c>
      <c r="G397" s="70" t="s">
        <v>2127</v>
      </c>
      <c r="H397" s="70" t="s">
        <v>2128</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2139</v>
      </c>
      <c r="B398" s="70">
        <v>182</v>
      </c>
      <c r="C398" s="70">
        <v>12</v>
      </c>
      <c r="D398" s="70">
        <v>11</v>
      </c>
      <c r="E398" s="70">
        <v>2015</v>
      </c>
      <c r="F398" s="70" t="s">
        <v>182</v>
      </c>
      <c r="G398" s="70" t="s">
        <v>2127</v>
      </c>
      <c r="H398" s="70" t="s">
        <v>2128</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2140</v>
      </c>
      <c r="B399" s="70">
        <v>183</v>
      </c>
      <c r="C399" s="70">
        <v>13</v>
      </c>
      <c r="D399" s="70">
        <v>11</v>
      </c>
      <c r="E399" s="70">
        <v>2016</v>
      </c>
      <c r="F399" s="70" t="s">
        <v>155</v>
      </c>
      <c r="G399" s="70" t="s">
        <v>2127</v>
      </c>
      <c r="H399" s="70" t="s">
        <v>2128</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2141</v>
      </c>
      <c r="B400" s="70">
        <v>184</v>
      </c>
      <c r="C400" s="70">
        <v>14</v>
      </c>
      <c r="D400" s="70">
        <v>11</v>
      </c>
      <c r="E400" s="70">
        <v>2017</v>
      </c>
      <c r="F400" s="70" t="s">
        <v>156</v>
      </c>
      <c r="G400" s="70" t="s">
        <v>2127</v>
      </c>
      <c r="H400" s="70" t="s">
        <v>2128</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2142</v>
      </c>
      <c r="B401" s="70">
        <v>185</v>
      </c>
      <c r="C401" s="70">
        <v>15</v>
      </c>
      <c r="D401" s="70">
        <v>11</v>
      </c>
      <c r="E401" s="70">
        <v>2018</v>
      </c>
      <c r="F401" s="70" t="s">
        <v>183</v>
      </c>
      <c r="G401" s="70" t="s">
        <v>2127</v>
      </c>
      <c r="H401" s="70" t="s">
        <v>2128</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2143</v>
      </c>
      <c r="B402" s="70">
        <v>186</v>
      </c>
      <c r="C402" s="70">
        <v>16</v>
      </c>
      <c r="D402" s="70">
        <v>11</v>
      </c>
      <c r="E402" s="70">
        <v>2019</v>
      </c>
      <c r="F402" s="70" t="s">
        <v>158</v>
      </c>
      <c r="G402" s="70" t="s">
        <v>2127</v>
      </c>
      <c r="H402" s="70" t="s">
        <v>2128</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2144</v>
      </c>
      <c r="B403" s="70">
        <v>187</v>
      </c>
      <c r="C403" s="70">
        <v>17</v>
      </c>
      <c r="D403" s="70">
        <v>11</v>
      </c>
      <c r="E403" s="70">
        <v>2020</v>
      </c>
      <c r="F403" s="70" t="s">
        <v>159</v>
      </c>
      <c r="G403" s="70" t="s">
        <v>2127</v>
      </c>
      <c r="H403" s="70" t="s">
        <v>2128</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2145</v>
      </c>
      <c r="B404" s="70">
        <v>187</v>
      </c>
      <c r="C404" s="70">
        <v>18</v>
      </c>
      <c r="D404" s="70">
        <v>11</v>
      </c>
      <c r="E404" s="70">
        <v>2021</v>
      </c>
      <c r="F404" s="70" t="s">
        <v>160</v>
      </c>
      <c r="G404" s="70" t="s">
        <v>2127</v>
      </c>
      <c r="H404" s="70" t="s">
        <v>2128</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2146</v>
      </c>
      <c r="B405" s="70">
        <v>187</v>
      </c>
      <c r="C405" s="70">
        <v>19</v>
      </c>
      <c r="D405" s="70">
        <v>11</v>
      </c>
      <c r="E405" s="70">
        <v>2022</v>
      </c>
      <c r="F405" s="70" t="s">
        <v>161</v>
      </c>
      <c r="G405" s="70" t="s">
        <v>2127</v>
      </c>
      <c r="H405" s="70" t="s">
        <v>2128</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187</v>
      </c>
      <c r="C406" s="70">
        <v>20</v>
      </c>
      <c r="D406" s="70">
        <v>11</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187</v>
      </c>
      <c r="C407" s="70">
        <v>21</v>
      </c>
      <c r="D407" s="70">
        <v>11</v>
      </c>
      <c r="E407" s="70">
        <v>2024</v>
      </c>
      <c r="F407" s="70" t="s">
        <v>1554</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477</v>
      </c>
      <c r="C408" s="70">
        <v>1</v>
      </c>
      <c r="D408" s="70">
        <v>29</v>
      </c>
      <c r="E408" s="70">
        <v>1990</v>
      </c>
      <c r="F408" s="70" t="s">
        <v>787</v>
      </c>
      <c r="G408" s="70" t="s">
        <v>1649</v>
      </c>
      <c r="H408" s="70" t="s">
        <v>1650</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2150</v>
      </c>
      <c r="B409" s="70">
        <v>478</v>
      </c>
      <c r="C409" s="70">
        <v>2</v>
      </c>
      <c r="D409" s="70">
        <v>29</v>
      </c>
      <c r="E409" s="70">
        <v>2005</v>
      </c>
      <c r="F409" s="70" t="s">
        <v>789</v>
      </c>
      <c r="G409" s="70" t="s">
        <v>1649</v>
      </c>
      <c r="H409" s="70" t="s">
        <v>1650</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2151</v>
      </c>
      <c r="B410" s="70">
        <v>479</v>
      </c>
      <c r="C410" s="70">
        <v>3</v>
      </c>
      <c r="D410" s="70">
        <v>29</v>
      </c>
      <c r="E410" s="70">
        <v>2006</v>
      </c>
      <c r="F410" s="70" t="s">
        <v>790</v>
      </c>
      <c r="G410" s="70" t="s">
        <v>1649</v>
      </c>
      <c r="H410" s="70" t="s">
        <v>1650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2152</v>
      </c>
      <c r="B411" s="70">
        <v>480</v>
      </c>
      <c r="C411" s="70">
        <v>4</v>
      </c>
      <c r="D411" s="70">
        <v>29</v>
      </c>
      <c r="E411" s="70">
        <v>2007</v>
      </c>
      <c r="F411" s="70" t="s">
        <v>791</v>
      </c>
      <c r="G411" s="70" t="s">
        <v>1649</v>
      </c>
      <c r="H411" s="70" t="s">
        <v>1650</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2153</v>
      </c>
      <c r="B412" s="70">
        <v>481</v>
      </c>
      <c r="C412" s="70">
        <v>5</v>
      </c>
      <c r="D412" s="70">
        <v>29</v>
      </c>
      <c r="E412" s="70">
        <v>2008</v>
      </c>
      <c r="F412" s="70" t="s">
        <v>792</v>
      </c>
      <c r="G412" s="70" t="s">
        <v>1649</v>
      </c>
      <c r="H412" s="70" t="s">
        <v>1650</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2154</v>
      </c>
      <c r="B413" s="70">
        <v>482</v>
      </c>
      <c r="C413" s="70">
        <v>6</v>
      </c>
      <c r="D413" s="70">
        <v>29</v>
      </c>
      <c r="E413" s="70">
        <v>2009</v>
      </c>
      <c r="F413" s="70" t="s">
        <v>176</v>
      </c>
      <c r="G413" s="70" t="s">
        <v>1649</v>
      </c>
      <c r="H413" s="70" t="s">
        <v>1650</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2155</v>
      </c>
      <c r="B414" s="70">
        <v>483</v>
      </c>
      <c r="C414" s="70">
        <v>7</v>
      </c>
      <c r="D414" s="70">
        <v>29</v>
      </c>
      <c r="E414" s="70">
        <v>2010</v>
      </c>
      <c r="F414" s="70" t="s">
        <v>177</v>
      </c>
      <c r="G414" s="70" t="s">
        <v>1649</v>
      </c>
      <c r="H414" s="70" t="s">
        <v>1650</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2156</v>
      </c>
      <c r="B415" s="70">
        <v>484</v>
      </c>
      <c r="C415" s="70">
        <v>8</v>
      </c>
      <c r="D415" s="70">
        <v>29</v>
      </c>
      <c r="E415" s="70">
        <v>2011</v>
      </c>
      <c r="F415" s="70" t="s">
        <v>178</v>
      </c>
      <c r="G415" s="70" t="s">
        <v>1649</v>
      </c>
      <c r="H415" s="70" t="s">
        <v>1650</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2157</v>
      </c>
      <c r="B416" s="70">
        <v>485</v>
      </c>
      <c r="C416" s="70">
        <v>9</v>
      </c>
      <c r="D416" s="70">
        <v>29</v>
      </c>
      <c r="E416" s="70">
        <v>2012</v>
      </c>
      <c r="F416" s="70" t="s">
        <v>179</v>
      </c>
      <c r="G416" s="70" t="s">
        <v>1649</v>
      </c>
      <c r="H416" s="70" t="s">
        <v>1650</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2158</v>
      </c>
      <c r="B417" s="70">
        <v>486</v>
      </c>
      <c r="C417" s="70">
        <v>10</v>
      </c>
      <c r="D417" s="70">
        <v>29</v>
      </c>
      <c r="E417" s="70">
        <v>2013</v>
      </c>
      <c r="F417" s="70" t="s">
        <v>180</v>
      </c>
      <c r="G417" s="70" t="s">
        <v>1649</v>
      </c>
      <c r="H417" s="70" t="s">
        <v>1650</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2159</v>
      </c>
      <c r="B418" s="70">
        <v>487</v>
      </c>
      <c r="C418" s="70">
        <v>11</v>
      </c>
      <c r="D418" s="70">
        <v>29</v>
      </c>
      <c r="E418" s="70">
        <v>2014</v>
      </c>
      <c r="F418" s="70" t="s">
        <v>181</v>
      </c>
      <c r="G418" s="70" t="s">
        <v>1649</v>
      </c>
      <c r="H418" s="70" t="s">
        <v>1650</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2160</v>
      </c>
      <c r="B419" s="70">
        <v>488</v>
      </c>
      <c r="C419" s="70">
        <v>12</v>
      </c>
      <c r="D419" s="70">
        <v>29</v>
      </c>
      <c r="E419" s="70">
        <v>2015</v>
      </c>
      <c r="F419" s="70" t="s">
        <v>182</v>
      </c>
      <c r="G419" s="70" t="s">
        <v>1649</v>
      </c>
      <c r="H419" s="70" t="s">
        <v>1650</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2161</v>
      </c>
      <c r="B420" s="70">
        <v>489</v>
      </c>
      <c r="C420" s="70">
        <v>13</v>
      </c>
      <c r="D420" s="70">
        <v>29</v>
      </c>
      <c r="E420" s="70">
        <v>2016</v>
      </c>
      <c r="F420" s="70" t="s">
        <v>155</v>
      </c>
      <c r="G420" s="70" t="s">
        <v>1649</v>
      </c>
      <c r="H420" s="70" t="s">
        <v>1650</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2162</v>
      </c>
      <c r="B421" s="70">
        <v>490</v>
      </c>
      <c r="C421" s="70">
        <v>14</v>
      </c>
      <c r="D421" s="70">
        <v>29</v>
      </c>
      <c r="E421" s="70">
        <v>2017</v>
      </c>
      <c r="F421" s="70" t="s">
        <v>156</v>
      </c>
      <c r="G421" s="70" t="s">
        <v>1649</v>
      </c>
      <c r="H421" s="70" t="s">
        <v>1650</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2163</v>
      </c>
      <c r="B422" s="70">
        <v>491</v>
      </c>
      <c r="C422" s="70">
        <v>15</v>
      </c>
      <c r="D422" s="70">
        <v>29</v>
      </c>
      <c r="E422" s="70">
        <v>2018</v>
      </c>
      <c r="F422" s="70" t="s">
        <v>183</v>
      </c>
      <c r="G422" s="70" t="s">
        <v>1649</v>
      </c>
      <c r="H422" s="70" t="s">
        <v>1650</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2164</v>
      </c>
      <c r="B423" s="70">
        <v>492</v>
      </c>
      <c r="C423" s="70">
        <v>16</v>
      </c>
      <c r="D423" s="70">
        <v>29</v>
      </c>
      <c r="E423" s="70">
        <v>2019</v>
      </c>
      <c r="F423" s="70" t="s">
        <v>158</v>
      </c>
      <c r="G423" s="70" t="s">
        <v>1649</v>
      </c>
      <c r="H423" s="70" t="s">
        <v>1650</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2165</v>
      </c>
      <c r="B424" s="70">
        <v>493</v>
      </c>
      <c r="C424" s="70">
        <v>17</v>
      </c>
      <c r="D424" s="70">
        <v>29</v>
      </c>
      <c r="E424" s="70">
        <v>2020</v>
      </c>
      <c r="F424" s="70" t="s">
        <v>159</v>
      </c>
      <c r="G424" s="70" t="s">
        <v>1649</v>
      </c>
      <c r="H424" s="70" t="s">
        <v>1650</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2166</v>
      </c>
      <c r="B425" s="70">
        <v>493</v>
      </c>
      <c r="C425" s="70">
        <v>18</v>
      </c>
      <c r="D425" s="70">
        <v>29</v>
      </c>
      <c r="E425" s="70">
        <v>2021</v>
      </c>
      <c r="F425" s="70" t="s">
        <v>160</v>
      </c>
      <c r="G425" s="1064" t="s">
        <v>1649</v>
      </c>
      <c r="H425" s="70" t="s">
        <v>1650</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1660</v>
      </c>
      <c r="B426" s="70">
        <v>493</v>
      </c>
      <c r="C426" s="70">
        <v>19</v>
      </c>
      <c r="D426" s="70">
        <v>29</v>
      </c>
      <c r="E426" s="70">
        <v>2022</v>
      </c>
      <c r="F426" s="70" t="s">
        <v>161</v>
      </c>
      <c r="G426" s="1064" t="s">
        <v>1649</v>
      </c>
      <c r="H426" s="70" t="s">
        <v>1650</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2167</v>
      </c>
      <c r="B427" s="70">
        <v>493</v>
      </c>
      <c r="C427" s="70">
        <v>20</v>
      </c>
      <c r="D427" s="70">
        <v>29</v>
      </c>
      <c r="E427" s="70">
        <v>2023</v>
      </c>
      <c r="F427" s="70" t="s">
        <v>1539</v>
      </c>
      <c r="G427" s="70" t="s">
        <v>1649</v>
      </c>
      <c r="H427" s="70" t="s">
        <v>1650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1648</v>
      </c>
      <c r="B428" s="70">
        <v>493</v>
      </c>
      <c r="C428" s="70">
        <v>21</v>
      </c>
      <c r="D428" s="70">
        <v>29</v>
      </c>
      <c r="E428" s="70">
        <v>2024</v>
      </c>
      <c r="F428" s="70" t="s">
        <v>1554</v>
      </c>
      <c r="G428" s="70" t="s">
        <v>1649</v>
      </c>
      <c r="H428" s="70" t="s">
        <v>1650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2168</v>
      </c>
      <c r="B429" s="70">
        <v>137</v>
      </c>
      <c r="C429" s="70">
        <v>1</v>
      </c>
      <c r="D429" s="70">
        <v>9</v>
      </c>
      <c r="E429" s="70">
        <v>1990</v>
      </c>
      <c r="F429" s="70" t="s">
        <v>787</v>
      </c>
      <c r="G429" s="70" t="s">
        <v>2169</v>
      </c>
      <c r="H429" s="70" t="s">
        <v>2170</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2171</v>
      </c>
      <c r="B430" s="70">
        <v>138</v>
      </c>
      <c r="C430" s="70">
        <v>2</v>
      </c>
      <c r="D430" s="70">
        <v>9</v>
      </c>
      <c r="E430" s="70">
        <v>2005</v>
      </c>
      <c r="F430" s="70" t="s">
        <v>789</v>
      </c>
      <c r="G430" s="70" t="s">
        <v>2169</v>
      </c>
      <c r="H430" s="70" t="s">
        <v>2170</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2172</v>
      </c>
      <c r="B431" s="70">
        <v>139</v>
      </c>
      <c r="C431" s="70">
        <v>3</v>
      </c>
      <c r="D431" s="70">
        <v>9</v>
      </c>
      <c r="E431" s="70">
        <v>2006</v>
      </c>
      <c r="F431" s="70" t="s">
        <v>790</v>
      </c>
      <c r="G431" s="70" t="s">
        <v>2169</v>
      </c>
      <c r="H431" s="70" t="s">
        <v>2170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2173</v>
      </c>
      <c r="B432" s="70">
        <v>140</v>
      </c>
      <c r="C432" s="70">
        <v>4</v>
      </c>
      <c r="D432" s="70">
        <v>9</v>
      </c>
      <c r="E432" s="70">
        <v>2007</v>
      </c>
      <c r="F432" s="70" t="s">
        <v>791</v>
      </c>
      <c r="G432" s="70" t="s">
        <v>2169</v>
      </c>
      <c r="H432" s="70" t="s">
        <v>2170</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2174</v>
      </c>
      <c r="B433" s="70">
        <v>141</v>
      </c>
      <c r="C433" s="70">
        <v>5</v>
      </c>
      <c r="D433" s="70">
        <v>9</v>
      </c>
      <c r="E433" s="70">
        <v>2008</v>
      </c>
      <c r="F433" s="70" t="s">
        <v>792</v>
      </c>
      <c r="G433" s="70" t="s">
        <v>2169</v>
      </c>
      <c r="H433" s="70" t="s">
        <v>2170</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2175</v>
      </c>
      <c r="B434" s="70">
        <v>142</v>
      </c>
      <c r="C434" s="70">
        <v>6</v>
      </c>
      <c r="D434" s="70">
        <v>9</v>
      </c>
      <c r="E434" s="70">
        <v>2009</v>
      </c>
      <c r="F434" s="70" t="s">
        <v>176</v>
      </c>
      <c r="G434" s="70" t="s">
        <v>2169</v>
      </c>
      <c r="H434" s="70" t="s">
        <v>2170</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2176</v>
      </c>
      <c r="B435" s="70">
        <v>143</v>
      </c>
      <c r="C435" s="70">
        <v>7</v>
      </c>
      <c r="D435" s="70">
        <v>9</v>
      </c>
      <c r="E435" s="70">
        <v>2010</v>
      </c>
      <c r="F435" s="70" t="s">
        <v>177</v>
      </c>
      <c r="G435" s="70" t="s">
        <v>2169</v>
      </c>
      <c r="H435" s="70" t="s">
        <v>2170</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2177</v>
      </c>
      <c r="B436" s="70">
        <v>144</v>
      </c>
      <c r="C436" s="70">
        <v>8</v>
      </c>
      <c r="D436" s="70">
        <v>9</v>
      </c>
      <c r="E436" s="70">
        <v>2011</v>
      </c>
      <c r="F436" s="70" t="s">
        <v>178</v>
      </c>
      <c r="G436" s="70" t="s">
        <v>2169</v>
      </c>
      <c r="H436" s="70" t="s">
        <v>2170</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2178</v>
      </c>
      <c r="B437" s="70">
        <v>145</v>
      </c>
      <c r="C437" s="70">
        <v>9</v>
      </c>
      <c r="D437" s="70">
        <v>9</v>
      </c>
      <c r="E437" s="70">
        <v>2012</v>
      </c>
      <c r="F437" s="70" t="s">
        <v>179</v>
      </c>
      <c r="G437" s="70" t="s">
        <v>2169</v>
      </c>
      <c r="H437" s="70" t="s">
        <v>2170</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2179</v>
      </c>
      <c r="B438" s="70">
        <v>146</v>
      </c>
      <c r="C438" s="70">
        <v>10</v>
      </c>
      <c r="D438" s="70">
        <v>9</v>
      </c>
      <c r="E438" s="70">
        <v>2013</v>
      </c>
      <c r="F438" s="70" t="s">
        <v>180</v>
      </c>
      <c r="G438" s="70" t="s">
        <v>2169</v>
      </c>
      <c r="H438" s="70" t="s">
        <v>2170</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2180</v>
      </c>
      <c r="B439" s="70">
        <v>147</v>
      </c>
      <c r="C439" s="70">
        <v>11</v>
      </c>
      <c r="D439" s="70">
        <v>9</v>
      </c>
      <c r="E439" s="70">
        <v>2014</v>
      </c>
      <c r="F439" s="70" t="s">
        <v>181</v>
      </c>
      <c r="G439" s="70" t="s">
        <v>2169</v>
      </c>
      <c r="H439" s="70" t="s">
        <v>2170</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2181</v>
      </c>
      <c r="B440" s="70">
        <v>148</v>
      </c>
      <c r="C440" s="70">
        <v>12</v>
      </c>
      <c r="D440" s="70">
        <v>9</v>
      </c>
      <c r="E440" s="70">
        <v>2015</v>
      </c>
      <c r="F440" s="70" t="s">
        <v>182</v>
      </c>
      <c r="G440" s="70" t="s">
        <v>2169</v>
      </c>
      <c r="H440" s="70" t="s">
        <v>2170</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2182</v>
      </c>
      <c r="B441" s="70">
        <v>149</v>
      </c>
      <c r="C441" s="70">
        <v>13</v>
      </c>
      <c r="D441" s="70">
        <v>9</v>
      </c>
      <c r="E441" s="70">
        <v>2016</v>
      </c>
      <c r="F441" s="70" t="s">
        <v>155</v>
      </c>
      <c r="G441" s="70" t="s">
        <v>2169</v>
      </c>
      <c r="H441" s="70" t="s">
        <v>2170</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2183</v>
      </c>
      <c r="B442" s="70">
        <v>150</v>
      </c>
      <c r="C442" s="70">
        <v>14</v>
      </c>
      <c r="D442" s="70">
        <v>9</v>
      </c>
      <c r="E442" s="70">
        <v>2017</v>
      </c>
      <c r="F442" s="70" t="s">
        <v>156</v>
      </c>
      <c r="G442" s="70" t="s">
        <v>2169</v>
      </c>
      <c r="H442" s="70" t="s">
        <v>2170</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2184</v>
      </c>
      <c r="B443" s="70">
        <v>151</v>
      </c>
      <c r="C443" s="70">
        <v>15</v>
      </c>
      <c r="D443" s="70">
        <v>9</v>
      </c>
      <c r="E443" s="70">
        <v>2018</v>
      </c>
      <c r="F443" s="70" t="s">
        <v>183</v>
      </c>
      <c r="G443" s="70" t="s">
        <v>2169</v>
      </c>
      <c r="H443" s="70" t="s">
        <v>2170</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2185</v>
      </c>
      <c r="B444" s="70">
        <v>152</v>
      </c>
      <c r="C444" s="70">
        <v>16</v>
      </c>
      <c r="D444" s="70">
        <v>9</v>
      </c>
      <c r="E444" s="70">
        <v>2019</v>
      </c>
      <c r="F444" s="70" t="s">
        <v>158</v>
      </c>
      <c r="G444" s="1064" t="s">
        <v>2169</v>
      </c>
      <c r="H444" s="70" t="s">
        <v>2170</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2186</v>
      </c>
      <c r="B445" s="70">
        <v>153</v>
      </c>
      <c r="C445" s="70">
        <v>17</v>
      </c>
      <c r="D445" s="70">
        <v>9</v>
      </c>
      <c r="E445" s="70">
        <v>2020</v>
      </c>
      <c r="F445" s="70" t="s">
        <v>159</v>
      </c>
      <c r="G445" s="1064" t="s">
        <v>2169</v>
      </c>
      <c r="H445" s="70" t="s">
        <v>2170</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2187</v>
      </c>
      <c r="B446" s="70">
        <v>153</v>
      </c>
      <c r="C446" s="70">
        <v>18</v>
      </c>
      <c r="D446" s="70">
        <v>9</v>
      </c>
      <c r="E446" s="70">
        <v>2021</v>
      </c>
      <c r="F446" s="70" t="s">
        <v>160</v>
      </c>
      <c r="G446" s="70" t="s">
        <v>2169</v>
      </c>
      <c r="H446" s="70" t="s">
        <v>2170</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2188</v>
      </c>
      <c r="B447" s="70">
        <v>153</v>
      </c>
      <c r="C447" s="70">
        <v>19</v>
      </c>
      <c r="D447" s="70">
        <v>9</v>
      </c>
      <c r="E447" s="70">
        <v>2022</v>
      </c>
      <c r="F447" s="70" t="s">
        <v>161</v>
      </c>
      <c r="G447" s="70" t="s">
        <v>2169</v>
      </c>
      <c r="H447" s="70" t="s">
        <v>2170</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2189</v>
      </c>
      <c r="B448" s="70">
        <v>153</v>
      </c>
      <c r="C448" s="70">
        <v>20</v>
      </c>
      <c r="D448" s="70">
        <v>9</v>
      </c>
      <c r="E448" s="70">
        <v>2023</v>
      </c>
      <c r="F448" s="70" t="s">
        <v>1539</v>
      </c>
      <c r="G448" s="70" t="s">
        <v>2169</v>
      </c>
      <c r="H448" s="70" t="s">
        <v>2170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2190</v>
      </c>
      <c r="B449" s="70">
        <v>153</v>
      </c>
      <c r="C449" s="70">
        <v>21</v>
      </c>
      <c r="D449" s="70">
        <v>9</v>
      </c>
      <c r="E449" s="70">
        <v>2024</v>
      </c>
      <c r="F449" s="70" t="s">
        <v>1554</v>
      </c>
      <c r="G449" s="70" t="s">
        <v>2169</v>
      </c>
      <c r="H449" s="70" t="s">
        <v>2170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273</v>
      </c>
      <c r="C450" s="70">
        <v>1</v>
      </c>
      <c r="D450" s="70">
        <v>17</v>
      </c>
      <c r="E450" s="70">
        <v>1990</v>
      </c>
      <c r="F450" s="70" t="s">
        <v>787</v>
      </c>
      <c r="G450" s="70" t="s">
        <v>2192</v>
      </c>
      <c r="H450" s="70" t="s">
        <v>2193</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2194</v>
      </c>
      <c r="B451" s="70">
        <v>274</v>
      </c>
      <c r="C451" s="70">
        <v>2</v>
      </c>
      <c r="D451" s="70">
        <v>17</v>
      </c>
      <c r="E451" s="70">
        <v>2005</v>
      </c>
      <c r="F451" s="70" t="s">
        <v>789</v>
      </c>
      <c r="G451" s="70" t="s">
        <v>2192</v>
      </c>
      <c r="H451" s="70" t="s">
        <v>2193</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2195</v>
      </c>
      <c r="B452" s="70">
        <v>275</v>
      </c>
      <c r="C452" s="70">
        <v>3</v>
      </c>
      <c r="D452" s="70">
        <v>17</v>
      </c>
      <c r="E452" s="70">
        <v>2006</v>
      </c>
      <c r="F452" s="70" t="s">
        <v>790</v>
      </c>
      <c r="G452" s="70" t="s">
        <v>2192</v>
      </c>
      <c r="H452" s="70" t="s">
        <v>2193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2196</v>
      </c>
      <c r="B453" s="70">
        <v>276</v>
      </c>
      <c r="C453" s="70">
        <v>4</v>
      </c>
      <c r="D453" s="70">
        <v>17</v>
      </c>
      <c r="E453" s="70">
        <v>2007</v>
      </c>
      <c r="F453" s="70" t="s">
        <v>791</v>
      </c>
      <c r="G453" s="70" t="s">
        <v>2192</v>
      </c>
      <c r="H453" s="70" t="s">
        <v>2193</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2197</v>
      </c>
      <c r="B454" s="70">
        <v>277</v>
      </c>
      <c r="C454" s="70">
        <v>5</v>
      </c>
      <c r="D454" s="70">
        <v>17</v>
      </c>
      <c r="E454" s="70">
        <v>2008</v>
      </c>
      <c r="F454" s="70" t="s">
        <v>792</v>
      </c>
      <c r="G454" s="70" t="s">
        <v>2192</v>
      </c>
      <c r="H454" s="70" t="s">
        <v>2193</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2198</v>
      </c>
      <c r="B455" s="70">
        <v>278</v>
      </c>
      <c r="C455" s="70">
        <v>6</v>
      </c>
      <c r="D455" s="70">
        <v>17</v>
      </c>
      <c r="E455" s="70">
        <v>2009</v>
      </c>
      <c r="F455" s="70" t="s">
        <v>176</v>
      </c>
      <c r="G455" s="70" t="s">
        <v>2192</v>
      </c>
      <c r="H455" s="70" t="s">
        <v>2193</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2199</v>
      </c>
      <c r="B456" s="70">
        <v>279</v>
      </c>
      <c r="C456" s="70">
        <v>7</v>
      </c>
      <c r="D456" s="70">
        <v>17</v>
      </c>
      <c r="E456" s="70">
        <v>2010</v>
      </c>
      <c r="F456" s="70" t="s">
        <v>177</v>
      </c>
      <c r="G456" s="70" t="s">
        <v>2192</v>
      </c>
      <c r="H456" s="70" t="s">
        <v>2193</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2200</v>
      </c>
      <c r="B457" s="70">
        <v>280</v>
      </c>
      <c r="C457" s="70">
        <v>8</v>
      </c>
      <c r="D457" s="70">
        <v>17</v>
      </c>
      <c r="E457" s="70">
        <v>2011</v>
      </c>
      <c r="F457" s="70" t="s">
        <v>178</v>
      </c>
      <c r="G457" s="70" t="s">
        <v>2192</v>
      </c>
      <c r="H457" s="70" t="s">
        <v>2193</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2201</v>
      </c>
      <c r="B458" s="70">
        <v>281</v>
      </c>
      <c r="C458" s="70">
        <v>9</v>
      </c>
      <c r="D458" s="70">
        <v>17</v>
      </c>
      <c r="E458" s="70">
        <v>2012</v>
      </c>
      <c r="F458" s="70" t="s">
        <v>179</v>
      </c>
      <c r="G458" s="70" t="s">
        <v>2192</v>
      </c>
      <c r="H458" s="70" t="s">
        <v>2193</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2202</v>
      </c>
      <c r="B459" s="70">
        <v>282</v>
      </c>
      <c r="C459" s="70">
        <v>10</v>
      </c>
      <c r="D459" s="70">
        <v>17</v>
      </c>
      <c r="E459" s="70">
        <v>2013</v>
      </c>
      <c r="F459" s="70" t="s">
        <v>180</v>
      </c>
      <c r="G459" s="70" t="s">
        <v>2192</v>
      </c>
      <c r="H459" s="70" t="s">
        <v>2193</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2203</v>
      </c>
      <c r="B460" s="70">
        <v>283</v>
      </c>
      <c r="C460" s="70">
        <v>11</v>
      </c>
      <c r="D460" s="70">
        <v>17</v>
      </c>
      <c r="E460" s="70">
        <v>2014</v>
      </c>
      <c r="F460" s="70" t="s">
        <v>181</v>
      </c>
      <c r="G460" s="70" t="s">
        <v>2192</v>
      </c>
      <c r="H460" s="70" t="s">
        <v>2193</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2204</v>
      </c>
      <c r="B461" s="70">
        <v>284</v>
      </c>
      <c r="C461" s="70">
        <v>12</v>
      </c>
      <c r="D461" s="70">
        <v>17</v>
      </c>
      <c r="E461" s="70">
        <v>2015</v>
      </c>
      <c r="F461" s="70" t="s">
        <v>182</v>
      </c>
      <c r="G461" s="70" t="s">
        <v>2192</v>
      </c>
      <c r="H461" s="70" t="s">
        <v>2193</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2205</v>
      </c>
      <c r="B462" s="70">
        <v>285</v>
      </c>
      <c r="C462" s="70">
        <v>13</v>
      </c>
      <c r="D462" s="70">
        <v>17</v>
      </c>
      <c r="E462" s="70">
        <v>2016</v>
      </c>
      <c r="F462" s="70" t="s">
        <v>155</v>
      </c>
      <c r="G462" s="1064" t="s">
        <v>2192</v>
      </c>
      <c r="H462" s="70" t="s">
        <v>2193</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2206</v>
      </c>
      <c r="B463" s="70">
        <v>286</v>
      </c>
      <c r="C463" s="70">
        <v>14</v>
      </c>
      <c r="D463" s="70">
        <v>17</v>
      </c>
      <c r="E463" s="70">
        <v>2017</v>
      </c>
      <c r="F463" s="70" t="s">
        <v>156</v>
      </c>
      <c r="G463" s="1064" t="s">
        <v>2192</v>
      </c>
      <c r="H463" s="70" t="s">
        <v>2193</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2207</v>
      </c>
      <c r="B464" s="70">
        <v>287</v>
      </c>
      <c r="C464" s="70">
        <v>15</v>
      </c>
      <c r="D464" s="70">
        <v>17</v>
      </c>
      <c r="E464" s="70">
        <v>2018</v>
      </c>
      <c r="F464" s="70" t="s">
        <v>183</v>
      </c>
      <c r="G464" s="70" t="s">
        <v>2192</v>
      </c>
      <c r="H464" s="70" t="s">
        <v>2193</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2208</v>
      </c>
      <c r="B465" s="70">
        <v>288</v>
      </c>
      <c r="C465" s="70">
        <v>16</v>
      </c>
      <c r="D465" s="70">
        <v>17</v>
      </c>
      <c r="E465" s="70">
        <v>2019</v>
      </c>
      <c r="F465" s="70" t="s">
        <v>158</v>
      </c>
      <c r="G465" s="70" t="s">
        <v>2192</v>
      </c>
      <c r="H465" s="70" t="s">
        <v>2193</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2209</v>
      </c>
      <c r="B466" s="70">
        <v>289</v>
      </c>
      <c r="C466" s="70">
        <v>17</v>
      </c>
      <c r="D466" s="70">
        <v>17</v>
      </c>
      <c r="E466" s="70">
        <v>2020</v>
      </c>
      <c r="F466" s="70" t="s">
        <v>159</v>
      </c>
      <c r="G466" s="70" t="s">
        <v>2192</v>
      </c>
      <c r="H466" s="70" t="s">
        <v>2193</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2210</v>
      </c>
      <c r="B467" s="70">
        <v>289</v>
      </c>
      <c r="C467" s="70">
        <v>18</v>
      </c>
      <c r="D467" s="70">
        <v>17</v>
      </c>
      <c r="E467" s="70">
        <v>2021</v>
      </c>
      <c r="F467" s="70" t="s">
        <v>160</v>
      </c>
      <c r="G467" s="70" t="s">
        <v>2192</v>
      </c>
      <c r="H467" s="70" t="s">
        <v>2193</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2211</v>
      </c>
      <c r="B468" s="70">
        <v>289</v>
      </c>
      <c r="C468" s="70">
        <v>19</v>
      </c>
      <c r="D468" s="70">
        <v>17</v>
      </c>
      <c r="E468" s="70">
        <v>2022</v>
      </c>
      <c r="F468" s="70" t="s">
        <v>161</v>
      </c>
      <c r="G468" s="70" t="s">
        <v>2192</v>
      </c>
      <c r="H468" s="70" t="s">
        <v>2193</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2212</v>
      </c>
      <c r="B469" s="70">
        <v>289</v>
      </c>
      <c r="C469" s="70">
        <v>20</v>
      </c>
      <c r="D469" s="70">
        <v>17</v>
      </c>
      <c r="E469" s="70">
        <v>2023</v>
      </c>
      <c r="F469" s="70" t="s">
        <v>1539</v>
      </c>
      <c r="G469" s="70" t="s">
        <v>2192</v>
      </c>
      <c r="H469" s="70" t="s">
        <v>2193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2213</v>
      </c>
      <c r="B470" s="70">
        <v>289</v>
      </c>
      <c r="C470" s="70">
        <v>21</v>
      </c>
      <c r="D470" s="70">
        <v>17</v>
      </c>
      <c r="E470" s="70">
        <v>2024</v>
      </c>
      <c r="F470" s="70" t="s">
        <v>1554</v>
      </c>
      <c r="G470" s="70" t="s">
        <v>2192</v>
      </c>
      <c r="H470" s="70" t="s">
        <v>2193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2214</v>
      </c>
      <c r="B471" s="70">
        <v>256</v>
      </c>
      <c r="C471" s="70">
        <v>1</v>
      </c>
      <c r="D471" s="70">
        <v>16</v>
      </c>
      <c r="E471" s="70">
        <v>1990</v>
      </c>
      <c r="F471" s="70" t="s">
        <v>787</v>
      </c>
      <c r="G471" s="70" t="s">
        <v>2215</v>
      </c>
      <c r="H471" s="70" t="s">
        <v>2216</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2217</v>
      </c>
      <c r="B472" s="70">
        <v>257</v>
      </c>
      <c r="C472" s="70">
        <v>2</v>
      </c>
      <c r="D472" s="70">
        <v>16</v>
      </c>
      <c r="E472" s="70">
        <v>2005</v>
      </c>
      <c r="F472" s="70" t="s">
        <v>789</v>
      </c>
      <c r="G472" s="70" t="s">
        <v>2215</v>
      </c>
      <c r="H472" s="70" t="s">
        <v>2216</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2218</v>
      </c>
      <c r="B473" s="70">
        <v>258</v>
      </c>
      <c r="C473" s="70">
        <v>3</v>
      </c>
      <c r="D473" s="70">
        <v>16</v>
      </c>
      <c r="E473" s="70">
        <v>2006</v>
      </c>
      <c r="F473" s="70" t="s">
        <v>790</v>
      </c>
      <c r="G473" s="70" t="s">
        <v>2215</v>
      </c>
      <c r="H473" s="70" t="s">
        <v>2216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2219</v>
      </c>
      <c r="B474" s="70">
        <v>259</v>
      </c>
      <c r="C474" s="70">
        <v>4</v>
      </c>
      <c r="D474" s="70">
        <v>16</v>
      </c>
      <c r="E474" s="70">
        <v>2007</v>
      </c>
      <c r="F474" s="70" t="s">
        <v>791</v>
      </c>
      <c r="G474" s="70" t="s">
        <v>2215</v>
      </c>
      <c r="H474" s="70" t="s">
        <v>2216</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2220</v>
      </c>
      <c r="B475" s="70">
        <v>260</v>
      </c>
      <c r="C475" s="70">
        <v>5</v>
      </c>
      <c r="D475" s="70">
        <v>16</v>
      </c>
      <c r="E475" s="70">
        <v>2008</v>
      </c>
      <c r="F475" s="70" t="s">
        <v>792</v>
      </c>
      <c r="G475" s="70" t="s">
        <v>2215</v>
      </c>
      <c r="H475" s="70" t="s">
        <v>2216</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2221</v>
      </c>
      <c r="B476" s="70">
        <v>261</v>
      </c>
      <c r="C476" s="70">
        <v>6</v>
      </c>
      <c r="D476" s="70">
        <v>16</v>
      </c>
      <c r="E476" s="70">
        <v>2009</v>
      </c>
      <c r="F476" s="70" t="s">
        <v>176</v>
      </c>
      <c r="G476" s="70" t="s">
        <v>2215</v>
      </c>
      <c r="H476" s="70" t="s">
        <v>2216</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2222</v>
      </c>
      <c r="B477" s="70">
        <v>262</v>
      </c>
      <c r="C477" s="70">
        <v>7</v>
      </c>
      <c r="D477" s="70">
        <v>16</v>
      </c>
      <c r="E477" s="70">
        <v>2010</v>
      </c>
      <c r="F477" s="70" t="s">
        <v>177</v>
      </c>
      <c r="G477" s="70" t="s">
        <v>2215</v>
      </c>
      <c r="H477" s="70" t="s">
        <v>2216</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2223</v>
      </c>
      <c r="B478" s="70">
        <v>263</v>
      </c>
      <c r="C478" s="70">
        <v>8</v>
      </c>
      <c r="D478" s="70">
        <v>16</v>
      </c>
      <c r="E478" s="70">
        <v>2011</v>
      </c>
      <c r="F478" s="70" t="s">
        <v>178</v>
      </c>
      <c r="G478" s="70" t="s">
        <v>2215</v>
      </c>
      <c r="H478" s="70" t="s">
        <v>2216</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2224</v>
      </c>
      <c r="B479" s="70">
        <v>264</v>
      </c>
      <c r="C479" s="70">
        <v>9</v>
      </c>
      <c r="D479" s="70">
        <v>16</v>
      </c>
      <c r="E479" s="70">
        <v>2012</v>
      </c>
      <c r="F479" s="70" t="s">
        <v>179</v>
      </c>
      <c r="G479" s="70" t="s">
        <v>2215</v>
      </c>
      <c r="H479" s="70" t="s">
        <v>2216</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2225</v>
      </c>
      <c r="B480" s="70">
        <v>265</v>
      </c>
      <c r="C480" s="70">
        <v>10</v>
      </c>
      <c r="D480" s="70">
        <v>16</v>
      </c>
      <c r="E480" s="70">
        <v>2013</v>
      </c>
      <c r="F480" s="70" t="s">
        <v>180</v>
      </c>
      <c r="G480" s="70" t="s">
        <v>2215</v>
      </c>
      <c r="H480" s="70" t="s">
        <v>2216</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2226</v>
      </c>
      <c r="B481" s="70">
        <v>266</v>
      </c>
      <c r="C481" s="70">
        <v>11</v>
      </c>
      <c r="D481" s="70">
        <v>16</v>
      </c>
      <c r="E481" s="70">
        <v>2014</v>
      </c>
      <c r="F481" s="70" t="s">
        <v>181</v>
      </c>
      <c r="G481" s="70" t="s">
        <v>2215</v>
      </c>
      <c r="H481" s="70" t="s">
        <v>2216</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2227</v>
      </c>
      <c r="B482" s="70">
        <v>267</v>
      </c>
      <c r="C482" s="70">
        <v>12</v>
      </c>
      <c r="D482" s="70">
        <v>16</v>
      </c>
      <c r="E482" s="70">
        <v>2015</v>
      </c>
      <c r="F482" s="70" t="s">
        <v>182</v>
      </c>
      <c r="G482" s="1064" t="s">
        <v>2215</v>
      </c>
      <c r="H482" s="70" t="s">
        <v>2216</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2228</v>
      </c>
      <c r="B483" s="70">
        <v>268</v>
      </c>
      <c r="C483" s="70">
        <v>13</v>
      </c>
      <c r="D483" s="70">
        <v>16</v>
      </c>
      <c r="E483" s="70">
        <v>2016</v>
      </c>
      <c r="F483" s="70" t="s">
        <v>155</v>
      </c>
      <c r="G483" s="1064" t="s">
        <v>2215</v>
      </c>
      <c r="H483" s="70" t="s">
        <v>2216</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2229</v>
      </c>
      <c r="B484" s="70">
        <v>269</v>
      </c>
      <c r="C484" s="70">
        <v>14</v>
      </c>
      <c r="D484" s="70">
        <v>16</v>
      </c>
      <c r="E484" s="70">
        <v>2017</v>
      </c>
      <c r="F484" s="70" t="s">
        <v>156</v>
      </c>
      <c r="G484" s="70" t="s">
        <v>2215</v>
      </c>
      <c r="H484" s="70" t="s">
        <v>2216</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2230</v>
      </c>
      <c r="B485" s="70">
        <v>270</v>
      </c>
      <c r="C485" s="70">
        <v>15</v>
      </c>
      <c r="D485" s="70">
        <v>16</v>
      </c>
      <c r="E485" s="70">
        <v>2018</v>
      </c>
      <c r="F485" s="70" t="s">
        <v>183</v>
      </c>
      <c r="G485" s="70" t="s">
        <v>2215</v>
      </c>
      <c r="H485" s="70" t="s">
        <v>2216</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2231</v>
      </c>
      <c r="B486" s="70">
        <v>271</v>
      </c>
      <c r="C486" s="70">
        <v>16</v>
      </c>
      <c r="D486" s="70">
        <v>16</v>
      </c>
      <c r="E486" s="70">
        <v>2019</v>
      </c>
      <c r="F486" s="70" t="s">
        <v>158</v>
      </c>
      <c r="G486" s="70" t="s">
        <v>2215</v>
      </c>
      <c r="H486" s="70" t="s">
        <v>2216</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2232</v>
      </c>
      <c r="B487" s="70">
        <v>272</v>
      </c>
      <c r="C487" s="70">
        <v>17</v>
      </c>
      <c r="D487" s="70">
        <v>16</v>
      </c>
      <c r="E487" s="70">
        <v>2020</v>
      </c>
      <c r="F487" s="70" t="s">
        <v>159</v>
      </c>
      <c r="G487" s="70" t="s">
        <v>2215</v>
      </c>
      <c r="H487" s="70" t="s">
        <v>2216</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2233</v>
      </c>
      <c r="B488" s="70">
        <v>272</v>
      </c>
      <c r="C488" s="70">
        <v>18</v>
      </c>
      <c r="D488" s="70">
        <v>16</v>
      </c>
      <c r="E488" s="70">
        <v>2021</v>
      </c>
      <c r="F488" s="70" t="s">
        <v>160</v>
      </c>
      <c r="G488" s="70" t="s">
        <v>2215</v>
      </c>
      <c r="H488" s="70" t="s">
        <v>2216</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2234</v>
      </c>
      <c r="B489" s="70">
        <v>272</v>
      </c>
      <c r="C489" s="70">
        <v>19</v>
      </c>
      <c r="D489" s="70">
        <v>16</v>
      </c>
      <c r="E489" s="70">
        <v>2022</v>
      </c>
      <c r="F489" s="70" t="s">
        <v>161</v>
      </c>
      <c r="G489" s="70" t="s">
        <v>2215</v>
      </c>
      <c r="H489" s="70" t="s">
        <v>2216</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2235</v>
      </c>
      <c r="B490" s="70">
        <v>272</v>
      </c>
      <c r="C490" s="70">
        <v>20</v>
      </c>
      <c r="D490" s="70">
        <v>16</v>
      </c>
      <c r="E490" s="70">
        <v>2023</v>
      </c>
      <c r="F490" s="70" t="s">
        <v>1539</v>
      </c>
      <c r="G490" s="70" t="s">
        <v>2215</v>
      </c>
      <c r="H490" s="70" t="s">
        <v>2216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2236</v>
      </c>
      <c r="B491" s="70">
        <v>272</v>
      </c>
      <c r="C491" s="70">
        <v>21</v>
      </c>
      <c r="D491" s="70">
        <v>16</v>
      </c>
      <c r="E491" s="70">
        <v>2024</v>
      </c>
      <c r="F491" s="70" t="s">
        <v>1554</v>
      </c>
      <c r="G491" s="70" t="s">
        <v>2215</v>
      </c>
      <c r="H491" s="70" t="s">
        <v>2216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86</v>
      </c>
      <c r="C492" s="70">
        <v>1</v>
      </c>
      <c r="D492" s="70">
        <v>6</v>
      </c>
      <c r="E492" s="70">
        <v>1990</v>
      </c>
      <c r="F492" s="70" t="s">
        <v>787</v>
      </c>
      <c r="G492" s="70" t="s">
        <v>1652</v>
      </c>
      <c r="H492" s="70" t="s">
        <v>1653</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2238</v>
      </c>
      <c r="B493" s="70">
        <v>87</v>
      </c>
      <c r="C493" s="70">
        <v>2</v>
      </c>
      <c r="D493" s="70">
        <v>6</v>
      </c>
      <c r="E493" s="70">
        <v>2005</v>
      </c>
      <c r="F493" s="70" t="s">
        <v>789</v>
      </c>
      <c r="G493" s="70" t="s">
        <v>1652</v>
      </c>
      <c r="H493" s="70" t="s">
        <v>1653</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2239</v>
      </c>
      <c r="B494" s="70">
        <v>88</v>
      </c>
      <c r="C494" s="70">
        <v>3</v>
      </c>
      <c r="D494" s="70">
        <v>6</v>
      </c>
      <c r="E494" s="70">
        <v>2006</v>
      </c>
      <c r="F494" s="70" t="s">
        <v>790</v>
      </c>
      <c r="G494" s="70" t="s">
        <v>1652</v>
      </c>
      <c r="H494" s="70" t="s">
        <v>1653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2240</v>
      </c>
      <c r="B495" s="70">
        <v>89</v>
      </c>
      <c r="C495" s="70">
        <v>4</v>
      </c>
      <c r="D495" s="70">
        <v>6</v>
      </c>
      <c r="E495" s="70">
        <v>2007</v>
      </c>
      <c r="F495" s="70" t="s">
        <v>791</v>
      </c>
      <c r="G495" s="70" t="s">
        <v>1652</v>
      </c>
      <c r="H495" s="70" t="s">
        <v>1653</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2241</v>
      </c>
      <c r="B496" s="70">
        <v>90</v>
      </c>
      <c r="C496" s="70">
        <v>5</v>
      </c>
      <c r="D496" s="70">
        <v>6</v>
      </c>
      <c r="E496" s="70">
        <v>2008</v>
      </c>
      <c r="F496" s="70" t="s">
        <v>792</v>
      </c>
      <c r="G496" s="70" t="s">
        <v>1652</v>
      </c>
      <c r="H496" s="70" t="s">
        <v>1653</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2242</v>
      </c>
      <c r="B497" s="70">
        <v>91</v>
      </c>
      <c r="C497" s="70">
        <v>6</v>
      </c>
      <c r="D497" s="70">
        <v>6</v>
      </c>
      <c r="E497" s="70">
        <v>2009</v>
      </c>
      <c r="F497" s="70" t="s">
        <v>176</v>
      </c>
      <c r="G497" s="70" t="s">
        <v>1652</v>
      </c>
      <c r="H497" s="70" t="s">
        <v>1653</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2243</v>
      </c>
      <c r="B498" s="70">
        <v>92</v>
      </c>
      <c r="C498" s="70">
        <v>7</v>
      </c>
      <c r="D498" s="70">
        <v>6</v>
      </c>
      <c r="E498" s="70">
        <v>2010</v>
      </c>
      <c r="F498" s="70" t="s">
        <v>177</v>
      </c>
      <c r="G498" s="70" t="s">
        <v>1652</v>
      </c>
      <c r="H498" s="70" t="s">
        <v>1653</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2244</v>
      </c>
      <c r="B499" s="70">
        <v>93</v>
      </c>
      <c r="C499" s="70">
        <v>8</v>
      </c>
      <c r="D499" s="70">
        <v>6</v>
      </c>
      <c r="E499" s="70">
        <v>2011</v>
      </c>
      <c r="F499" s="70" t="s">
        <v>178</v>
      </c>
      <c r="G499" s="70" t="s">
        <v>1652</v>
      </c>
      <c r="H499" s="70" t="s">
        <v>1653</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2245</v>
      </c>
      <c r="B500" s="70">
        <v>94</v>
      </c>
      <c r="C500" s="70">
        <v>9</v>
      </c>
      <c r="D500" s="70">
        <v>6</v>
      </c>
      <c r="E500" s="70">
        <v>2012</v>
      </c>
      <c r="F500" s="70" t="s">
        <v>179</v>
      </c>
      <c r="G500" s="70" t="s">
        <v>1652</v>
      </c>
      <c r="H500" s="70" t="s">
        <v>1653</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2246</v>
      </c>
      <c r="B501" s="70">
        <v>95</v>
      </c>
      <c r="C501" s="70">
        <v>10</v>
      </c>
      <c r="D501" s="70">
        <v>6</v>
      </c>
      <c r="E501" s="70">
        <v>2013</v>
      </c>
      <c r="F501" s="70" t="s">
        <v>180</v>
      </c>
      <c r="G501" s="1064" t="s">
        <v>1652</v>
      </c>
      <c r="H501" s="70" t="s">
        <v>1653</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2247</v>
      </c>
      <c r="B502" s="70">
        <v>96</v>
      </c>
      <c r="C502" s="70">
        <v>11</v>
      </c>
      <c r="D502" s="70">
        <v>6</v>
      </c>
      <c r="E502" s="70">
        <v>2014</v>
      </c>
      <c r="F502" s="70" t="s">
        <v>181</v>
      </c>
      <c r="G502" s="1064" t="s">
        <v>1652</v>
      </c>
      <c r="H502" s="70" t="s">
        <v>1653</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2248</v>
      </c>
      <c r="B503" s="70">
        <v>97</v>
      </c>
      <c r="C503" s="70">
        <v>12</v>
      </c>
      <c r="D503" s="70">
        <v>6</v>
      </c>
      <c r="E503" s="70">
        <v>2015</v>
      </c>
      <c r="F503" s="70" t="s">
        <v>182</v>
      </c>
      <c r="G503" s="70" t="s">
        <v>1652</v>
      </c>
      <c r="H503" s="70" t="s">
        <v>1653</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2249</v>
      </c>
      <c r="B504" s="70">
        <v>98</v>
      </c>
      <c r="C504" s="70">
        <v>13</v>
      </c>
      <c r="D504" s="70">
        <v>6</v>
      </c>
      <c r="E504" s="70">
        <v>2016</v>
      </c>
      <c r="F504" s="70" t="s">
        <v>155</v>
      </c>
      <c r="G504" s="70" t="s">
        <v>1652</v>
      </c>
      <c r="H504" s="70" t="s">
        <v>1653</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2250</v>
      </c>
      <c r="B505" s="70">
        <v>99</v>
      </c>
      <c r="C505" s="70">
        <v>14</v>
      </c>
      <c r="D505" s="70">
        <v>6</v>
      </c>
      <c r="E505" s="70">
        <v>2017</v>
      </c>
      <c r="F505" s="70" t="s">
        <v>156</v>
      </c>
      <c r="G505" s="70" t="s">
        <v>1652</v>
      </c>
      <c r="H505" s="70" t="s">
        <v>1653</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2251</v>
      </c>
      <c r="B506" s="70">
        <v>100</v>
      </c>
      <c r="C506" s="70">
        <v>15</v>
      </c>
      <c r="D506" s="70">
        <v>6</v>
      </c>
      <c r="E506" s="70">
        <v>2018</v>
      </c>
      <c r="F506" s="70" t="s">
        <v>183</v>
      </c>
      <c r="G506" s="70" t="s">
        <v>1652</v>
      </c>
      <c r="H506" s="70" t="s">
        <v>1653</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2252</v>
      </c>
      <c r="B507" s="70">
        <v>101</v>
      </c>
      <c r="C507" s="70">
        <v>16</v>
      </c>
      <c r="D507" s="70">
        <v>6</v>
      </c>
      <c r="E507" s="70">
        <v>2019</v>
      </c>
      <c r="F507" s="70" t="s">
        <v>158</v>
      </c>
      <c r="G507" s="70" t="s">
        <v>1652</v>
      </c>
      <c r="H507" s="70" t="s">
        <v>1653</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2253</v>
      </c>
      <c r="B508" s="70">
        <v>102</v>
      </c>
      <c r="C508" s="70">
        <v>17</v>
      </c>
      <c r="D508" s="70">
        <v>6</v>
      </c>
      <c r="E508" s="70">
        <v>2020</v>
      </c>
      <c r="F508" s="70" t="s">
        <v>159</v>
      </c>
      <c r="G508" s="70" t="s">
        <v>1652</v>
      </c>
      <c r="H508" s="70" t="s">
        <v>1653</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2254</v>
      </c>
      <c r="B509" s="70">
        <v>102</v>
      </c>
      <c r="C509" s="70">
        <v>18</v>
      </c>
      <c r="D509" s="70">
        <v>6</v>
      </c>
      <c r="E509" s="70">
        <v>2021</v>
      </c>
      <c r="F509" s="70" t="s">
        <v>160</v>
      </c>
      <c r="G509" s="70" t="s">
        <v>1652</v>
      </c>
      <c r="H509" s="70" t="s">
        <v>1653</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1661</v>
      </c>
      <c r="B510" s="70">
        <v>102</v>
      </c>
      <c r="C510" s="70">
        <v>19</v>
      </c>
      <c r="D510" s="70">
        <v>6</v>
      </c>
      <c r="E510" s="70">
        <v>2022</v>
      </c>
      <c r="F510" s="70" t="s">
        <v>161</v>
      </c>
      <c r="G510" s="70" t="s">
        <v>1652</v>
      </c>
      <c r="H510" s="70" t="s">
        <v>1653</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2255</v>
      </c>
      <c r="B511" s="70">
        <v>102</v>
      </c>
      <c r="C511" s="70">
        <v>20</v>
      </c>
      <c r="D511" s="70">
        <v>6</v>
      </c>
      <c r="E511" s="70">
        <v>2023</v>
      </c>
      <c r="F511" s="70" t="s">
        <v>1539</v>
      </c>
      <c r="G511" s="70" t="s">
        <v>1652</v>
      </c>
      <c r="H511" s="70" t="s">
        <v>1653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1651</v>
      </c>
      <c r="B512" s="70">
        <v>102</v>
      </c>
      <c r="C512" s="70">
        <v>21</v>
      </c>
      <c r="D512" s="70">
        <v>6</v>
      </c>
      <c r="E512" s="70">
        <v>2024</v>
      </c>
      <c r="F512" s="70" t="s">
        <v>1554</v>
      </c>
      <c r="G512" s="70" t="s">
        <v>1652</v>
      </c>
      <c r="H512" s="70" t="s">
        <v>1653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358</v>
      </c>
      <c r="C513" s="70">
        <v>1</v>
      </c>
      <c r="D513" s="70">
        <v>22</v>
      </c>
      <c r="E513" s="70">
        <v>1990</v>
      </c>
      <c r="F513" s="70" t="s">
        <v>787</v>
      </c>
      <c r="G513" s="70" t="s">
        <v>2257</v>
      </c>
      <c r="H513" s="70" t="s">
        <v>2258</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359</v>
      </c>
      <c r="C514" s="70">
        <v>2</v>
      </c>
      <c r="D514" s="70">
        <v>22</v>
      </c>
      <c r="E514" s="70">
        <v>2005</v>
      </c>
      <c r="F514" s="70" t="s">
        <v>789</v>
      </c>
      <c r="G514" s="70" t="s">
        <v>2257</v>
      </c>
      <c r="H514" s="70" t="s">
        <v>2258</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360</v>
      </c>
      <c r="C515" s="70">
        <v>3</v>
      </c>
      <c r="D515" s="70">
        <v>22</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361</v>
      </c>
      <c r="C516" s="70">
        <v>4</v>
      </c>
      <c r="D516" s="70">
        <v>22</v>
      </c>
      <c r="E516" s="70">
        <v>2007</v>
      </c>
      <c r="F516" s="70" t="s">
        <v>791</v>
      </c>
      <c r="G516" s="70" t="s">
        <v>2257</v>
      </c>
      <c r="H516" s="70" t="s">
        <v>2258</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362</v>
      </c>
      <c r="C517" s="70">
        <v>5</v>
      </c>
      <c r="D517" s="70">
        <v>22</v>
      </c>
      <c r="E517" s="70">
        <v>2008</v>
      </c>
      <c r="F517" s="70" t="s">
        <v>792</v>
      </c>
      <c r="G517" s="70" t="s">
        <v>2257</v>
      </c>
      <c r="H517" s="70" t="s">
        <v>2258</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363</v>
      </c>
      <c r="C518" s="70">
        <v>6</v>
      </c>
      <c r="D518" s="70">
        <v>22</v>
      </c>
      <c r="E518" s="70">
        <v>2009</v>
      </c>
      <c r="F518" s="70" t="s">
        <v>176</v>
      </c>
      <c r="G518" s="70" t="s">
        <v>2257</v>
      </c>
      <c r="H518" s="70" t="s">
        <v>2258</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2264</v>
      </c>
      <c r="B519" s="70">
        <v>364</v>
      </c>
      <c r="C519" s="70">
        <v>7</v>
      </c>
      <c r="D519" s="70">
        <v>22</v>
      </c>
      <c r="E519" s="70">
        <v>2010</v>
      </c>
      <c r="F519" s="70" t="s">
        <v>177</v>
      </c>
      <c r="G519" s="70" t="s">
        <v>2257</v>
      </c>
      <c r="H519" s="70" t="s">
        <v>2258</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2265</v>
      </c>
      <c r="B520" s="70">
        <v>365</v>
      </c>
      <c r="C520" s="70">
        <v>8</v>
      </c>
      <c r="D520" s="70">
        <v>22</v>
      </c>
      <c r="E520" s="70">
        <v>2011</v>
      </c>
      <c r="F520" s="70" t="s">
        <v>178</v>
      </c>
      <c r="G520" s="1064" t="s">
        <v>2257</v>
      </c>
      <c r="H520" s="70" t="s">
        <v>2258</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2266</v>
      </c>
      <c r="B521" s="70">
        <v>366</v>
      </c>
      <c r="C521" s="70">
        <v>9</v>
      </c>
      <c r="D521" s="70">
        <v>22</v>
      </c>
      <c r="E521" s="70">
        <v>2012</v>
      </c>
      <c r="F521" s="70" t="s">
        <v>179</v>
      </c>
      <c r="G521" s="1064" t="s">
        <v>2257</v>
      </c>
      <c r="H521" s="70" t="s">
        <v>2258</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2267</v>
      </c>
      <c r="B522" s="70">
        <v>367</v>
      </c>
      <c r="C522" s="70">
        <v>10</v>
      </c>
      <c r="D522" s="70">
        <v>22</v>
      </c>
      <c r="E522" s="70">
        <v>2013</v>
      </c>
      <c r="F522" s="70" t="s">
        <v>180</v>
      </c>
      <c r="G522" s="70" t="s">
        <v>2257</v>
      </c>
      <c r="H522" s="70" t="s">
        <v>2258</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2268</v>
      </c>
      <c r="B523" s="70">
        <v>368</v>
      </c>
      <c r="C523" s="70">
        <v>11</v>
      </c>
      <c r="D523" s="70">
        <v>22</v>
      </c>
      <c r="E523" s="70">
        <v>2014</v>
      </c>
      <c r="F523" s="70" t="s">
        <v>181</v>
      </c>
      <c r="G523" s="70" t="s">
        <v>2257</v>
      </c>
      <c r="H523" s="70" t="s">
        <v>2258</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2269</v>
      </c>
      <c r="B524" s="70">
        <v>369</v>
      </c>
      <c r="C524" s="70">
        <v>12</v>
      </c>
      <c r="D524" s="70">
        <v>22</v>
      </c>
      <c r="E524" s="70">
        <v>2015</v>
      </c>
      <c r="F524" s="70" t="s">
        <v>182</v>
      </c>
      <c r="G524" s="70" t="s">
        <v>2257</v>
      </c>
      <c r="H524" s="70" t="s">
        <v>2258</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2270</v>
      </c>
      <c r="B525" s="70">
        <v>370</v>
      </c>
      <c r="C525" s="70">
        <v>13</v>
      </c>
      <c r="D525" s="70">
        <v>22</v>
      </c>
      <c r="E525" s="70">
        <v>2016</v>
      </c>
      <c r="F525" s="70" t="s">
        <v>155</v>
      </c>
      <c r="G525" s="70" t="s">
        <v>2257</v>
      </c>
      <c r="H525" s="70" t="s">
        <v>2258</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2271</v>
      </c>
      <c r="B526" s="70">
        <v>371</v>
      </c>
      <c r="C526" s="70">
        <v>14</v>
      </c>
      <c r="D526" s="70">
        <v>22</v>
      </c>
      <c r="E526" s="70">
        <v>2017</v>
      </c>
      <c r="F526" s="70" t="s">
        <v>156</v>
      </c>
      <c r="G526" s="70" t="s">
        <v>2257</v>
      </c>
      <c r="H526" s="70" t="s">
        <v>2258</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2272</v>
      </c>
      <c r="B527" s="70">
        <v>372</v>
      </c>
      <c r="C527" s="70">
        <v>15</v>
      </c>
      <c r="D527" s="70">
        <v>22</v>
      </c>
      <c r="E527" s="70">
        <v>2018</v>
      </c>
      <c r="F527" s="70" t="s">
        <v>183</v>
      </c>
      <c r="G527" s="70" t="s">
        <v>2257</v>
      </c>
      <c r="H527" s="70" t="s">
        <v>2258</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2273</v>
      </c>
      <c r="B528" s="70">
        <v>373</v>
      </c>
      <c r="C528" s="70">
        <v>16</v>
      </c>
      <c r="D528" s="70">
        <v>22</v>
      </c>
      <c r="E528" s="70">
        <v>2019</v>
      </c>
      <c r="F528" s="70" t="s">
        <v>158</v>
      </c>
      <c r="G528" s="70" t="s">
        <v>2257</v>
      </c>
      <c r="H528" s="70" t="s">
        <v>2258</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2274</v>
      </c>
      <c r="B529" s="70">
        <v>374</v>
      </c>
      <c r="C529" s="70">
        <v>17</v>
      </c>
      <c r="D529" s="70">
        <v>22</v>
      </c>
      <c r="E529" s="70">
        <v>2020</v>
      </c>
      <c r="F529" s="70" t="s">
        <v>159</v>
      </c>
      <c r="G529" s="70" t="s">
        <v>2257</v>
      </c>
      <c r="H529" s="70" t="s">
        <v>2258</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2275</v>
      </c>
      <c r="B530" s="70">
        <v>374</v>
      </c>
      <c r="C530" s="70">
        <v>18</v>
      </c>
      <c r="D530" s="70">
        <v>22</v>
      </c>
      <c r="E530" s="70">
        <v>2021</v>
      </c>
      <c r="F530" s="70" t="s">
        <v>160</v>
      </c>
      <c r="G530" s="70" t="s">
        <v>2257</v>
      </c>
      <c r="H530" s="70" t="s">
        <v>2258</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2276</v>
      </c>
      <c r="B531" s="70">
        <v>374</v>
      </c>
      <c r="C531" s="70">
        <v>19</v>
      </c>
      <c r="D531" s="70">
        <v>22</v>
      </c>
      <c r="E531" s="70">
        <v>2022</v>
      </c>
      <c r="F531" s="70" t="s">
        <v>161</v>
      </c>
      <c r="G531" s="70" t="s">
        <v>2257</v>
      </c>
      <c r="H531" s="70" t="s">
        <v>2258</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374</v>
      </c>
      <c r="C532" s="70">
        <v>20</v>
      </c>
      <c r="D532" s="70">
        <v>22</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374</v>
      </c>
      <c r="C533" s="70">
        <v>21</v>
      </c>
      <c r="D533" s="70">
        <v>22</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222</v>
      </c>
      <c r="C534" s="70">
        <v>1</v>
      </c>
      <c r="D534" s="70">
        <v>14</v>
      </c>
      <c r="E534" s="70">
        <v>1990</v>
      </c>
      <c r="F534" s="70" t="s">
        <v>787</v>
      </c>
      <c r="G534" s="70" t="s">
        <v>2280</v>
      </c>
      <c r="H534" s="70" t="s">
        <v>2281</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223</v>
      </c>
      <c r="C535" s="70">
        <v>2</v>
      </c>
      <c r="D535" s="70">
        <v>14</v>
      </c>
      <c r="E535" s="70">
        <v>2005</v>
      </c>
      <c r="F535" s="70" t="s">
        <v>789</v>
      </c>
      <c r="G535" s="70" t="s">
        <v>2280</v>
      </c>
      <c r="H535" s="70" t="s">
        <v>2281</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224</v>
      </c>
      <c r="C536" s="70">
        <v>3</v>
      </c>
      <c r="D536" s="70">
        <v>14</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225</v>
      </c>
      <c r="C537" s="70">
        <v>4</v>
      </c>
      <c r="D537" s="70">
        <v>14</v>
      </c>
      <c r="E537" s="70">
        <v>2007</v>
      </c>
      <c r="F537" s="70" t="s">
        <v>791</v>
      </c>
      <c r="G537" s="70" t="s">
        <v>2280</v>
      </c>
      <c r="H537" s="70" t="s">
        <v>2281</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226</v>
      </c>
      <c r="C538" s="70">
        <v>5</v>
      </c>
      <c r="D538" s="70">
        <v>14</v>
      </c>
      <c r="E538" s="70">
        <v>2008</v>
      </c>
      <c r="F538" s="70" t="s">
        <v>792</v>
      </c>
      <c r="G538" s="70" t="s">
        <v>2280</v>
      </c>
      <c r="H538" s="70" t="s">
        <v>2281</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227</v>
      </c>
      <c r="C539" s="70">
        <v>6</v>
      </c>
      <c r="D539" s="70">
        <v>14</v>
      </c>
      <c r="E539" s="70">
        <v>2009</v>
      </c>
      <c r="F539" s="70" t="s">
        <v>176</v>
      </c>
      <c r="G539" s="1064" t="s">
        <v>2280</v>
      </c>
      <c r="H539" s="70" t="s">
        <v>2281</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2287</v>
      </c>
      <c r="B540" s="70">
        <v>228</v>
      </c>
      <c r="C540" s="70">
        <v>7</v>
      </c>
      <c r="D540" s="70">
        <v>14</v>
      </c>
      <c r="E540" s="70">
        <v>2010</v>
      </c>
      <c r="F540" s="70" t="s">
        <v>177</v>
      </c>
      <c r="G540" s="1064" t="s">
        <v>2280</v>
      </c>
      <c r="H540" s="70" t="s">
        <v>2281</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2288</v>
      </c>
      <c r="B541" s="70">
        <v>229</v>
      </c>
      <c r="C541" s="70">
        <v>8</v>
      </c>
      <c r="D541" s="70">
        <v>14</v>
      </c>
      <c r="E541" s="70">
        <v>2011</v>
      </c>
      <c r="F541" s="70" t="s">
        <v>178</v>
      </c>
      <c r="G541" s="70" t="s">
        <v>2280</v>
      </c>
      <c r="H541" s="70" t="s">
        <v>2281</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2289</v>
      </c>
      <c r="B542" s="70">
        <v>230</v>
      </c>
      <c r="C542" s="70">
        <v>9</v>
      </c>
      <c r="D542" s="70">
        <v>14</v>
      </c>
      <c r="E542" s="70">
        <v>2012</v>
      </c>
      <c r="F542" s="70" t="s">
        <v>179</v>
      </c>
      <c r="G542" s="70" t="s">
        <v>2280</v>
      </c>
      <c r="H542" s="70" t="s">
        <v>2281</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2290</v>
      </c>
      <c r="B543" s="70">
        <v>231</v>
      </c>
      <c r="C543" s="70">
        <v>10</v>
      </c>
      <c r="D543" s="70">
        <v>14</v>
      </c>
      <c r="E543" s="70">
        <v>2013</v>
      </c>
      <c r="F543" s="70" t="s">
        <v>180</v>
      </c>
      <c r="G543" s="70" t="s">
        <v>2280</v>
      </c>
      <c r="H543" s="70" t="s">
        <v>2281</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2291</v>
      </c>
      <c r="B544" s="70">
        <v>232</v>
      </c>
      <c r="C544" s="70">
        <v>11</v>
      </c>
      <c r="D544" s="70">
        <v>14</v>
      </c>
      <c r="E544" s="70">
        <v>2014</v>
      </c>
      <c r="F544" s="70" t="s">
        <v>181</v>
      </c>
      <c r="G544" s="70" t="s">
        <v>2280</v>
      </c>
      <c r="H544" s="70" t="s">
        <v>2281</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2292</v>
      </c>
      <c r="B545" s="70">
        <v>233</v>
      </c>
      <c r="C545" s="70">
        <v>12</v>
      </c>
      <c r="D545" s="70">
        <v>14</v>
      </c>
      <c r="E545" s="70">
        <v>2015</v>
      </c>
      <c r="F545" s="70" t="s">
        <v>182</v>
      </c>
      <c r="G545" s="70" t="s">
        <v>2280</v>
      </c>
      <c r="H545" s="70" t="s">
        <v>2281</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2293</v>
      </c>
      <c r="B546" s="70">
        <v>234</v>
      </c>
      <c r="C546" s="70">
        <v>13</v>
      </c>
      <c r="D546" s="70">
        <v>14</v>
      </c>
      <c r="E546" s="70">
        <v>2016</v>
      </c>
      <c r="F546" s="70" t="s">
        <v>155</v>
      </c>
      <c r="G546" s="70" t="s">
        <v>2280</v>
      </c>
      <c r="H546" s="70" t="s">
        <v>2281</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2294</v>
      </c>
      <c r="B547" s="70">
        <v>235</v>
      </c>
      <c r="C547" s="70">
        <v>14</v>
      </c>
      <c r="D547" s="70">
        <v>14</v>
      </c>
      <c r="E547" s="70">
        <v>2017</v>
      </c>
      <c r="F547" s="70" t="s">
        <v>156</v>
      </c>
      <c r="G547" s="70" t="s">
        <v>2280</v>
      </c>
      <c r="H547" s="70" t="s">
        <v>2281</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2295</v>
      </c>
      <c r="B548" s="70">
        <v>236</v>
      </c>
      <c r="C548" s="70">
        <v>15</v>
      </c>
      <c r="D548" s="70">
        <v>14</v>
      </c>
      <c r="E548" s="70">
        <v>2018</v>
      </c>
      <c r="F548" s="70" t="s">
        <v>183</v>
      </c>
      <c r="G548" s="70" t="s">
        <v>2280</v>
      </c>
      <c r="H548" s="70" t="s">
        <v>2281</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2296</v>
      </c>
      <c r="B549" s="70">
        <v>237</v>
      </c>
      <c r="C549" s="70">
        <v>16</v>
      </c>
      <c r="D549" s="70">
        <v>14</v>
      </c>
      <c r="E549" s="70">
        <v>2019</v>
      </c>
      <c r="F549" s="70" t="s">
        <v>158</v>
      </c>
      <c r="G549" s="70" t="s">
        <v>2280</v>
      </c>
      <c r="H549" s="70" t="s">
        <v>2281</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2297</v>
      </c>
      <c r="B550" s="70">
        <v>238</v>
      </c>
      <c r="C550" s="70">
        <v>17</v>
      </c>
      <c r="D550" s="70">
        <v>14</v>
      </c>
      <c r="E550" s="70">
        <v>2020</v>
      </c>
      <c r="F550" s="70" t="s">
        <v>159</v>
      </c>
      <c r="G550" s="70" t="s">
        <v>2280</v>
      </c>
      <c r="H550" s="70" t="s">
        <v>2281</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2298</v>
      </c>
      <c r="B551" s="70">
        <v>238</v>
      </c>
      <c r="C551" s="70">
        <v>18</v>
      </c>
      <c r="D551" s="70">
        <v>14</v>
      </c>
      <c r="E551" s="70">
        <v>2021</v>
      </c>
      <c r="F551" s="70" t="s">
        <v>160</v>
      </c>
      <c r="G551" s="70" t="s">
        <v>2280</v>
      </c>
      <c r="H551" s="70" t="s">
        <v>2281</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2299</v>
      </c>
      <c r="B552" s="70">
        <v>238</v>
      </c>
      <c r="C552" s="70">
        <v>19</v>
      </c>
      <c r="D552" s="70">
        <v>14</v>
      </c>
      <c r="E552" s="70">
        <v>2022</v>
      </c>
      <c r="F552" s="70" t="s">
        <v>161</v>
      </c>
      <c r="G552" s="70" t="s">
        <v>2280</v>
      </c>
      <c r="H552" s="70" t="s">
        <v>2281</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238</v>
      </c>
      <c r="C553" s="70">
        <v>20</v>
      </c>
      <c r="D553" s="70">
        <v>14</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238</v>
      </c>
      <c r="C554" s="70">
        <v>21</v>
      </c>
      <c r="D554" s="70">
        <v>14</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239</v>
      </c>
      <c r="C555" s="70">
        <v>1</v>
      </c>
      <c r="D555" s="70">
        <v>15</v>
      </c>
      <c r="E555" s="70">
        <v>1990</v>
      </c>
      <c r="F555" s="70" t="s">
        <v>787</v>
      </c>
      <c r="G555" s="70" t="s">
        <v>2303</v>
      </c>
      <c r="H555" s="70" t="s">
        <v>2304</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240</v>
      </c>
      <c r="C556" s="70">
        <v>2</v>
      </c>
      <c r="D556" s="70">
        <v>15</v>
      </c>
      <c r="E556" s="70">
        <v>2005</v>
      </c>
      <c r="F556" s="70" t="s">
        <v>789</v>
      </c>
      <c r="G556" s="70" t="s">
        <v>2303</v>
      </c>
      <c r="H556" s="70" t="s">
        <v>2304</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241</v>
      </c>
      <c r="C557" s="70">
        <v>3</v>
      </c>
      <c r="D557" s="70">
        <v>15</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242</v>
      </c>
      <c r="C558" s="70">
        <v>4</v>
      </c>
      <c r="D558" s="70">
        <v>15</v>
      </c>
      <c r="E558" s="70">
        <v>2007</v>
      </c>
      <c r="F558" s="70" t="s">
        <v>791</v>
      </c>
      <c r="G558" s="1064" t="s">
        <v>2303</v>
      </c>
      <c r="H558" s="70" t="s">
        <v>2304</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243</v>
      </c>
      <c r="C559" s="70">
        <v>5</v>
      </c>
      <c r="D559" s="70">
        <v>15</v>
      </c>
      <c r="E559" s="70">
        <v>2008</v>
      </c>
      <c r="F559" s="70" t="s">
        <v>792</v>
      </c>
      <c r="G559" s="1064" t="s">
        <v>2303</v>
      </c>
      <c r="H559" s="70" t="s">
        <v>2304</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244</v>
      </c>
      <c r="C560" s="70">
        <v>6</v>
      </c>
      <c r="D560" s="70">
        <v>15</v>
      </c>
      <c r="E560" s="70">
        <v>2009</v>
      </c>
      <c r="F560" s="70" t="s">
        <v>176</v>
      </c>
      <c r="G560" s="70" t="s">
        <v>2303</v>
      </c>
      <c r="H560" s="70" t="s">
        <v>2304</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2310</v>
      </c>
      <c r="B561" s="70">
        <v>245</v>
      </c>
      <c r="C561" s="70">
        <v>7</v>
      </c>
      <c r="D561" s="70">
        <v>15</v>
      </c>
      <c r="E561" s="70">
        <v>2010</v>
      </c>
      <c r="F561" s="70" t="s">
        <v>177</v>
      </c>
      <c r="G561" s="70" t="s">
        <v>2303</v>
      </c>
      <c r="H561" s="70" t="s">
        <v>2304</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2311</v>
      </c>
      <c r="B562" s="70">
        <v>246</v>
      </c>
      <c r="C562" s="70">
        <v>8</v>
      </c>
      <c r="D562" s="70">
        <v>15</v>
      </c>
      <c r="E562" s="70">
        <v>2011</v>
      </c>
      <c r="F562" s="70" t="s">
        <v>178</v>
      </c>
      <c r="G562" s="70" t="s">
        <v>2303</v>
      </c>
      <c r="H562" s="70" t="s">
        <v>2304</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2312</v>
      </c>
      <c r="B563" s="70">
        <v>247</v>
      </c>
      <c r="C563" s="70">
        <v>9</v>
      </c>
      <c r="D563" s="70">
        <v>15</v>
      </c>
      <c r="E563" s="70">
        <v>2012</v>
      </c>
      <c r="F563" s="70" t="s">
        <v>179</v>
      </c>
      <c r="G563" s="70" t="s">
        <v>2303</v>
      </c>
      <c r="H563" s="70" t="s">
        <v>2304</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2313</v>
      </c>
      <c r="B564" s="70">
        <v>248</v>
      </c>
      <c r="C564" s="70">
        <v>10</v>
      </c>
      <c r="D564" s="70">
        <v>15</v>
      </c>
      <c r="E564" s="70">
        <v>2013</v>
      </c>
      <c r="F564" s="70" t="s">
        <v>180</v>
      </c>
      <c r="G564" s="70" t="s">
        <v>2303</v>
      </c>
      <c r="H564" s="70" t="s">
        <v>2304</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2314</v>
      </c>
      <c r="B565" s="70">
        <v>249</v>
      </c>
      <c r="C565" s="70">
        <v>11</v>
      </c>
      <c r="D565" s="70">
        <v>15</v>
      </c>
      <c r="E565" s="70">
        <v>2014</v>
      </c>
      <c r="F565" s="70" t="s">
        <v>181</v>
      </c>
      <c r="G565" s="70" t="s">
        <v>2303</v>
      </c>
      <c r="H565" s="70" t="s">
        <v>2304</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2315</v>
      </c>
      <c r="B566" s="70">
        <v>250</v>
      </c>
      <c r="C566" s="70">
        <v>12</v>
      </c>
      <c r="D566" s="70">
        <v>15</v>
      </c>
      <c r="E566" s="70">
        <v>2015</v>
      </c>
      <c r="F566" s="70" t="s">
        <v>182</v>
      </c>
      <c r="G566" s="70" t="s">
        <v>2303</v>
      </c>
      <c r="H566" s="70" t="s">
        <v>2304</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2316</v>
      </c>
      <c r="B567" s="70">
        <v>251</v>
      </c>
      <c r="C567" s="70">
        <v>13</v>
      </c>
      <c r="D567" s="70">
        <v>15</v>
      </c>
      <c r="E567" s="70">
        <v>2016</v>
      </c>
      <c r="F567" s="70" t="s">
        <v>155</v>
      </c>
      <c r="G567" s="70" t="s">
        <v>2303</v>
      </c>
      <c r="H567" s="70" t="s">
        <v>2304</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2317</v>
      </c>
      <c r="B568" s="70">
        <v>252</v>
      </c>
      <c r="C568" s="70">
        <v>14</v>
      </c>
      <c r="D568" s="70">
        <v>15</v>
      </c>
      <c r="E568" s="70">
        <v>2017</v>
      </c>
      <c r="F568" s="70" t="s">
        <v>156</v>
      </c>
      <c r="G568" s="70" t="s">
        <v>2303</v>
      </c>
      <c r="H568" s="70" t="s">
        <v>2304</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2318</v>
      </c>
      <c r="B569" s="70">
        <v>253</v>
      </c>
      <c r="C569" s="70">
        <v>15</v>
      </c>
      <c r="D569" s="70">
        <v>15</v>
      </c>
      <c r="E569" s="70">
        <v>2018</v>
      </c>
      <c r="F569" s="70" t="s">
        <v>183</v>
      </c>
      <c r="G569" s="70" t="s">
        <v>2303</v>
      </c>
      <c r="H569" s="70" t="s">
        <v>2304</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2319</v>
      </c>
      <c r="B570" s="70">
        <v>254</v>
      </c>
      <c r="C570" s="70">
        <v>16</v>
      </c>
      <c r="D570" s="70">
        <v>15</v>
      </c>
      <c r="E570" s="70">
        <v>2019</v>
      </c>
      <c r="F570" s="70" t="s">
        <v>158</v>
      </c>
      <c r="G570" s="70" t="s">
        <v>2303</v>
      </c>
      <c r="H570" s="70" t="s">
        <v>2304</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2320</v>
      </c>
      <c r="B571" s="70">
        <v>255</v>
      </c>
      <c r="C571" s="70">
        <v>17</v>
      </c>
      <c r="D571" s="70">
        <v>15</v>
      </c>
      <c r="E571" s="70">
        <v>2020</v>
      </c>
      <c r="F571" s="70" t="s">
        <v>159</v>
      </c>
      <c r="G571" s="70" t="s">
        <v>2303</v>
      </c>
      <c r="H571" s="70" t="s">
        <v>2304</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2321</v>
      </c>
      <c r="B572" s="70">
        <v>255</v>
      </c>
      <c r="C572" s="70">
        <v>18</v>
      </c>
      <c r="D572" s="70">
        <v>15</v>
      </c>
      <c r="E572" s="70">
        <v>2021</v>
      </c>
      <c r="F572" s="70" t="s">
        <v>160</v>
      </c>
      <c r="G572" s="70" t="s">
        <v>2303</v>
      </c>
      <c r="H572" s="70" t="s">
        <v>2304</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2322</v>
      </c>
      <c r="B573" s="70">
        <v>255</v>
      </c>
      <c r="C573" s="70">
        <v>19</v>
      </c>
      <c r="D573" s="70">
        <v>15</v>
      </c>
      <c r="E573" s="70">
        <v>2022</v>
      </c>
      <c r="F573" s="70" t="s">
        <v>161</v>
      </c>
      <c r="G573" s="70" t="s">
        <v>2303</v>
      </c>
      <c r="H573" s="70" t="s">
        <v>2304</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255</v>
      </c>
      <c r="C574" s="70">
        <v>20</v>
      </c>
      <c r="D574" s="70">
        <v>15</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255</v>
      </c>
      <c r="C575" s="70">
        <v>21</v>
      </c>
      <c r="D575" s="70">
        <v>15</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324</v>
      </c>
      <c r="C576" s="70">
        <v>1</v>
      </c>
      <c r="D576" s="70">
        <v>20</v>
      </c>
      <c r="E576" s="70">
        <v>1990</v>
      </c>
      <c r="F576" s="70" t="s">
        <v>787</v>
      </c>
      <c r="G576" s="70" t="s">
        <v>2326</v>
      </c>
      <c r="H576" s="70" t="s">
        <v>2327</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325</v>
      </c>
      <c r="C577" s="70">
        <v>2</v>
      </c>
      <c r="D577" s="70">
        <v>20</v>
      </c>
      <c r="E577" s="70">
        <v>2005</v>
      </c>
      <c r="F577" s="70" t="s">
        <v>789</v>
      </c>
      <c r="G577" s="1064" t="s">
        <v>2326</v>
      </c>
      <c r="H577" s="70" t="s">
        <v>2327</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326</v>
      </c>
      <c r="C578" s="70">
        <v>3</v>
      </c>
      <c r="D578" s="70">
        <v>20</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327</v>
      </c>
      <c r="C579" s="70">
        <v>4</v>
      </c>
      <c r="D579" s="70">
        <v>20</v>
      </c>
      <c r="E579" s="70">
        <v>2007</v>
      </c>
      <c r="F579" s="70" t="s">
        <v>791</v>
      </c>
      <c r="G579" s="70" t="s">
        <v>2326</v>
      </c>
      <c r="H579" s="70" t="s">
        <v>2327</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328</v>
      </c>
      <c r="C580" s="70">
        <v>5</v>
      </c>
      <c r="D580" s="70">
        <v>20</v>
      </c>
      <c r="E580" s="70">
        <v>2008</v>
      </c>
      <c r="F580" s="70" t="s">
        <v>792</v>
      </c>
      <c r="G580" s="70" t="s">
        <v>2326</v>
      </c>
      <c r="H580" s="70" t="s">
        <v>2327</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329</v>
      </c>
      <c r="C581" s="70">
        <v>6</v>
      </c>
      <c r="D581" s="70">
        <v>20</v>
      </c>
      <c r="E581" s="70">
        <v>2009</v>
      </c>
      <c r="F581" s="70" t="s">
        <v>176</v>
      </c>
      <c r="G581" s="70" t="s">
        <v>2326</v>
      </c>
      <c r="H581" s="70" t="s">
        <v>2327</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2333</v>
      </c>
      <c r="B582" s="70">
        <v>330</v>
      </c>
      <c r="C582" s="70">
        <v>7</v>
      </c>
      <c r="D582" s="70">
        <v>20</v>
      </c>
      <c r="E582" s="70">
        <v>2010</v>
      </c>
      <c r="F582" s="70" t="s">
        <v>177</v>
      </c>
      <c r="G582" s="70" t="s">
        <v>2326</v>
      </c>
      <c r="H582" s="70" t="s">
        <v>2327</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2334</v>
      </c>
      <c r="B583" s="70">
        <v>331</v>
      </c>
      <c r="C583" s="70">
        <v>8</v>
      </c>
      <c r="D583" s="70">
        <v>20</v>
      </c>
      <c r="E583" s="70">
        <v>2011</v>
      </c>
      <c r="F583" s="70" t="s">
        <v>178</v>
      </c>
      <c r="G583" s="70" t="s">
        <v>2326</v>
      </c>
      <c r="H583" s="70" t="s">
        <v>2327</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2335</v>
      </c>
      <c r="B584" s="70">
        <v>332</v>
      </c>
      <c r="C584" s="70">
        <v>9</v>
      </c>
      <c r="D584" s="70">
        <v>20</v>
      </c>
      <c r="E584" s="70">
        <v>2012</v>
      </c>
      <c r="F584" s="70" t="s">
        <v>179</v>
      </c>
      <c r="G584" s="70" t="s">
        <v>2326</v>
      </c>
      <c r="H584" s="70" t="s">
        <v>2327</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2336</v>
      </c>
      <c r="B585" s="70">
        <v>333</v>
      </c>
      <c r="C585" s="70">
        <v>10</v>
      </c>
      <c r="D585" s="70">
        <v>20</v>
      </c>
      <c r="E585" s="70">
        <v>2013</v>
      </c>
      <c r="F585" s="70" t="s">
        <v>180</v>
      </c>
      <c r="G585" s="70" t="s">
        <v>2326</v>
      </c>
      <c r="H585" s="70" t="s">
        <v>2327</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2337</v>
      </c>
      <c r="B586" s="70">
        <v>334</v>
      </c>
      <c r="C586" s="70">
        <v>11</v>
      </c>
      <c r="D586" s="70">
        <v>20</v>
      </c>
      <c r="E586" s="70">
        <v>2014</v>
      </c>
      <c r="F586" s="70" t="s">
        <v>181</v>
      </c>
      <c r="G586" s="70" t="s">
        <v>2326</v>
      </c>
      <c r="H586" s="70" t="s">
        <v>2327</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2338</v>
      </c>
      <c r="B587" s="70">
        <v>335</v>
      </c>
      <c r="C587" s="70">
        <v>12</v>
      </c>
      <c r="D587" s="70">
        <v>20</v>
      </c>
      <c r="E587" s="70">
        <v>2015</v>
      </c>
      <c r="F587" s="70" t="s">
        <v>182</v>
      </c>
      <c r="G587" s="70" t="s">
        <v>2326</v>
      </c>
      <c r="H587" s="70" t="s">
        <v>2327</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2339</v>
      </c>
      <c r="B588" s="70">
        <v>336</v>
      </c>
      <c r="C588" s="70">
        <v>13</v>
      </c>
      <c r="D588" s="70">
        <v>20</v>
      </c>
      <c r="E588" s="70">
        <v>2016</v>
      </c>
      <c r="F588" s="70" t="s">
        <v>155</v>
      </c>
      <c r="G588" s="70" t="s">
        <v>2326</v>
      </c>
      <c r="H588" s="70" t="s">
        <v>2327</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2340</v>
      </c>
      <c r="B589" s="70">
        <v>337</v>
      </c>
      <c r="C589" s="70">
        <v>14</v>
      </c>
      <c r="D589" s="70">
        <v>20</v>
      </c>
      <c r="E589" s="70">
        <v>2017</v>
      </c>
      <c r="F589" s="70" t="s">
        <v>156</v>
      </c>
      <c r="G589" s="70" t="s">
        <v>2326</v>
      </c>
      <c r="H589" s="70" t="s">
        <v>2327</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2341</v>
      </c>
      <c r="B590" s="70">
        <v>338</v>
      </c>
      <c r="C590" s="70">
        <v>15</v>
      </c>
      <c r="D590" s="70">
        <v>20</v>
      </c>
      <c r="E590" s="70">
        <v>2018</v>
      </c>
      <c r="F590" s="70" t="s">
        <v>183</v>
      </c>
      <c r="G590" s="70" t="s">
        <v>2326</v>
      </c>
      <c r="H590" s="70" t="s">
        <v>2327</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2342</v>
      </c>
      <c r="B591" s="70">
        <v>339</v>
      </c>
      <c r="C591" s="70">
        <v>16</v>
      </c>
      <c r="D591" s="70">
        <v>20</v>
      </c>
      <c r="E591" s="70">
        <v>2019</v>
      </c>
      <c r="F591" s="70" t="s">
        <v>158</v>
      </c>
      <c r="G591" s="70" t="s">
        <v>2326</v>
      </c>
      <c r="H591" s="70" t="s">
        <v>2327</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2343</v>
      </c>
      <c r="B592" s="70">
        <v>340</v>
      </c>
      <c r="C592" s="70">
        <v>17</v>
      </c>
      <c r="D592" s="70">
        <v>20</v>
      </c>
      <c r="E592" s="70">
        <v>2020</v>
      </c>
      <c r="F592" s="70" t="s">
        <v>159</v>
      </c>
      <c r="G592" s="70" t="s">
        <v>2326</v>
      </c>
      <c r="H592" s="70" t="s">
        <v>2327</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2344</v>
      </c>
      <c r="B593" s="70">
        <v>340</v>
      </c>
      <c r="C593" s="70">
        <v>18</v>
      </c>
      <c r="D593" s="70">
        <v>20</v>
      </c>
      <c r="E593" s="70">
        <v>2021</v>
      </c>
      <c r="F593" s="70" t="s">
        <v>160</v>
      </c>
      <c r="G593" s="70" t="s">
        <v>2326</v>
      </c>
      <c r="H593" s="70" t="s">
        <v>2327</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2345</v>
      </c>
      <c r="B594" s="70">
        <v>340</v>
      </c>
      <c r="C594" s="70">
        <v>19</v>
      </c>
      <c r="D594" s="70">
        <v>20</v>
      </c>
      <c r="E594" s="70">
        <v>2022</v>
      </c>
      <c r="F594" s="70" t="s">
        <v>161</v>
      </c>
      <c r="G594" s="70" t="s">
        <v>2326</v>
      </c>
      <c r="H594" s="70" t="s">
        <v>2327</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340</v>
      </c>
      <c r="C595" s="70">
        <v>20</v>
      </c>
      <c r="D595" s="70">
        <v>20</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340</v>
      </c>
      <c r="C596" s="70">
        <v>21</v>
      </c>
      <c r="D596" s="70">
        <v>20</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460</v>
      </c>
      <c r="C597" s="70">
        <v>1</v>
      </c>
      <c r="D597" s="70">
        <v>28</v>
      </c>
      <c r="E597" s="70">
        <v>1990</v>
      </c>
      <c r="F597" s="70" t="s">
        <v>787</v>
      </c>
      <c r="G597" s="1064" t="s">
        <v>1573</v>
      </c>
      <c r="H597" s="70" t="s">
        <v>1574</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2349</v>
      </c>
      <c r="B598" s="70">
        <v>461</v>
      </c>
      <c r="C598" s="70">
        <v>2</v>
      </c>
      <c r="D598" s="70">
        <v>28</v>
      </c>
      <c r="E598" s="70">
        <v>2005</v>
      </c>
      <c r="F598" s="70" t="s">
        <v>789</v>
      </c>
      <c r="G598" s="70" t="s">
        <v>1573</v>
      </c>
      <c r="H598" s="70" t="s">
        <v>1574</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2350</v>
      </c>
      <c r="B599" s="70">
        <v>462</v>
      </c>
      <c r="C599" s="70">
        <v>3</v>
      </c>
      <c r="D599" s="70">
        <v>28</v>
      </c>
      <c r="E599" s="70">
        <v>2006</v>
      </c>
      <c r="F599" s="70" t="s">
        <v>790</v>
      </c>
      <c r="G599" s="70" t="s">
        <v>1573</v>
      </c>
      <c r="H599" s="70" t="s">
        <v>1574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2351</v>
      </c>
      <c r="B600" s="70">
        <v>463</v>
      </c>
      <c r="C600" s="70">
        <v>4</v>
      </c>
      <c r="D600" s="70">
        <v>28</v>
      </c>
      <c r="E600" s="70">
        <v>2007</v>
      </c>
      <c r="F600" s="70" t="s">
        <v>791</v>
      </c>
      <c r="G600" s="70" t="s">
        <v>1573</v>
      </c>
      <c r="H600" s="70" t="s">
        <v>1574</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2352</v>
      </c>
      <c r="B601" s="70">
        <v>464</v>
      </c>
      <c r="C601" s="70">
        <v>5</v>
      </c>
      <c r="D601" s="70">
        <v>28</v>
      </c>
      <c r="E601" s="70">
        <v>2008</v>
      </c>
      <c r="F601" s="70" t="s">
        <v>792</v>
      </c>
      <c r="G601" s="70" t="s">
        <v>1573</v>
      </c>
      <c r="H601" s="70" t="s">
        <v>1574</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2353</v>
      </c>
      <c r="B602" s="70">
        <v>465</v>
      </c>
      <c r="C602" s="70">
        <v>6</v>
      </c>
      <c r="D602" s="70">
        <v>28</v>
      </c>
      <c r="E602" s="70">
        <v>2009</v>
      </c>
      <c r="F602" s="70" t="s">
        <v>176</v>
      </c>
      <c r="G602" s="70" t="s">
        <v>1573</v>
      </c>
      <c r="H602" s="70" t="s">
        <v>1574</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2354</v>
      </c>
      <c r="B603" s="70">
        <v>466</v>
      </c>
      <c r="C603" s="70">
        <v>7</v>
      </c>
      <c r="D603" s="70">
        <v>28</v>
      </c>
      <c r="E603" s="70">
        <v>2010</v>
      </c>
      <c r="F603" s="70" t="s">
        <v>177</v>
      </c>
      <c r="G603" s="70" t="s">
        <v>1573</v>
      </c>
      <c r="H603" s="70" t="s">
        <v>1574</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2355</v>
      </c>
      <c r="B604" s="70">
        <v>467</v>
      </c>
      <c r="C604" s="70">
        <v>8</v>
      </c>
      <c r="D604" s="70">
        <v>28</v>
      </c>
      <c r="E604" s="70">
        <v>2011</v>
      </c>
      <c r="F604" s="70" t="s">
        <v>178</v>
      </c>
      <c r="G604" s="70" t="s">
        <v>1573</v>
      </c>
      <c r="H604" s="70" t="s">
        <v>1574</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2356</v>
      </c>
      <c r="B605" s="70">
        <v>468</v>
      </c>
      <c r="C605" s="70">
        <v>9</v>
      </c>
      <c r="D605" s="70">
        <v>28</v>
      </c>
      <c r="E605" s="70">
        <v>2012</v>
      </c>
      <c r="F605" s="70" t="s">
        <v>179</v>
      </c>
      <c r="G605" s="70" t="s">
        <v>1573</v>
      </c>
      <c r="H605" s="70" t="s">
        <v>1574</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2357</v>
      </c>
      <c r="B606" s="70">
        <v>469</v>
      </c>
      <c r="C606" s="70">
        <v>10</v>
      </c>
      <c r="D606" s="70">
        <v>28</v>
      </c>
      <c r="E606" s="70">
        <v>2013</v>
      </c>
      <c r="F606" s="70" t="s">
        <v>180</v>
      </c>
      <c r="G606" s="70" t="s">
        <v>1573</v>
      </c>
      <c r="H606" s="70" t="s">
        <v>1574</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2358</v>
      </c>
      <c r="B607" s="70">
        <v>470</v>
      </c>
      <c r="C607" s="70">
        <v>11</v>
      </c>
      <c r="D607" s="70">
        <v>28</v>
      </c>
      <c r="E607" s="70">
        <v>2014</v>
      </c>
      <c r="F607" s="70" t="s">
        <v>181</v>
      </c>
      <c r="G607" s="70" t="s">
        <v>1573</v>
      </c>
      <c r="H607" s="70" t="s">
        <v>1574</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2359</v>
      </c>
      <c r="B608" s="70">
        <v>471</v>
      </c>
      <c r="C608" s="70">
        <v>12</v>
      </c>
      <c r="D608" s="70">
        <v>28</v>
      </c>
      <c r="E608" s="70">
        <v>2015</v>
      </c>
      <c r="F608" s="70" t="s">
        <v>182</v>
      </c>
      <c r="G608" s="70" t="s">
        <v>1573</v>
      </c>
      <c r="H608" s="70" t="s">
        <v>1574</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2360</v>
      </c>
      <c r="B609" s="70">
        <v>472</v>
      </c>
      <c r="C609" s="70">
        <v>13</v>
      </c>
      <c r="D609" s="70">
        <v>28</v>
      </c>
      <c r="E609" s="70">
        <v>2016</v>
      </c>
      <c r="F609" s="70" t="s">
        <v>155</v>
      </c>
      <c r="G609" s="70" t="s">
        <v>1573</v>
      </c>
      <c r="H609" s="70" t="s">
        <v>1574</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2361</v>
      </c>
      <c r="B610" s="70">
        <v>473</v>
      </c>
      <c r="C610" s="70">
        <v>14</v>
      </c>
      <c r="D610" s="70">
        <v>28</v>
      </c>
      <c r="E610" s="70">
        <v>2017</v>
      </c>
      <c r="F610" s="70" t="s">
        <v>156</v>
      </c>
      <c r="G610" s="70" t="s">
        <v>1573</v>
      </c>
      <c r="H610" s="70" t="s">
        <v>1574</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2362</v>
      </c>
      <c r="B611" s="70">
        <v>474</v>
      </c>
      <c r="C611" s="70">
        <v>15</v>
      </c>
      <c r="D611" s="70">
        <v>28</v>
      </c>
      <c r="E611" s="70">
        <v>2018</v>
      </c>
      <c r="F611" s="70" t="s">
        <v>183</v>
      </c>
      <c r="G611" s="70" t="s">
        <v>1573</v>
      </c>
      <c r="H611" s="70" t="s">
        <v>1574</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2363</v>
      </c>
      <c r="B612" s="70">
        <v>475</v>
      </c>
      <c r="C612" s="70">
        <v>16</v>
      </c>
      <c r="D612" s="70">
        <v>28</v>
      </c>
      <c r="E612" s="70">
        <v>2019</v>
      </c>
      <c r="F612" s="70" t="s">
        <v>158</v>
      </c>
      <c r="G612" s="70" t="s">
        <v>1573</v>
      </c>
      <c r="H612" s="70" t="s">
        <v>1574</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2364</v>
      </c>
      <c r="B613" s="70">
        <v>476</v>
      </c>
      <c r="C613" s="70">
        <v>17</v>
      </c>
      <c r="D613" s="70">
        <v>28</v>
      </c>
      <c r="E613" s="70">
        <v>2020</v>
      </c>
      <c r="F613" s="70" t="s">
        <v>159</v>
      </c>
      <c r="G613" s="70" t="s">
        <v>1573</v>
      </c>
      <c r="H613" s="70" t="s">
        <v>1574</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2365</v>
      </c>
      <c r="B614" s="70">
        <v>476</v>
      </c>
      <c r="C614" s="70">
        <v>18</v>
      </c>
      <c r="D614" s="70">
        <v>28</v>
      </c>
      <c r="E614" s="70">
        <v>2021</v>
      </c>
      <c r="F614" s="70" t="s">
        <v>160</v>
      </c>
      <c r="G614" s="70" t="s">
        <v>1573</v>
      </c>
      <c r="H614" s="70" t="s">
        <v>1574</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1578</v>
      </c>
      <c r="B615" s="70">
        <v>476</v>
      </c>
      <c r="C615" s="70">
        <v>19</v>
      </c>
      <c r="D615" s="70">
        <v>28</v>
      </c>
      <c r="E615" s="70">
        <v>2022</v>
      </c>
      <c r="F615" s="70" t="s">
        <v>161</v>
      </c>
      <c r="G615" s="1064" t="s">
        <v>1573</v>
      </c>
      <c r="H615" s="70" t="s">
        <v>1574</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2366</v>
      </c>
      <c r="B616" s="70">
        <v>476</v>
      </c>
      <c r="C616" s="70">
        <v>20</v>
      </c>
      <c r="D616" s="70">
        <v>28</v>
      </c>
      <c r="E616" s="70">
        <v>2023</v>
      </c>
      <c r="F616" s="70" t="s">
        <v>1539</v>
      </c>
      <c r="G616" s="1064" t="s">
        <v>1573</v>
      </c>
      <c r="H616" s="70" t="s">
        <v>1574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1572</v>
      </c>
      <c r="B617" s="70">
        <v>476</v>
      </c>
      <c r="C617" s="70">
        <v>21</v>
      </c>
      <c r="D617" s="70">
        <v>28</v>
      </c>
      <c r="E617" s="70">
        <v>2024</v>
      </c>
      <c r="F617" s="70" t="s">
        <v>1554</v>
      </c>
      <c r="G617" s="70" t="s">
        <v>1573</v>
      </c>
      <c r="H617" s="70" t="s">
        <v>1574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2003.723618417649</v>
      </c>
      <c r="K618" s="71">
        <v>264.397448751924</v>
      </c>
      <c r="L618" s="71">
        <v>409.01110988683661</v>
      </c>
      <c r="M618" s="71">
        <v>850.16809663475215</v>
      </c>
      <c r="N618" s="71">
        <v>1548.9660034193621</v>
      </c>
      <c r="O618" s="71">
        <v>821.24822887224377</v>
      </c>
      <c r="P618" s="71">
        <v>1174.958672547893</v>
      </c>
      <c r="Q618" s="71">
        <v>75.599410821300907</v>
      </c>
      <c r="R618" s="71">
        <v>18.833285808458271</v>
      </c>
      <c r="S618" s="71">
        <v>81.45198000000002</v>
      </c>
      <c r="T618" s="72"/>
      <c r="U618" s="71">
        <v>150107439</v>
      </c>
      <c r="V618" s="71">
        <v>64277</v>
      </c>
      <c r="W618" s="71">
        <v>7556</v>
      </c>
      <c r="X618" s="71">
        <v>337811</v>
      </c>
      <c r="Y618" s="71">
        <v>358562</v>
      </c>
      <c r="Z618" s="71">
        <v>337789</v>
      </c>
      <c r="AA618" s="71">
        <v>285293</v>
      </c>
      <c r="AB618" s="71">
        <v>1227478</v>
      </c>
      <c r="AC618" s="71">
        <v>3261959</v>
      </c>
      <c r="AD618" s="71">
        <v>81.451980000000006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2460.4912280130939</v>
      </c>
      <c r="K619" s="71">
        <v>224.77994112066159</v>
      </c>
      <c r="L619" s="71">
        <v>351.45044627178549</v>
      </c>
      <c r="M619" s="71">
        <v>1760.9382773798541</v>
      </c>
      <c r="N619" s="71">
        <v>2400.027177390994</v>
      </c>
      <c r="O619" s="71">
        <v>1232.262247278911</v>
      </c>
      <c r="P619" s="71">
        <v>1136.166175678236</v>
      </c>
      <c r="Q619" s="71">
        <v>68.1259238800221</v>
      </c>
      <c r="R619" s="71">
        <v>79.156567751362516</v>
      </c>
      <c r="S619" s="71">
        <v>138.828194153</v>
      </c>
      <c r="T619" s="72"/>
      <c r="U619" s="71">
        <v>140167156</v>
      </c>
      <c r="V619" s="71">
        <v>56228</v>
      </c>
      <c r="W619" s="71">
        <v>3712</v>
      </c>
      <c r="X619" s="71">
        <v>288144</v>
      </c>
      <c r="Y619" s="71">
        <v>415268</v>
      </c>
      <c r="Z619" s="71">
        <v>586515</v>
      </c>
      <c r="AA619" s="71">
        <v>225938</v>
      </c>
      <c r="AB619" s="71">
        <v>1156356</v>
      </c>
      <c r="AC619" s="71">
        <v>13997200</v>
      </c>
      <c r="AD619" s="71">
        <v>138.828194153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2099.5721368254999</v>
      </c>
      <c r="K621" s="71">
        <v>153.7243874671513</v>
      </c>
      <c r="L621" s="71">
        <v>433.14449213177329</v>
      </c>
      <c r="M621" s="71">
        <v>1674.0613584110861</v>
      </c>
      <c r="N621" s="71">
        <v>2426.543072492088</v>
      </c>
      <c r="O621" s="71">
        <v>1185.9061058834261</v>
      </c>
      <c r="P621" s="71">
        <v>1109.132106336227</v>
      </c>
      <c r="Q621" s="71">
        <v>70.341290553220702</v>
      </c>
      <c r="R621" s="71">
        <v>75.591685694008149</v>
      </c>
      <c r="S621" s="71">
        <v>142.004450463458</v>
      </c>
      <c r="T621" s="72"/>
      <c r="U621" s="71">
        <v>166047554</v>
      </c>
      <c r="V621" s="71">
        <v>51340</v>
      </c>
      <c r="W621" s="71">
        <v>5012</v>
      </c>
      <c r="X621" s="71">
        <v>350204</v>
      </c>
      <c r="Y621" s="71">
        <v>416787</v>
      </c>
      <c r="Z621" s="71">
        <v>586776</v>
      </c>
      <c r="AA621" s="71">
        <v>217200</v>
      </c>
      <c r="AB621" s="71">
        <v>1130823</v>
      </c>
      <c r="AC621" s="71">
        <v>13750353</v>
      </c>
      <c r="AD621" s="71">
        <v>142.004450463458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1907.2019898772</v>
      </c>
      <c r="K622" s="71">
        <v>116.287979210945</v>
      </c>
      <c r="L622" s="71">
        <v>390.290206962404</v>
      </c>
      <c r="M622" s="71">
        <v>1749.9626118614001</v>
      </c>
      <c r="N622" s="71">
        <v>1996.012546388557</v>
      </c>
      <c r="O622" s="71">
        <v>1144.411437375745</v>
      </c>
      <c r="P622" s="71">
        <v>1082.3544757818979</v>
      </c>
      <c r="Q622" s="71">
        <v>68.463297877756204</v>
      </c>
      <c r="R622" s="71">
        <v>71.75997008703645</v>
      </c>
      <c r="S622" s="71">
        <v>144.82627238347001</v>
      </c>
      <c r="T622" s="72"/>
      <c r="U622" s="71">
        <v>155584434</v>
      </c>
      <c r="V622" s="71">
        <v>51340</v>
      </c>
      <c r="W622" s="71">
        <v>5012</v>
      </c>
      <c r="X622" s="71">
        <v>350204</v>
      </c>
      <c r="Y622" s="71">
        <v>417941</v>
      </c>
      <c r="Z622" s="71">
        <v>586119</v>
      </c>
      <c r="AA622" s="71">
        <v>212198</v>
      </c>
      <c r="AB622" s="71">
        <v>1118735</v>
      </c>
      <c r="AC622" s="71">
        <v>13554471</v>
      </c>
      <c r="AD622" s="71">
        <v>144.82627238347001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1973.870366748303</v>
      </c>
      <c r="K623" s="71">
        <v>121.33063092224749</v>
      </c>
      <c r="L623" s="71">
        <v>453.4899592501626</v>
      </c>
      <c r="M623" s="71">
        <v>1895.1965474161971</v>
      </c>
      <c r="N623" s="71">
        <v>1984.0847448365939</v>
      </c>
      <c r="O623" s="71">
        <v>1162.3197060362229</v>
      </c>
      <c r="P623" s="71">
        <v>1032.1422634575699</v>
      </c>
      <c r="Q623" s="71">
        <v>64.607289533037203</v>
      </c>
      <c r="R623" s="71">
        <v>72.46591512523861</v>
      </c>
      <c r="S623" s="71">
        <v>131.19592768391399</v>
      </c>
      <c r="T623" s="72"/>
      <c r="U623" s="71">
        <v>118479931</v>
      </c>
      <c r="V623" s="71">
        <v>46549</v>
      </c>
      <c r="W623" s="71">
        <v>9665</v>
      </c>
      <c r="X623" s="71">
        <v>363505</v>
      </c>
      <c r="Y623" s="71">
        <v>419270</v>
      </c>
      <c r="Z623" s="71">
        <v>587581</v>
      </c>
      <c r="AA623" s="71">
        <v>207739</v>
      </c>
      <c r="AB623" s="71">
        <v>1108237</v>
      </c>
      <c r="AC623" s="71">
        <v>13353560</v>
      </c>
      <c r="AD623" s="71">
        <v>131.19592768391399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5.9749999999999996</v>
      </c>
      <c r="BI623" s="71">
        <v>18.949000000000002</v>
      </c>
      <c r="BJ623" s="71">
        <v>1615.0039999999999</v>
      </c>
      <c r="BK623" s="71">
        <v>506.01400000000001</v>
      </c>
      <c r="BL623" s="71">
        <v>512.36799999999994</v>
      </c>
      <c r="BM623" s="71">
        <v>0</v>
      </c>
      <c r="BN623" s="72"/>
      <c r="BO623" s="71">
        <v>2</v>
      </c>
      <c r="BP623" s="71">
        <v>3</v>
      </c>
      <c r="BQ623" s="71">
        <v>65</v>
      </c>
      <c r="BR623" s="71">
        <v>3</v>
      </c>
      <c r="BS623" s="71">
        <v>42</v>
      </c>
      <c r="BT623" s="71">
        <v>0</v>
      </c>
      <c r="BU623"/>
      <c r="BV623" s="70">
        <v>2140.7310000000002</v>
      </c>
      <c r="BW623" s="70">
        <v>2.5720000000000001</v>
      </c>
      <c r="BX623" s="70">
        <v>367.096</v>
      </c>
      <c r="BY623" s="70">
        <v>3.5449999999999999</v>
      </c>
      <c r="BZ623" s="70">
        <v>95.923000000000002</v>
      </c>
      <c r="CA623" s="70">
        <v>0</v>
      </c>
      <c r="CB623" s="70">
        <v>0</v>
      </c>
      <c r="CC623" s="70">
        <v>48.442999999999998</v>
      </c>
      <c r="CD623" s="70">
        <v>0</v>
      </c>
    </row>
    <row r="624" spans="1:82">
      <c r="A624" s="70" t="s">
        <v>2391</v>
      </c>
      <c r="B624" s="70">
        <v>517</v>
      </c>
      <c r="C624" s="70">
        <v>7</v>
      </c>
      <c r="D624" s="70">
        <v>31</v>
      </c>
      <c r="E624" s="70">
        <v>2010</v>
      </c>
      <c r="F624" s="70" t="s">
        <v>177</v>
      </c>
      <c r="G624" s="70" t="s">
        <v>2384</v>
      </c>
      <c r="H624" s="70" t="s">
        <v>2385</v>
      </c>
      <c r="I624" s="148"/>
      <c r="J624" s="71">
        <v>1876.604424025252</v>
      </c>
      <c r="K624" s="71">
        <v>120.2678316083182</v>
      </c>
      <c r="L624" s="71">
        <v>436.86858100697089</v>
      </c>
      <c r="M624" s="71">
        <v>1780.0210799685269</v>
      </c>
      <c r="N624" s="71">
        <v>2327.1117419178681</v>
      </c>
      <c r="O624" s="71">
        <v>1158.477467493434</v>
      </c>
      <c r="P624" s="71">
        <v>1039.0164312468539</v>
      </c>
      <c r="Q624" s="71">
        <v>66.776119234665799</v>
      </c>
      <c r="R624" s="71">
        <v>76.770125961333761</v>
      </c>
      <c r="S624" s="71">
        <v>152.93695112217</v>
      </c>
      <c r="T624" s="72"/>
      <c r="U624" s="71">
        <v>131757929</v>
      </c>
      <c r="V624" s="71">
        <v>46549</v>
      </c>
      <c r="W624" s="71">
        <v>9665</v>
      </c>
      <c r="X624" s="71">
        <v>363505</v>
      </c>
      <c r="Y624" s="71">
        <v>420351</v>
      </c>
      <c r="Z624" s="71">
        <v>588360</v>
      </c>
      <c r="AA624" s="71">
        <v>203900</v>
      </c>
      <c r="AB624" s="71">
        <v>1097588</v>
      </c>
      <c r="AC624" s="71">
        <v>13406257</v>
      </c>
      <c r="AD624" s="71">
        <v>152.93695112217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6.3719999999999999</v>
      </c>
      <c r="BI624" s="71">
        <v>18.995999999999999</v>
      </c>
      <c r="BJ624" s="71">
        <v>1742.2360000000001</v>
      </c>
      <c r="BK624" s="71">
        <v>147.179</v>
      </c>
      <c r="BL624" s="71">
        <v>566.87</v>
      </c>
      <c r="BM624" s="71">
        <v>0</v>
      </c>
      <c r="BN624" s="72"/>
      <c r="BO624" s="71">
        <v>2</v>
      </c>
      <c r="BP624" s="71">
        <v>3</v>
      </c>
      <c r="BQ624" s="71">
        <v>64</v>
      </c>
      <c r="BR624" s="71">
        <v>3</v>
      </c>
      <c r="BS624" s="71">
        <v>45</v>
      </c>
      <c r="BT624" s="71">
        <v>0</v>
      </c>
      <c r="BU624"/>
      <c r="BV624" s="70">
        <v>1885.249</v>
      </c>
      <c r="BW624" s="70">
        <v>2.2320000000000002</v>
      </c>
      <c r="BX624" s="70">
        <v>408.72</v>
      </c>
      <c r="BY624" s="70">
        <v>27.085000000000001</v>
      </c>
      <c r="BZ624" s="70">
        <v>98.418000000000006</v>
      </c>
      <c r="CA624" s="70">
        <v>0</v>
      </c>
      <c r="CB624" s="70">
        <v>0</v>
      </c>
      <c r="CC624" s="70">
        <v>59.948999999999998</v>
      </c>
      <c r="CD624" s="70">
        <v>0</v>
      </c>
    </row>
    <row r="625" spans="1:82">
      <c r="A625" s="70" t="s">
        <v>2392</v>
      </c>
      <c r="B625" s="70">
        <v>518</v>
      </c>
      <c r="C625" s="70">
        <v>8</v>
      </c>
      <c r="D625" s="70">
        <v>31</v>
      </c>
      <c r="E625" s="70">
        <v>2011</v>
      </c>
      <c r="F625" s="70" t="s">
        <v>178</v>
      </c>
      <c r="G625" s="70" t="s">
        <v>2384</v>
      </c>
      <c r="H625" s="70" t="s">
        <v>2385</v>
      </c>
      <c r="I625" s="148"/>
      <c r="J625" s="71">
        <v>2234.391991963902</v>
      </c>
      <c r="K625" s="71">
        <v>163.37189674405701</v>
      </c>
      <c r="L625" s="71">
        <v>372.87560442069918</v>
      </c>
      <c r="M625" s="71">
        <v>2055.5528851723179</v>
      </c>
      <c r="N625" s="71">
        <v>2175.2840363969258</v>
      </c>
      <c r="O625" s="71">
        <v>1141.4838263979636</v>
      </c>
      <c r="P625" s="71">
        <v>995.7880475720915</v>
      </c>
      <c r="Q625" s="71">
        <v>76.213530585511293</v>
      </c>
      <c r="R625" s="71">
        <v>94.243784436851556</v>
      </c>
      <c r="S625" s="71">
        <v>150.53389430756701</v>
      </c>
      <c r="T625" s="72"/>
      <c r="U625" s="71">
        <v>121095434</v>
      </c>
      <c r="V625" s="71">
        <v>46549</v>
      </c>
      <c r="W625" s="71">
        <v>9665</v>
      </c>
      <c r="X625" s="71">
        <v>363505</v>
      </c>
      <c r="Y625" s="71">
        <v>421338</v>
      </c>
      <c r="Z625" s="71">
        <v>592324</v>
      </c>
      <c r="AA625" s="71">
        <v>201232</v>
      </c>
      <c r="AB625" s="71">
        <v>1086018</v>
      </c>
      <c r="AC625" s="71">
        <v>16430438</v>
      </c>
      <c r="AD625" s="71">
        <v>150.53389430756701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6.008</v>
      </c>
      <c r="BI625" s="71">
        <v>18.96</v>
      </c>
      <c r="BJ625" s="71">
        <v>1693.3309999999999</v>
      </c>
      <c r="BK625" s="71">
        <v>609.05499999999995</v>
      </c>
      <c r="BL625" s="71">
        <v>533.68999999999994</v>
      </c>
      <c r="BM625" s="71">
        <v>0</v>
      </c>
      <c r="BN625" s="72"/>
      <c r="BO625" s="71">
        <v>2</v>
      </c>
      <c r="BP625" s="71">
        <v>3</v>
      </c>
      <c r="BQ625" s="71">
        <v>67</v>
      </c>
      <c r="BR625" s="71">
        <v>3</v>
      </c>
      <c r="BS625" s="71">
        <v>44</v>
      </c>
      <c r="BT625" s="71">
        <v>0</v>
      </c>
      <c r="BU625"/>
      <c r="BV625" s="70">
        <v>2295.1379999999999</v>
      </c>
      <c r="BW625" s="70">
        <v>72.009</v>
      </c>
      <c r="BX625" s="70">
        <v>328.60599999999999</v>
      </c>
      <c r="BY625" s="70">
        <v>23.268999999999998</v>
      </c>
      <c r="BZ625" s="70">
        <v>108.938</v>
      </c>
      <c r="CA625" s="70">
        <v>0</v>
      </c>
      <c r="CB625" s="70">
        <v>0</v>
      </c>
      <c r="CC625" s="70">
        <v>33.084000000000003</v>
      </c>
      <c r="CD625" s="70">
        <v>0</v>
      </c>
    </row>
    <row r="626" spans="1:82">
      <c r="A626" s="70" t="s">
        <v>2393</v>
      </c>
      <c r="B626" s="70">
        <v>519</v>
      </c>
      <c r="C626" s="70">
        <v>9</v>
      </c>
      <c r="D626" s="70">
        <v>31</v>
      </c>
      <c r="E626" s="70">
        <v>2012</v>
      </c>
      <c r="F626" s="70" t="s">
        <v>179</v>
      </c>
      <c r="G626" s="70" t="s">
        <v>2384</v>
      </c>
      <c r="H626" s="70" t="s">
        <v>2385</v>
      </c>
      <c r="I626" s="148"/>
      <c r="J626" s="71">
        <v>1785.118265905679</v>
      </c>
      <c r="K626" s="71">
        <v>151.88127987173459</v>
      </c>
      <c r="L626" s="71">
        <v>368.19604377456812</v>
      </c>
      <c r="M626" s="71">
        <v>2045.194406983316</v>
      </c>
      <c r="N626" s="71">
        <v>2337.5700296655482</v>
      </c>
      <c r="O626" s="71">
        <v>1141.5793135661092</v>
      </c>
      <c r="P626" s="71">
        <v>992.91372173613877</v>
      </c>
      <c r="Q626" s="71">
        <v>82.056263851918004</v>
      </c>
      <c r="R626" s="71">
        <v>93.357159594823642</v>
      </c>
      <c r="S626" s="71">
        <v>128.79265284371991</v>
      </c>
      <c r="T626" s="72"/>
      <c r="U626" s="71">
        <v>112364176</v>
      </c>
      <c r="V626" s="71">
        <v>46549</v>
      </c>
      <c r="W626" s="71">
        <v>9665</v>
      </c>
      <c r="X626" s="71">
        <v>363505</v>
      </c>
      <c r="Y626" s="71">
        <v>423751</v>
      </c>
      <c r="Z626" s="71">
        <v>597072</v>
      </c>
      <c r="AA626" s="71">
        <v>199516</v>
      </c>
      <c r="AB626" s="71">
        <v>1076205</v>
      </c>
      <c r="AC626" s="71">
        <v>15854306</v>
      </c>
      <c r="AD626" s="71">
        <v>128.79265284371999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7.7350000000000003</v>
      </c>
      <c r="BI626" s="71">
        <v>19.047999999999998</v>
      </c>
      <c r="BJ626" s="71">
        <v>1456.9359999999999</v>
      </c>
      <c r="BK626" s="71">
        <v>580.96699999999998</v>
      </c>
      <c r="BL626" s="71">
        <v>550.51699999999994</v>
      </c>
      <c r="BM626" s="71">
        <v>0</v>
      </c>
      <c r="BN626" s="72"/>
      <c r="BO626" s="71">
        <v>2</v>
      </c>
      <c r="BP626" s="71">
        <v>3</v>
      </c>
      <c r="BQ626" s="71">
        <v>67</v>
      </c>
      <c r="BR626" s="71">
        <v>3</v>
      </c>
      <c r="BS626" s="71">
        <v>45</v>
      </c>
      <c r="BT626" s="71">
        <v>0</v>
      </c>
      <c r="BU626"/>
      <c r="BV626" s="70">
        <v>2160.0329999999999</v>
      </c>
      <c r="BW626" s="70">
        <v>99.057000000000002</v>
      </c>
      <c r="BX626" s="70">
        <v>231.27099999999999</v>
      </c>
      <c r="BY626" s="70">
        <v>26.161000000000001</v>
      </c>
      <c r="BZ626" s="70">
        <v>65.116</v>
      </c>
      <c r="CA626" s="70">
        <v>0</v>
      </c>
      <c r="CB626" s="70">
        <v>0</v>
      </c>
      <c r="CC626" s="70">
        <v>33.564999999999998</v>
      </c>
      <c r="CD626" s="70">
        <v>0</v>
      </c>
    </row>
    <row r="627" spans="1:82">
      <c r="A627" s="70" t="s">
        <v>2394</v>
      </c>
      <c r="B627" s="70">
        <v>520</v>
      </c>
      <c r="C627" s="70">
        <v>10</v>
      </c>
      <c r="D627" s="70">
        <v>31</v>
      </c>
      <c r="E627" s="70">
        <v>2013</v>
      </c>
      <c r="F627" s="70" t="s">
        <v>180</v>
      </c>
      <c r="G627" s="70" t="s">
        <v>2384</v>
      </c>
      <c r="H627" s="70" t="s">
        <v>2385</v>
      </c>
      <c r="I627" s="148"/>
      <c r="J627" s="71">
        <v>1847.121523452146</v>
      </c>
      <c r="K627" s="71">
        <v>137.82666187173601</v>
      </c>
      <c r="L627" s="71">
        <v>291.59676083263219</v>
      </c>
      <c r="M627" s="71">
        <v>2018.0232865214391</v>
      </c>
      <c r="N627" s="71">
        <v>2674.4634716254109</v>
      </c>
      <c r="O627" s="71">
        <v>1103.2280489399916</v>
      </c>
      <c r="P627" s="71">
        <v>992.45392678361554</v>
      </c>
      <c r="Q627" s="71">
        <v>82.787218569859903</v>
      </c>
      <c r="R627" s="71">
        <v>94.666783368000978</v>
      </c>
      <c r="S627" s="71">
        <v>148.85951371246361</v>
      </c>
      <c r="T627" s="72"/>
      <c r="U627" s="71">
        <v>110646529</v>
      </c>
      <c r="V627" s="71">
        <v>46549</v>
      </c>
      <c r="W627" s="71">
        <v>9665</v>
      </c>
      <c r="X627" s="71">
        <v>363505</v>
      </c>
      <c r="Y627" s="71">
        <v>425062</v>
      </c>
      <c r="Z627" s="71">
        <v>602776</v>
      </c>
      <c r="AA627" s="71">
        <v>198675</v>
      </c>
      <c r="AB627" s="71">
        <v>1070226</v>
      </c>
      <c r="AC627" s="71">
        <v>15693084</v>
      </c>
      <c r="AD627" s="71">
        <v>148.85951371246361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8.9009999999999998</v>
      </c>
      <c r="BI627" s="71">
        <v>18.823</v>
      </c>
      <c r="BJ627" s="71">
        <v>1996.6969999999999</v>
      </c>
      <c r="BK627" s="71">
        <v>567.29499999999996</v>
      </c>
      <c r="BL627" s="71">
        <v>614.20999999999992</v>
      </c>
      <c r="BM627" s="71">
        <v>0</v>
      </c>
      <c r="BN627" s="72"/>
      <c r="BO627" s="71">
        <v>2</v>
      </c>
      <c r="BP627" s="71">
        <v>3</v>
      </c>
      <c r="BQ627" s="71">
        <v>63</v>
      </c>
      <c r="BR627" s="71">
        <v>3</v>
      </c>
      <c r="BS627" s="71">
        <v>45</v>
      </c>
      <c r="BT627" s="71">
        <v>0</v>
      </c>
      <c r="BU627"/>
      <c r="BV627" s="70">
        <v>2641.873</v>
      </c>
      <c r="BW627" s="70">
        <v>155.21100000000001</v>
      </c>
      <c r="BX627" s="70">
        <v>271.36</v>
      </c>
      <c r="BY627" s="70">
        <v>30.645</v>
      </c>
      <c r="BZ627" s="70">
        <v>100.255</v>
      </c>
      <c r="CA627" s="70">
        <v>0</v>
      </c>
      <c r="CB627" s="70">
        <v>0</v>
      </c>
      <c r="CC627" s="70">
        <v>6.5819999999999999</v>
      </c>
      <c r="CD627" s="70">
        <v>0</v>
      </c>
    </row>
    <row r="628" spans="1:82">
      <c r="A628" s="70" t="s">
        <v>2395</v>
      </c>
      <c r="B628" s="70">
        <v>521</v>
      </c>
      <c r="C628" s="70">
        <v>11</v>
      </c>
      <c r="D628" s="70">
        <v>31</v>
      </c>
      <c r="E628" s="70">
        <v>2014</v>
      </c>
      <c r="F628" s="70" t="s">
        <v>181</v>
      </c>
      <c r="G628" s="70" t="s">
        <v>2384</v>
      </c>
      <c r="H628" s="70" t="s">
        <v>2385</v>
      </c>
      <c r="I628" s="148"/>
      <c r="J628" s="71">
        <v>1540.799668321871</v>
      </c>
      <c r="K628" s="71">
        <v>132.77740848317279</v>
      </c>
      <c r="L628" s="71">
        <v>387.7127765219268</v>
      </c>
      <c r="M628" s="71">
        <v>1896.0160456624481</v>
      </c>
      <c r="N628" s="71">
        <v>2169.9270878138468</v>
      </c>
      <c r="O628" s="71">
        <v>1050.4727271850913</v>
      </c>
      <c r="P628" s="71">
        <v>982.8096726537201</v>
      </c>
      <c r="Q628" s="71">
        <v>78.416560101086205</v>
      </c>
      <c r="R628" s="71">
        <v>95.996893374323847</v>
      </c>
      <c r="S628" s="71">
        <v>114.23296387062</v>
      </c>
      <c r="T628" s="72"/>
      <c r="U628" s="71">
        <v>121493567</v>
      </c>
      <c r="V628" s="71">
        <v>41990</v>
      </c>
      <c r="W628" s="71">
        <v>7946</v>
      </c>
      <c r="X628" s="71">
        <v>349691</v>
      </c>
      <c r="Y628" s="71">
        <v>425771</v>
      </c>
      <c r="Z628" s="71">
        <v>604499</v>
      </c>
      <c r="AA628" s="71">
        <v>195727</v>
      </c>
      <c r="AB628" s="71">
        <v>1056579</v>
      </c>
      <c r="AC628" s="71">
        <v>15963617</v>
      </c>
      <c r="AD628" s="71">
        <v>114.23296387062</v>
      </c>
      <c r="AE628" s="72"/>
      <c r="AF628" s="71"/>
      <c r="AG628" s="71"/>
      <c r="AH628" s="71"/>
      <c r="AI628" s="71"/>
      <c r="AJ628" s="71"/>
      <c r="AK628" s="71"/>
      <c r="AL628" s="71"/>
      <c r="AM628" s="71"/>
      <c r="AN628" s="71"/>
      <c r="AO628" s="71"/>
      <c r="AP628" s="71"/>
      <c r="AQ628" s="72"/>
      <c r="AR628" s="71">
        <v>5303</v>
      </c>
      <c r="AS628" s="71">
        <v>337</v>
      </c>
      <c r="AT628" s="71">
        <v>29</v>
      </c>
      <c r="AU628" s="71">
        <v>4</v>
      </c>
      <c r="AV628" s="71">
        <v>0</v>
      </c>
      <c r="AW628" s="71">
        <v>4</v>
      </c>
      <c r="AX628" s="71"/>
      <c r="AY628" s="72"/>
      <c r="AZ628" s="71">
        <v>22072.6</v>
      </c>
      <c r="BA628" s="71">
        <v>50618.6</v>
      </c>
      <c r="BB628" s="71">
        <v>205300</v>
      </c>
      <c r="BC628" s="71">
        <v>5025.5</v>
      </c>
      <c r="BD628" s="71">
        <v>0</v>
      </c>
      <c r="BE628" s="71">
        <v>8565</v>
      </c>
      <c r="BF628" s="71"/>
      <c r="BG628" s="72"/>
      <c r="BH628" s="71">
        <v>7.5469999999999997</v>
      </c>
      <c r="BI628" s="71">
        <v>21.213999999999999</v>
      </c>
      <c r="BJ628" s="71">
        <v>1839.357</v>
      </c>
      <c r="BK628" s="71">
        <v>519.274</v>
      </c>
      <c r="BL628" s="71">
        <v>576.46699999999998</v>
      </c>
      <c r="BM628" s="71">
        <v>0</v>
      </c>
      <c r="BN628" s="72"/>
      <c r="BO628" s="71">
        <v>2</v>
      </c>
      <c r="BP628" s="71">
        <v>3</v>
      </c>
      <c r="BQ628" s="71">
        <v>58</v>
      </c>
      <c r="BR628" s="71">
        <v>3</v>
      </c>
      <c r="BS628" s="71">
        <v>40</v>
      </c>
      <c r="BT628" s="71">
        <v>0</v>
      </c>
      <c r="BU628"/>
      <c r="BV628" s="70">
        <v>2482.3510000000001</v>
      </c>
      <c r="BW628" s="70">
        <v>75.302000000000007</v>
      </c>
      <c r="BX628" s="70">
        <v>260.47500000000002</v>
      </c>
      <c r="BY628" s="70">
        <v>28.233000000000001</v>
      </c>
      <c r="BZ628" s="70">
        <v>98.305999999999997</v>
      </c>
      <c r="CA628" s="70">
        <v>0</v>
      </c>
      <c r="CB628" s="70">
        <v>0</v>
      </c>
      <c r="CC628" s="70">
        <v>19.192</v>
      </c>
      <c r="CD628" s="70">
        <v>0</v>
      </c>
    </row>
    <row r="629" spans="1:82">
      <c r="A629" s="70" t="s">
        <v>2396</v>
      </c>
      <c r="B629" s="70">
        <v>522</v>
      </c>
      <c r="C629" s="70">
        <v>12</v>
      </c>
      <c r="D629" s="70">
        <v>31</v>
      </c>
      <c r="E629" s="70">
        <v>2015</v>
      </c>
      <c r="F629" s="70" t="s">
        <v>182</v>
      </c>
      <c r="G629" s="70" t="s">
        <v>2384</v>
      </c>
      <c r="H629" s="70" t="s">
        <v>2385</v>
      </c>
      <c r="I629" s="148"/>
      <c r="J629" s="71">
        <v>1577.40406151295</v>
      </c>
      <c r="K629" s="71">
        <v>125.22454275896941</v>
      </c>
      <c r="L629" s="71">
        <v>415.08152176061998</v>
      </c>
      <c r="M629" s="71">
        <v>1800.6382873214709</v>
      </c>
      <c r="N629" s="71">
        <v>2101.5935221014911</v>
      </c>
      <c r="O629" s="71">
        <v>1041.1238130243207</v>
      </c>
      <c r="P629" s="71">
        <v>970.67616378384776</v>
      </c>
      <c r="Q629" s="71">
        <v>75.7792787571547</v>
      </c>
      <c r="R629" s="71">
        <v>90.21606342432203</v>
      </c>
      <c r="S629" s="71">
        <v>148.83315123529721</v>
      </c>
      <c r="T629" s="72"/>
      <c r="U629" s="71">
        <v>122413931</v>
      </c>
      <c r="V629" s="71">
        <v>41990</v>
      </c>
      <c r="W629" s="71">
        <v>7946</v>
      </c>
      <c r="X629" s="71">
        <v>349691</v>
      </c>
      <c r="Y629" s="71">
        <v>426035</v>
      </c>
      <c r="Z629" s="71">
        <v>604885</v>
      </c>
      <c r="AA629" s="71">
        <v>193158</v>
      </c>
      <c r="AB629" s="71">
        <v>1043015</v>
      </c>
      <c r="AC629" s="71">
        <v>15420964</v>
      </c>
      <c r="AD629" s="71">
        <v>148.83315123529721</v>
      </c>
      <c r="AE629" s="72"/>
      <c r="AF629" s="71">
        <v>1717283663.7396121</v>
      </c>
      <c r="AG629" s="71">
        <v>88064276.819695801</v>
      </c>
      <c r="AH629" s="71">
        <v>104892981.90457051</v>
      </c>
      <c r="AI629" s="71">
        <v>2234629236.282084</v>
      </c>
      <c r="AJ629" s="71">
        <v>2278200032.4176698</v>
      </c>
      <c r="AK629" s="71"/>
      <c r="AL629" s="71"/>
      <c r="AM629" s="71">
        <v>142940830.4666326</v>
      </c>
      <c r="AN629" s="71"/>
      <c r="AO629" s="71"/>
      <c r="AP629" s="71">
        <v>6566011021.6302643</v>
      </c>
      <c r="AQ629" s="72"/>
      <c r="AR629" s="71">
        <v>5802</v>
      </c>
      <c r="AS629" s="71">
        <v>561</v>
      </c>
      <c r="AT629" s="71">
        <v>46</v>
      </c>
      <c r="AU629" s="71">
        <v>5</v>
      </c>
      <c r="AV629" s="71">
        <v>0</v>
      </c>
      <c r="AW629" s="71">
        <v>4</v>
      </c>
      <c r="AX629" s="71"/>
      <c r="AY629" s="72"/>
      <c r="AZ629" s="71">
        <v>24648.400000000001</v>
      </c>
      <c r="BA629" s="71">
        <v>88785.4</v>
      </c>
      <c r="BB629" s="71">
        <v>277843</v>
      </c>
      <c r="BC629" s="71">
        <v>12549</v>
      </c>
      <c r="BD629" s="71">
        <v>0</v>
      </c>
      <c r="BE629" s="71">
        <v>8565</v>
      </c>
      <c r="BF629" s="71"/>
      <c r="BG629" s="72"/>
      <c r="BH629" s="71">
        <v>6.7720000000000002</v>
      </c>
      <c r="BI629" s="71">
        <v>21.443999999999999</v>
      </c>
      <c r="BJ629" s="71">
        <v>1873.348</v>
      </c>
      <c r="BK629" s="71">
        <v>546.63499999999999</v>
      </c>
      <c r="BL629" s="71">
        <v>571.82599999999991</v>
      </c>
      <c r="BM629" s="71">
        <v>0</v>
      </c>
      <c r="BN629" s="72"/>
      <c r="BO629" s="71">
        <v>2</v>
      </c>
      <c r="BP629" s="71">
        <v>3</v>
      </c>
      <c r="BQ629" s="71">
        <v>55</v>
      </c>
      <c r="BR629" s="71">
        <v>3</v>
      </c>
      <c r="BS629" s="71">
        <v>40</v>
      </c>
      <c r="BT629" s="71">
        <v>0</v>
      </c>
      <c r="BU629"/>
      <c r="BV629" s="70">
        <v>2454.366</v>
      </c>
      <c r="BW629" s="70">
        <v>170.845</v>
      </c>
      <c r="BX629" s="70">
        <v>251.69</v>
      </c>
      <c r="BY629" s="70">
        <v>32.034999999999997</v>
      </c>
      <c r="BZ629" s="70">
        <v>101.947</v>
      </c>
      <c r="CA629" s="70">
        <v>0</v>
      </c>
      <c r="CB629" s="70">
        <v>0</v>
      </c>
      <c r="CC629" s="70">
        <v>6.0049999999999999</v>
      </c>
      <c r="CD629" s="70">
        <v>3.137</v>
      </c>
    </row>
    <row r="630" spans="1:82">
      <c r="A630" s="70" t="s">
        <v>2397</v>
      </c>
      <c r="B630" s="70">
        <v>523</v>
      </c>
      <c r="C630" s="70">
        <v>13</v>
      </c>
      <c r="D630" s="70">
        <v>31</v>
      </c>
      <c r="E630" s="70">
        <v>2016</v>
      </c>
      <c r="F630" s="70" t="s">
        <v>155</v>
      </c>
      <c r="G630" s="70" t="s">
        <v>2384</v>
      </c>
      <c r="H630" s="70" t="s">
        <v>2385</v>
      </c>
      <c r="I630" s="148"/>
      <c r="J630" s="71">
        <v>2017.9636632596648</v>
      </c>
      <c r="K630" s="71">
        <v>133.10795995024682</v>
      </c>
      <c r="L630" s="71">
        <v>393.31692511631962</v>
      </c>
      <c r="M630" s="71">
        <v>1565.1537164984863</v>
      </c>
      <c r="N630" s="71">
        <v>2138.3674863987771</v>
      </c>
      <c r="O630" s="71">
        <v>1029.9125912431555</v>
      </c>
      <c r="P630" s="71">
        <v>967.91085520616969</v>
      </c>
      <c r="Q630" s="71">
        <v>72.694200536452811</v>
      </c>
      <c r="R630" s="71">
        <v>94.792295540627606</v>
      </c>
      <c r="S630" s="71">
        <v>154.55757798959999</v>
      </c>
      <c r="T630" s="72"/>
      <c r="U630" s="71">
        <v>123528453</v>
      </c>
      <c r="V630" s="71">
        <v>41990</v>
      </c>
      <c r="W630" s="71">
        <v>7946</v>
      </c>
      <c r="X630" s="71">
        <v>349691</v>
      </c>
      <c r="Y630" s="71">
        <v>426020</v>
      </c>
      <c r="Z630" s="71">
        <v>605727</v>
      </c>
      <c r="AA630" s="71">
        <v>199211</v>
      </c>
      <c r="AB630" s="71">
        <v>1029196</v>
      </c>
      <c r="AC630" s="71">
        <v>16189590.992269389</v>
      </c>
      <c r="AD630" s="71">
        <v>154.55757798959999</v>
      </c>
      <c r="AE630" s="72"/>
      <c r="AF630" s="71">
        <v>2528816110.917788</v>
      </c>
      <c r="AG630" s="71">
        <v>92612284.159295559</v>
      </c>
      <c r="AH630" s="71">
        <v>70799138.218075842</v>
      </c>
      <c r="AI630" s="71">
        <v>2162032439.2830038</v>
      </c>
      <c r="AJ630" s="71">
        <v>2324205376.3783669</v>
      </c>
      <c r="AK630" s="71"/>
      <c r="AL630" s="71"/>
      <c r="AM630" s="71">
        <v>141156574.16046521</v>
      </c>
      <c r="AN630" s="71"/>
      <c r="AO630" s="71"/>
      <c r="AP630" s="71">
        <v>7319621923.1169949</v>
      </c>
      <c r="AQ630" s="72"/>
      <c r="AR630" s="71">
        <v>6345</v>
      </c>
      <c r="AS630" s="71">
        <v>722</v>
      </c>
      <c r="AT630" s="71">
        <v>88</v>
      </c>
      <c r="AU630" s="71">
        <v>10</v>
      </c>
      <c r="AV630" s="71">
        <v>0</v>
      </c>
      <c r="AW630" s="71">
        <v>6</v>
      </c>
      <c r="AX630" s="71"/>
      <c r="AY630" s="72"/>
      <c r="AZ630" s="71">
        <v>27737.3</v>
      </c>
      <c r="BA630" s="71">
        <v>141375.9</v>
      </c>
      <c r="BB630" s="71">
        <v>352627</v>
      </c>
      <c r="BC630" s="71">
        <v>17685.7</v>
      </c>
      <c r="BD630" s="71">
        <v>0</v>
      </c>
      <c r="BE630" s="71">
        <v>30000.400000000001</v>
      </c>
      <c r="BF630" s="71"/>
      <c r="BG630" s="72"/>
      <c r="BH630" s="71">
        <v>4.181</v>
      </c>
      <c r="BI630" s="71">
        <v>20.681000000000001</v>
      </c>
      <c r="BJ630" s="71">
        <v>1843.5409999999999</v>
      </c>
      <c r="BK630" s="71">
        <v>535.84400000000005</v>
      </c>
      <c r="BL630" s="71">
        <v>565.08799999999997</v>
      </c>
      <c r="BM630" s="71">
        <v>0</v>
      </c>
      <c r="BN630" s="72"/>
      <c r="BO630" s="71">
        <v>1</v>
      </c>
      <c r="BP630" s="71">
        <v>3</v>
      </c>
      <c r="BQ630" s="71">
        <v>62</v>
      </c>
      <c r="BR630" s="71">
        <v>2</v>
      </c>
      <c r="BS630" s="71">
        <v>41</v>
      </c>
      <c r="BT630" s="71">
        <v>0</v>
      </c>
      <c r="BU630"/>
      <c r="BV630" s="70">
        <v>2409.0650000000001</v>
      </c>
      <c r="BW630" s="70">
        <v>176.36799999999999</v>
      </c>
      <c r="BX630" s="70">
        <v>259.10000000000002</v>
      </c>
      <c r="BY630" s="70">
        <v>14.015000000000001</v>
      </c>
      <c r="BZ630" s="70">
        <v>105.318</v>
      </c>
      <c r="CA630" s="70">
        <v>0</v>
      </c>
      <c r="CB630" s="70">
        <v>0</v>
      </c>
      <c r="CC630" s="70">
        <v>5.4690000000000003</v>
      </c>
      <c r="CD630" s="70">
        <v>0</v>
      </c>
    </row>
    <row r="631" spans="1:82">
      <c r="A631" s="70" t="s">
        <v>2398</v>
      </c>
      <c r="B631" s="70">
        <v>524</v>
      </c>
      <c r="C631" s="70">
        <v>14</v>
      </c>
      <c r="D631" s="70">
        <v>31</v>
      </c>
      <c r="E631" s="70">
        <v>2017</v>
      </c>
      <c r="F631" s="70" t="s">
        <v>156</v>
      </c>
      <c r="G631" s="70" t="s">
        <v>2384</v>
      </c>
      <c r="H631" s="70" t="s">
        <v>2385</v>
      </c>
      <c r="I631" s="148"/>
      <c r="J631" s="71">
        <v>1813.801109014169</v>
      </c>
      <c r="K631" s="71">
        <v>129.15192189297127</v>
      </c>
      <c r="L631" s="71">
        <v>379.88906970654938</v>
      </c>
      <c r="M631" s="71">
        <v>1407.91119523164</v>
      </c>
      <c r="N631" s="71">
        <v>2298.5527303245431</v>
      </c>
      <c r="O631" s="71">
        <v>1014.5670052958739</v>
      </c>
      <c r="P631" s="71">
        <v>952.76088679958241</v>
      </c>
      <c r="Q631" s="71">
        <v>69.331177533535595</v>
      </c>
      <c r="R631" s="71">
        <v>86.489392897226949</v>
      </c>
      <c r="S631" s="71">
        <v>138.75805347896289</v>
      </c>
      <c r="T631" s="72"/>
      <c r="U631" s="71">
        <v>137544978</v>
      </c>
      <c r="V631" s="71">
        <v>41990</v>
      </c>
      <c r="W631" s="71">
        <v>7946</v>
      </c>
      <c r="X631" s="71">
        <v>349691</v>
      </c>
      <c r="Y631" s="71">
        <v>425933</v>
      </c>
      <c r="Z631" s="71">
        <v>606600</v>
      </c>
      <c r="AA631" s="71">
        <v>197343</v>
      </c>
      <c r="AB631" s="71">
        <v>1015057</v>
      </c>
      <c r="AC631" s="71">
        <v>15064635</v>
      </c>
      <c r="AD631" s="71">
        <v>138.75805347896289</v>
      </c>
      <c r="AE631" s="72"/>
      <c r="AF631" s="71">
        <v>2321256872.3913488</v>
      </c>
      <c r="AG631" s="71">
        <v>88671438.321966365</v>
      </c>
      <c r="AH631" s="71">
        <v>82151850.469741672</v>
      </c>
      <c r="AI631" s="71">
        <v>2060393254.705899</v>
      </c>
      <c r="AJ631" s="71">
        <v>2388116690.1051741</v>
      </c>
      <c r="AK631" s="71"/>
      <c r="AL631" s="71"/>
      <c r="AM631" s="71">
        <v>139435215.32034451</v>
      </c>
      <c r="AN631" s="71"/>
      <c r="AO631" s="71"/>
      <c r="AP631" s="71">
        <v>7080025321.3144751</v>
      </c>
      <c r="AQ631" s="72"/>
      <c r="AR631" s="71">
        <v>6706</v>
      </c>
      <c r="AS631" s="71">
        <v>813</v>
      </c>
      <c r="AT631" s="71">
        <v>166</v>
      </c>
      <c r="AU631" s="71">
        <v>12</v>
      </c>
      <c r="AV631" s="71">
        <v>0</v>
      </c>
      <c r="AW631" s="71">
        <v>9</v>
      </c>
      <c r="AX631" s="71"/>
      <c r="AY631" s="72"/>
      <c r="AZ631" s="71">
        <v>29825.899999999991</v>
      </c>
      <c r="BA631" s="71">
        <v>181320.8</v>
      </c>
      <c r="BB631" s="71">
        <v>367493.8</v>
      </c>
      <c r="BC631" s="71">
        <v>26471.7</v>
      </c>
      <c r="BD631" s="71">
        <v>0</v>
      </c>
      <c r="BE631" s="71">
        <v>30810.400000000001</v>
      </c>
      <c r="BF631" s="71"/>
      <c r="BG631" s="72"/>
      <c r="BH631" s="71">
        <v>12.994999999999999</v>
      </c>
      <c r="BI631" s="71">
        <v>20.782</v>
      </c>
      <c r="BJ631" s="71">
        <v>1935.248</v>
      </c>
      <c r="BK631" s="71">
        <v>512.54100000000005</v>
      </c>
      <c r="BL631" s="71">
        <v>565.89700000000005</v>
      </c>
      <c r="BM631" s="71">
        <v>0</v>
      </c>
      <c r="BN631" s="72"/>
      <c r="BO631" s="71">
        <v>2</v>
      </c>
      <c r="BP631" s="71">
        <v>3</v>
      </c>
      <c r="BQ631" s="71">
        <v>64</v>
      </c>
      <c r="BR631" s="71">
        <v>2</v>
      </c>
      <c r="BS631" s="71">
        <v>43</v>
      </c>
      <c r="BT631" s="71">
        <v>0</v>
      </c>
      <c r="BU631"/>
      <c r="BV631" s="70">
        <v>2482.4180000000001</v>
      </c>
      <c r="BW631" s="70">
        <v>180.351</v>
      </c>
      <c r="BX631" s="70">
        <v>255.303</v>
      </c>
      <c r="BY631" s="70">
        <v>16.437000000000001</v>
      </c>
      <c r="BZ631" s="70">
        <v>106.19199999999999</v>
      </c>
      <c r="CA631" s="70">
        <v>0</v>
      </c>
      <c r="CB631" s="70">
        <v>0</v>
      </c>
      <c r="CC631" s="70">
        <v>3.6560000000000001</v>
      </c>
      <c r="CD631" s="70">
        <v>3.1059999999999999</v>
      </c>
    </row>
    <row r="632" spans="1:82">
      <c r="A632" s="70" t="s">
        <v>2399</v>
      </c>
      <c r="B632" s="70">
        <v>525</v>
      </c>
      <c r="C632" s="70">
        <v>15</v>
      </c>
      <c r="D632" s="70">
        <v>31</v>
      </c>
      <c r="E632" s="70">
        <v>2018</v>
      </c>
      <c r="F632" s="70" t="s">
        <v>183</v>
      </c>
      <c r="G632" s="70" t="s">
        <v>2384</v>
      </c>
      <c r="H632" s="70" t="s">
        <v>2385</v>
      </c>
      <c r="I632" s="148"/>
      <c r="J632" s="71">
        <v>1954.6272512866474</v>
      </c>
      <c r="K632" s="71">
        <v>122.12694722024757</v>
      </c>
      <c r="L632" s="71">
        <v>348.16138988276839</v>
      </c>
      <c r="M632" s="71">
        <v>1475.1860332225608</v>
      </c>
      <c r="N632" s="71">
        <v>1957.954412299413</v>
      </c>
      <c r="O632" s="71">
        <v>992.63682165115495</v>
      </c>
      <c r="P632" s="71">
        <v>937.49321773424447</v>
      </c>
      <c r="Q632" s="71">
        <v>63.394967306043</v>
      </c>
      <c r="R632" s="71">
        <v>79.30685243654375</v>
      </c>
      <c r="S632" s="71">
        <v>137.71369942328198</v>
      </c>
      <c r="T632" s="72"/>
      <c r="U632" s="71">
        <v>133576925</v>
      </c>
      <c r="V632" s="71">
        <v>41990</v>
      </c>
      <c r="W632" s="71">
        <v>7946</v>
      </c>
      <c r="X632" s="71">
        <v>349691</v>
      </c>
      <c r="Y632" s="71">
        <v>425775</v>
      </c>
      <c r="Z632" s="71">
        <v>604852</v>
      </c>
      <c r="AA632" s="71">
        <v>196133</v>
      </c>
      <c r="AB632" s="71">
        <v>1000223</v>
      </c>
      <c r="AC632" s="71">
        <v>13759450</v>
      </c>
      <c r="AD632" s="71">
        <v>137.71369942328201</v>
      </c>
      <c r="AE632" s="72"/>
      <c r="AF632" s="71">
        <v>2461455334.1171169</v>
      </c>
      <c r="AG632" s="71">
        <v>82967127.340501934</v>
      </c>
      <c r="AH632" s="71">
        <v>79167313.483773604</v>
      </c>
      <c r="AI632" s="71">
        <v>2080789318.172729</v>
      </c>
      <c r="AJ632" s="71">
        <v>2148522965.5751748</v>
      </c>
      <c r="AK632" s="71"/>
      <c r="AL632" s="71"/>
      <c r="AM632" s="71">
        <v>137681806.90933761</v>
      </c>
      <c r="AN632" s="71"/>
      <c r="AO632" s="71"/>
      <c r="AP632" s="71">
        <v>6990583865.5986347</v>
      </c>
      <c r="AQ632" s="72"/>
      <c r="AR632" s="71">
        <v>7203</v>
      </c>
      <c r="AS632" s="71">
        <v>958</v>
      </c>
      <c r="AT632" s="71">
        <v>262</v>
      </c>
      <c r="AU632" s="71">
        <v>12</v>
      </c>
      <c r="AV632" s="71">
        <v>0</v>
      </c>
      <c r="AW632" s="71">
        <v>10</v>
      </c>
      <c r="AX632" s="71"/>
      <c r="AY632" s="72"/>
      <c r="AZ632" s="71">
        <v>32590.6</v>
      </c>
      <c r="BA632" s="71">
        <v>233084.79999999999</v>
      </c>
      <c r="BB632" s="71">
        <v>440324</v>
      </c>
      <c r="BC632" s="71">
        <v>26442</v>
      </c>
      <c r="BD632" s="71">
        <v>0</v>
      </c>
      <c r="BE632" s="71">
        <v>37865</v>
      </c>
      <c r="BF632" s="71"/>
      <c r="BG632" s="72"/>
      <c r="BH632" s="71">
        <v>15.22</v>
      </c>
      <c r="BI632" s="71">
        <v>19.646000000000001</v>
      </c>
      <c r="BJ632" s="71">
        <v>1899.346</v>
      </c>
      <c r="BK632" s="71">
        <v>492.49</v>
      </c>
      <c r="BL632" s="71">
        <v>536.20500000000004</v>
      </c>
      <c r="BM632" s="71">
        <v>0</v>
      </c>
      <c r="BN632" s="72"/>
      <c r="BO632" s="71">
        <v>3</v>
      </c>
      <c r="BP632" s="71">
        <v>3</v>
      </c>
      <c r="BQ632" s="71">
        <v>67</v>
      </c>
      <c r="BR632" s="71">
        <v>2</v>
      </c>
      <c r="BS632" s="71">
        <v>43</v>
      </c>
      <c r="BT632" s="71">
        <v>0</v>
      </c>
      <c r="BU632"/>
      <c r="BV632" s="70">
        <v>2429.0250000000001</v>
      </c>
      <c r="BW632" s="70">
        <v>166.71700000000001</v>
      </c>
      <c r="BX632" s="70">
        <v>241.12</v>
      </c>
      <c r="BY632" s="70">
        <v>16.888999999999999</v>
      </c>
      <c r="BZ632" s="70">
        <v>100.196</v>
      </c>
      <c r="CA632" s="70">
        <v>0</v>
      </c>
      <c r="CB632" s="70">
        <v>0</v>
      </c>
      <c r="CC632" s="70">
        <v>5.343</v>
      </c>
      <c r="CD632" s="70">
        <v>3.617</v>
      </c>
    </row>
    <row r="633" spans="1:82">
      <c r="A633" s="70" t="s">
        <v>2400</v>
      </c>
      <c r="B633" s="70">
        <v>526</v>
      </c>
      <c r="C633" s="70">
        <v>16</v>
      </c>
      <c r="D633" s="70">
        <v>31</v>
      </c>
      <c r="E633" s="70">
        <v>2019</v>
      </c>
      <c r="F633" s="70" t="s">
        <v>158</v>
      </c>
      <c r="G633" s="70" t="s">
        <v>2384</v>
      </c>
      <c r="H633" s="70" t="s">
        <v>2385</v>
      </c>
      <c r="I633" s="148"/>
      <c r="J633" s="71">
        <v>1784.4585259878629</v>
      </c>
      <c r="K633" s="71">
        <v>114.45111138018103</v>
      </c>
      <c r="L633" s="71">
        <v>351.38536856107885</v>
      </c>
      <c r="M633" s="71">
        <v>1394.134323469272</v>
      </c>
      <c r="N633" s="71">
        <v>1841.9480555832788</v>
      </c>
      <c r="O633" s="71">
        <v>962.17814726316624</v>
      </c>
      <c r="P633" s="71">
        <v>891.32320384533466</v>
      </c>
      <c r="Q633" s="71">
        <v>60.810237702145002</v>
      </c>
      <c r="R633" s="71">
        <v>71.990906798533132</v>
      </c>
      <c r="S633" s="71">
        <v>121.87055831456094</v>
      </c>
      <c r="T633" s="72"/>
      <c r="U633" s="71">
        <v>128617154</v>
      </c>
      <c r="V633" s="71">
        <v>41990</v>
      </c>
      <c r="W633" s="71">
        <v>7946</v>
      </c>
      <c r="X633" s="71">
        <v>349691</v>
      </c>
      <c r="Y633" s="71">
        <v>425547</v>
      </c>
      <c r="Z633" s="71">
        <v>602388</v>
      </c>
      <c r="AA633" s="71">
        <v>185078</v>
      </c>
      <c r="AB633" s="71">
        <v>985416</v>
      </c>
      <c r="AC633" s="71">
        <v>12694734</v>
      </c>
      <c r="AD633" s="71">
        <v>121.87055831456099</v>
      </c>
      <c r="AE633" s="72"/>
      <c r="AF633" s="71">
        <v>2399485529.2257099</v>
      </c>
      <c r="AG633" s="71">
        <v>79825093.077394083</v>
      </c>
      <c r="AH633" s="71">
        <v>82434999.969679952</v>
      </c>
      <c r="AI633" s="71">
        <v>2013509216.6317148</v>
      </c>
      <c r="AJ633" s="71">
        <v>2051292139.1497099</v>
      </c>
      <c r="AK633" s="71">
        <v>0</v>
      </c>
      <c r="AL633" s="71">
        <v>0</v>
      </c>
      <c r="AM633" s="71">
        <v>134206240.99232371</v>
      </c>
      <c r="AN633" s="71">
        <v>0</v>
      </c>
      <c r="AO633" s="71">
        <v>0</v>
      </c>
      <c r="AP633" s="71">
        <v>6760753219.0465326</v>
      </c>
      <c r="AQ633" s="72"/>
      <c r="AR633" s="71">
        <v>7610</v>
      </c>
      <c r="AS633" s="71">
        <v>1065</v>
      </c>
      <c r="AT633" s="71">
        <v>321</v>
      </c>
      <c r="AU633" s="71">
        <v>15</v>
      </c>
      <c r="AV633" s="71">
        <v>1</v>
      </c>
      <c r="AW633" s="71">
        <v>10</v>
      </c>
      <c r="AX633" s="71"/>
      <c r="AY633" s="72"/>
      <c r="AZ633" s="71">
        <v>34979.599999999991</v>
      </c>
      <c r="BA633" s="71">
        <v>242462.6</v>
      </c>
      <c r="BB633" s="71">
        <v>581722.19999999995</v>
      </c>
      <c r="BC633" s="71">
        <v>28809.599999999999</v>
      </c>
      <c r="BD633" s="71">
        <v>46199</v>
      </c>
      <c r="BE633" s="71">
        <v>37865.275999999998</v>
      </c>
      <c r="BF633" s="71"/>
      <c r="BG633" s="72"/>
      <c r="BH633" s="71">
        <v>18.292999999999999</v>
      </c>
      <c r="BI633" s="71">
        <v>23.221</v>
      </c>
      <c r="BJ633" s="71">
        <v>1625.682</v>
      </c>
      <c r="BK633" s="71">
        <v>520.22799999999995</v>
      </c>
      <c r="BL633" s="71">
        <v>540.69900000000007</v>
      </c>
      <c r="BM633" s="71">
        <v>0</v>
      </c>
      <c r="BN633" s="72"/>
      <c r="BO633" s="71">
        <v>4</v>
      </c>
      <c r="BP633" s="71">
        <v>4</v>
      </c>
      <c r="BQ633" s="71">
        <v>63</v>
      </c>
      <c r="BR633" s="71">
        <v>2</v>
      </c>
      <c r="BS633" s="71">
        <v>40</v>
      </c>
      <c r="BT633" s="71">
        <v>0</v>
      </c>
      <c r="BU633"/>
      <c r="BV633" s="70">
        <v>2193.11</v>
      </c>
      <c r="BW633" s="70">
        <v>180.28</v>
      </c>
      <c r="BX633" s="70">
        <v>238.95500000000001</v>
      </c>
      <c r="BY633" s="70">
        <v>19.678000000000001</v>
      </c>
      <c r="BZ633" s="70">
        <v>96.1</v>
      </c>
      <c r="CA633" s="70">
        <v>0</v>
      </c>
      <c r="CB633" s="70">
        <v>0</v>
      </c>
      <c r="CC633" s="70">
        <v>0</v>
      </c>
      <c r="CD633" s="70">
        <v>0</v>
      </c>
    </row>
    <row r="634" spans="1:82">
      <c r="A634" s="70" t="s">
        <v>2401</v>
      </c>
      <c r="B634" s="70">
        <v>527</v>
      </c>
      <c r="C634" s="70">
        <v>17</v>
      </c>
      <c r="D634" s="70">
        <v>31</v>
      </c>
      <c r="E634" s="70">
        <v>2020</v>
      </c>
      <c r="F634" s="70" t="s">
        <v>159</v>
      </c>
      <c r="G634" s="1064" t="s">
        <v>2384</v>
      </c>
      <c r="H634" s="70" t="s">
        <v>2385</v>
      </c>
      <c r="I634" s="148"/>
      <c r="J634" s="71">
        <v>1723.0989083196771</v>
      </c>
      <c r="K634" s="71">
        <v>121.87620745918332</v>
      </c>
      <c r="L634" s="71">
        <v>374.41290361264055</v>
      </c>
      <c r="M634" s="71">
        <v>1228.1749747132446</v>
      </c>
      <c r="N634" s="71">
        <v>1733.3863041816883</v>
      </c>
      <c r="O634" s="71">
        <v>842.09026022111743</v>
      </c>
      <c r="P634" s="71">
        <v>833.50172785857933</v>
      </c>
      <c r="Q634" s="71">
        <v>57.286474697284099</v>
      </c>
      <c r="R634" s="71">
        <v>68.518356132742639</v>
      </c>
      <c r="S634" s="71">
        <v>119.93619902851299</v>
      </c>
      <c r="T634" s="72"/>
      <c r="U634" s="71">
        <v>130782705</v>
      </c>
      <c r="V634" s="71">
        <v>38495</v>
      </c>
      <c r="W634" s="71">
        <v>10139</v>
      </c>
      <c r="X634" s="71">
        <v>328494</v>
      </c>
      <c r="Y634" s="71">
        <v>425698</v>
      </c>
      <c r="Z634" s="71">
        <v>601735</v>
      </c>
      <c r="AA634" s="71">
        <v>183957</v>
      </c>
      <c r="AB634" s="71">
        <v>971604</v>
      </c>
      <c r="AC634" s="71">
        <v>12146232.999999998</v>
      </c>
      <c r="AD634" s="71">
        <v>119.93619902851299</v>
      </c>
      <c r="AE634" s="72"/>
      <c r="AF634" s="71">
        <v>2302071681.8869519</v>
      </c>
      <c r="AG634" s="71">
        <v>86689760.927803352</v>
      </c>
      <c r="AH634" s="71">
        <v>90779503.585795611</v>
      </c>
      <c r="AI634" s="71">
        <v>1888935341.5061772</v>
      </c>
      <c r="AJ634" s="71">
        <v>2057091501.500211</v>
      </c>
      <c r="AK634" s="71">
        <v>0</v>
      </c>
      <c r="AL634" s="71">
        <v>0</v>
      </c>
      <c r="AM634" s="71">
        <v>126805116.7455865</v>
      </c>
      <c r="AN634" s="71">
        <v>0</v>
      </c>
      <c r="AO634" s="71">
        <v>0</v>
      </c>
      <c r="AP634" s="71">
        <v>6552372906.1525249</v>
      </c>
      <c r="AQ634" s="72"/>
      <c r="AR634" s="71">
        <v>8113</v>
      </c>
      <c r="AS634" s="71">
        <v>1225</v>
      </c>
      <c r="AT634" s="71">
        <v>380</v>
      </c>
      <c r="AU634" s="71">
        <v>18</v>
      </c>
      <c r="AV634" s="71">
        <v>2</v>
      </c>
      <c r="AW634" s="71">
        <v>10</v>
      </c>
      <c r="AX634" s="71"/>
      <c r="AY634" s="72"/>
      <c r="AZ634" s="71">
        <v>37861.299999999981</v>
      </c>
      <c r="BA634" s="71">
        <v>261794.2</v>
      </c>
      <c r="BB634" s="71">
        <v>658694.89999999991</v>
      </c>
      <c r="BC634" s="71">
        <v>30817.1</v>
      </c>
      <c r="BD634" s="71">
        <v>46449</v>
      </c>
      <c r="BE634" s="71">
        <v>38215.816000000013</v>
      </c>
      <c r="BF634" s="71"/>
      <c r="BG634" s="72"/>
      <c r="BH634" s="71">
        <v>19.420000000000002</v>
      </c>
      <c r="BI634" s="71">
        <v>21.123000000000001</v>
      </c>
      <c r="BJ634" s="71">
        <v>1656.2080000000001</v>
      </c>
      <c r="BK634" s="71">
        <v>625.971</v>
      </c>
      <c r="BL634" s="71">
        <v>519.17300000000012</v>
      </c>
      <c r="BM634" s="71">
        <v>0</v>
      </c>
      <c r="BN634" s="72"/>
      <c r="BO634" s="71">
        <v>4</v>
      </c>
      <c r="BP634" s="71">
        <v>4</v>
      </c>
      <c r="BQ634" s="71">
        <v>59</v>
      </c>
      <c r="BR634" s="71">
        <v>2</v>
      </c>
      <c r="BS634" s="71">
        <v>37</v>
      </c>
      <c r="BT634" s="71">
        <v>0</v>
      </c>
      <c r="BU634"/>
      <c r="BV634" s="70">
        <v>2304.6350000000002</v>
      </c>
      <c r="BW634" s="70">
        <v>171.63800000000001</v>
      </c>
      <c r="BX634" s="70">
        <v>245.29599999999999</v>
      </c>
      <c r="BY634" s="70">
        <v>14.439</v>
      </c>
      <c r="BZ634" s="70">
        <v>105.887</v>
      </c>
      <c r="CA634" s="70">
        <v>0</v>
      </c>
      <c r="CB634" s="70">
        <v>0</v>
      </c>
      <c r="CC634" s="70">
        <v>0</v>
      </c>
      <c r="CD634" s="70">
        <v>0</v>
      </c>
    </row>
    <row r="635" spans="1:82">
      <c r="A635" s="70" t="s">
        <v>2402</v>
      </c>
      <c r="B635" s="70">
        <v>527</v>
      </c>
      <c r="C635" s="70">
        <v>18</v>
      </c>
      <c r="D635" s="70">
        <v>31</v>
      </c>
      <c r="E635" s="70">
        <v>2021</v>
      </c>
      <c r="F635" s="70" t="s">
        <v>160</v>
      </c>
      <c r="G635" s="1064" t="s">
        <v>2384</v>
      </c>
      <c r="H635" s="70" t="s">
        <v>2385</v>
      </c>
      <c r="I635" s="148"/>
      <c r="J635" s="71">
        <v>1784.2560764599957</v>
      </c>
      <c r="K635" s="71">
        <v>119.24001222319923</v>
      </c>
      <c r="L635" s="71">
        <v>391.54643427904915</v>
      </c>
      <c r="M635" s="71">
        <v>1427.1929223370053</v>
      </c>
      <c r="N635" s="71">
        <v>1876.1030683922233</v>
      </c>
      <c r="O635" s="71">
        <v>813.56365992210249</v>
      </c>
      <c r="P635" s="71">
        <v>851.75612123771384</v>
      </c>
      <c r="Q635" s="71">
        <v>55.866886293733103</v>
      </c>
      <c r="R635" s="71">
        <v>69.064922742323247</v>
      </c>
      <c r="S635" s="71">
        <v>113.29079561066568</v>
      </c>
      <c r="T635" s="72"/>
      <c r="U635" s="71">
        <v>140572345</v>
      </c>
      <c r="V635" s="71">
        <v>38495</v>
      </c>
      <c r="W635" s="71">
        <v>10139</v>
      </c>
      <c r="X635" s="71">
        <v>328494</v>
      </c>
      <c r="Y635" s="71">
        <v>425716</v>
      </c>
      <c r="Z635" s="71">
        <v>598589</v>
      </c>
      <c r="AA635" s="71">
        <v>183307</v>
      </c>
      <c r="AB635" s="71">
        <v>956836</v>
      </c>
      <c r="AC635" s="71">
        <v>11877264.999999998</v>
      </c>
      <c r="AD635" s="71">
        <v>113.29079561066568</v>
      </c>
      <c r="AE635" s="72"/>
      <c r="AF635" s="71">
        <v>2425400116.6167798</v>
      </c>
      <c r="AG635" s="71">
        <v>81395529.521681696</v>
      </c>
      <c r="AH635" s="71">
        <v>83231719.063836783</v>
      </c>
      <c r="AI635" s="71">
        <v>2150687762.622097</v>
      </c>
      <c r="AJ635" s="71">
        <v>2236044542.4699659</v>
      </c>
      <c r="AK635" s="71">
        <v>0</v>
      </c>
      <c r="AL635" s="71">
        <v>0</v>
      </c>
      <c r="AM635" s="71">
        <v>125598013.35446689</v>
      </c>
      <c r="AN635" s="71">
        <v>0</v>
      </c>
      <c r="AO635" s="71">
        <v>0</v>
      </c>
      <c r="AP635" s="71">
        <v>7102357683.6488276</v>
      </c>
      <c r="AQ635" s="72"/>
      <c r="AR635" s="71">
        <v>8655</v>
      </c>
      <c r="AS635" s="71">
        <v>1355</v>
      </c>
      <c r="AT635" s="71">
        <v>406</v>
      </c>
      <c r="AU635" s="71">
        <v>23</v>
      </c>
      <c r="AV635" s="71">
        <v>2</v>
      </c>
      <c r="AW635" s="71">
        <v>18</v>
      </c>
      <c r="AX635" s="71"/>
      <c r="AY635" s="72"/>
      <c r="AZ635" s="71">
        <v>41201.200000000237</v>
      </c>
      <c r="BA635" s="71">
        <v>271313.49999999988</v>
      </c>
      <c r="BB635" s="71">
        <v>673577.9</v>
      </c>
      <c r="BC635" s="71">
        <v>32180.799999999999</v>
      </c>
      <c r="BD635" s="71">
        <v>46449</v>
      </c>
      <c r="BE635" s="71">
        <v>38535.816000000013</v>
      </c>
      <c r="BF635" s="71"/>
      <c r="BG635" s="72"/>
      <c r="BH635" s="71">
        <v>18.757999999999999</v>
      </c>
      <c r="BI635" s="71">
        <v>18.434999999999999</v>
      </c>
      <c r="BJ635" s="71">
        <v>1556.578</v>
      </c>
      <c r="BK635" s="71">
        <v>645.11500000000001</v>
      </c>
      <c r="BL635" s="71">
        <v>496.005</v>
      </c>
      <c r="BM635" s="71">
        <v>0</v>
      </c>
      <c r="BN635" s="72"/>
      <c r="BO635" s="71">
        <v>4</v>
      </c>
      <c r="BP635" s="71">
        <v>3</v>
      </c>
      <c r="BQ635" s="71">
        <v>51</v>
      </c>
      <c r="BR635" s="71">
        <v>2</v>
      </c>
      <c r="BS635" s="71">
        <v>34</v>
      </c>
      <c r="BT635" s="71">
        <v>0</v>
      </c>
      <c r="BU635"/>
      <c r="BV635" s="70">
        <v>2215.2399999999998</v>
      </c>
      <c r="BW635" s="70">
        <v>167.38300000000001</v>
      </c>
      <c r="BX635" s="70">
        <v>237.62100000000001</v>
      </c>
      <c r="BY635" s="70">
        <v>10.56</v>
      </c>
      <c r="BZ635" s="70">
        <v>101.08</v>
      </c>
      <c r="CA635" s="70">
        <v>0</v>
      </c>
      <c r="CB635" s="70">
        <v>0</v>
      </c>
      <c r="CC635" s="70">
        <v>3.0070000000000001</v>
      </c>
      <c r="CD635" s="70">
        <v>0</v>
      </c>
    </row>
    <row r="636" spans="1:82">
      <c r="A636" s="70" t="s">
        <v>2403</v>
      </c>
      <c r="B636" s="70">
        <v>527</v>
      </c>
      <c r="C636" s="70">
        <v>19</v>
      </c>
      <c r="D636" s="70">
        <v>31</v>
      </c>
      <c r="E636" s="70">
        <v>2022</v>
      </c>
      <c r="F636" s="70" t="s">
        <v>161</v>
      </c>
      <c r="G636" s="70" t="s">
        <v>2384</v>
      </c>
      <c r="H636" s="70" t="s">
        <v>2385</v>
      </c>
      <c r="I636" s="148"/>
      <c r="J636" s="71">
        <v>1514.0693240558901</v>
      </c>
      <c r="K636" s="71">
        <v>109.28918226033063</v>
      </c>
      <c r="L636" s="71">
        <v>316.74358637340549</v>
      </c>
      <c r="M636" s="71">
        <v>1397.5270401127809</v>
      </c>
      <c r="N636" s="71">
        <v>1782.5363328043986</v>
      </c>
      <c r="O636" s="71">
        <v>853.09125700465222</v>
      </c>
      <c r="P636" s="71">
        <v>839.20913401815324</v>
      </c>
      <c r="Q636" s="71">
        <v>55.397758065858937</v>
      </c>
      <c r="R636" s="71">
        <v>70.178898139209736</v>
      </c>
      <c r="S636" s="71">
        <v>116.23368614617468</v>
      </c>
      <c r="T636" s="72"/>
      <c r="U636" s="71">
        <v>157612243</v>
      </c>
      <c r="V636" s="71">
        <v>38495</v>
      </c>
      <c r="W636" s="71">
        <v>10139</v>
      </c>
      <c r="X636" s="71">
        <v>328494</v>
      </c>
      <c r="Y636" s="71">
        <v>425607</v>
      </c>
      <c r="Z636" s="71">
        <v>596356</v>
      </c>
      <c r="AA636" s="71">
        <v>183360</v>
      </c>
      <c r="AB636" s="71">
        <v>941021</v>
      </c>
      <c r="AC636" s="71">
        <v>12220415.999999998</v>
      </c>
      <c r="AD636" s="71">
        <v>116.23368614617468</v>
      </c>
      <c r="AE636" s="72"/>
      <c r="AF636" s="71">
        <v>2146927490.547348</v>
      </c>
      <c r="AG636" s="71">
        <v>76073879.360967219</v>
      </c>
      <c r="AH636" s="71">
        <v>88847585.700099573</v>
      </c>
      <c r="AI636" s="71">
        <v>2096440422.8613462</v>
      </c>
      <c r="AJ636" s="71">
        <v>2245114247.4004993</v>
      </c>
      <c r="AK636" s="71">
        <v>0</v>
      </c>
      <c r="AL636" s="71">
        <v>0</v>
      </c>
      <c r="AM636" s="71">
        <v>121511495.71027829</v>
      </c>
      <c r="AN636" s="71">
        <v>0</v>
      </c>
      <c r="AO636" s="71">
        <v>0</v>
      </c>
      <c r="AP636" s="71">
        <v>6774915121.5805387</v>
      </c>
      <c r="AQ636" s="72"/>
      <c r="AR636" s="71">
        <v>9288</v>
      </c>
      <c r="AS636" s="71">
        <v>1443</v>
      </c>
      <c r="AT636" s="71">
        <v>441</v>
      </c>
      <c r="AU636" s="71">
        <v>24</v>
      </c>
      <c r="AV636" s="71">
        <v>2</v>
      </c>
      <c r="AW636" s="71">
        <v>19</v>
      </c>
      <c r="AX636" s="71"/>
      <c r="AY636" s="72"/>
      <c r="AZ636" s="71">
        <v>45270.800000000527</v>
      </c>
      <c r="BA636" s="71">
        <v>276215.39999999997</v>
      </c>
      <c r="BB636" s="71">
        <v>674221.7</v>
      </c>
      <c r="BC636" s="71">
        <v>42506.8</v>
      </c>
      <c r="BD636" s="71">
        <v>46449</v>
      </c>
      <c r="BE636" s="71">
        <v>38575.815999999999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10001</v>
      </c>
      <c r="AS637" s="71">
        <v>1470</v>
      </c>
      <c r="AT637" s="71">
        <v>465</v>
      </c>
      <c r="AU637" s="71">
        <v>26</v>
      </c>
      <c r="AV637" s="71">
        <v>2</v>
      </c>
      <c r="AW637" s="71">
        <v>20</v>
      </c>
      <c r="AX637" s="71"/>
      <c r="AY637" s="72"/>
      <c r="AZ637" s="71">
        <v>49730.900000000984</v>
      </c>
      <c r="BA637" s="71">
        <v>277486.69999999995</v>
      </c>
      <c r="BB637" s="71">
        <v>703665.6</v>
      </c>
      <c r="BC637" s="71">
        <v>42606.6</v>
      </c>
      <c r="BD637" s="71">
        <v>46449</v>
      </c>
      <c r="BE637" s="71">
        <v>40565.815999999999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1877</v>
      </c>
      <c r="B9" s="70">
        <v>1</v>
      </c>
      <c r="C9" s="70">
        <v>1</v>
      </c>
      <c r="D9" s="70">
        <v>1</v>
      </c>
      <c r="E9" s="70">
        <v>1990</v>
      </c>
      <c r="F9" s="70" t="s">
        <v>787</v>
      </c>
      <c r="G9" s="1073" t="s">
        <v>1878</v>
      </c>
      <c r="H9" s="70" t="s">
        <v>1879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1880</v>
      </c>
      <c r="B10" s="70">
        <v>2</v>
      </c>
      <c r="C10" s="70">
        <v>2</v>
      </c>
      <c r="D10" s="70">
        <v>1</v>
      </c>
      <c r="E10" s="70">
        <v>2005</v>
      </c>
      <c r="F10" s="70" t="s">
        <v>789</v>
      </c>
      <c r="G10" s="1073" t="s">
        <v>1878</v>
      </c>
      <c r="H10" s="70" t="s">
        <v>1879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1881</v>
      </c>
      <c r="B11" s="70">
        <v>3</v>
      </c>
      <c r="C11" s="70">
        <v>3</v>
      </c>
      <c r="D11" s="70">
        <v>1</v>
      </c>
      <c r="E11" s="70">
        <v>2006</v>
      </c>
      <c r="F11" s="70" t="s">
        <v>790</v>
      </c>
      <c r="G11" s="1073" t="s">
        <v>1878</v>
      </c>
      <c r="H11" s="70" t="s">
        <v>1879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1882</v>
      </c>
      <c r="B12" s="70">
        <v>4</v>
      </c>
      <c r="C12" s="70">
        <v>4</v>
      </c>
      <c r="D12" s="70">
        <v>1</v>
      </c>
      <c r="E12" s="70">
        <v>2007</v>
      </c>
      <c r="F12" s="70" t="s">
        <v>791</v>
      </c>
      <c r="G12" s="1073" t="s">
        <v>1878</v>
      </c>
      <c r="H12" s="70" t="s">
        <v>1879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1883</v>
      </c>
      <c r="B13" s="70">
        <v>5</v>
      </c>
      <c r="C13" s="70">
        <v>5</v>
      </c>
      <c r="D13" s="70">
        <v>1</v>
      </c>
      <c r="E13" s="70">
        <v>2008</v>
      </c>
      <c r="F13" s="70" t="s">
        <v>792</v>
      </c>
      <c r="G13" s="1073" t="s">
        <v>1878</v>
      </c>
      <c r="H13" s="70" t="s">
        <v>1879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1884</v>
      </c>
      <c r="B14" s="70">
        <v>6</v>
      </c>
      <c r="C14" s="70">
        <v>6</v>
      </c>
      <c r="D14" s="70">
        <v>1</v>
      </c>
      <c r="E14" s="70">
        <v>2009</v>
      </c>
      <c r="F14" s="70" t="s">
        <v>176</v>
      </c>
      <c r="G14" s="1073" t="s">
        <v>1878</v>
      </c>
      <c r="H14" s="70" t="s">
        <v>1879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1885</v>
      </c>
      <c r="B15" s="70">
        <v>7</v>
      </c>
      <c r="C15" s="70">
        <v>7</v>
      </c>
      <c r="D15" s="70">
        <v>1</v>
      </c>
      <c r="E15" s="70">
        <v>2010</v>
      </c>
      <c r="F15" s="70" t="s">
        <v>177</v>
      </c>
      <c r="G15" s="1073" t="s">
        <v>1878</v>
      </c>
      <c r="H15" s="70" t="s">
        <v>1879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1886</v>
      </c>
      <c r="B16" s="70">
        <v>8</v>
      </c>
      <c r="C16" s="70">
        <v>8</v>
      </c>
      <c r="D16" s="70">
        <v>1</v>
      </c>
      <c r="E16" s="70">
        <v>2011</v>
      </c>
      <c r="F16" s="70" t="s">
        <v>178</v>
      </c>
      <c r="G16" s="1073" t="s">
        <v>1878</v>
      </c>
      <c r="H16" s="70" t="s">
        <v>1879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1887</v>
      </c>
      <c r="B17" s="70">
        <v>9</v>
      </c>
      <c r="C17" s="70">
        <v>9</v>
      </c>
      <c r="D17" s="70">
        <v>1</v>
      </c>
      <c r="E17" s="70">
        <v>2012</v>
      </c>
      <c r="F17" s="70" t="s">
        <v>179</v>
      </c>
      <c r="G17" s="1073" t="s">
        <v>1878</v>
      </c>
      <c r="H17" s="70" t="s">
        <v>1879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1888</v>
      </c>
      <c r="B18" s="70">
        <v>10</v>
      </c>
      <c r="C18" s="70">
        <v>10</v>
      </c>
      <c r="D18" s="70">
        <v>1</v>
      </c>
      <c r="E18" s="70">
        <v>2013</v>
      </c>
      <c r="F18" s="70" t="s">
        <v>180</v>
      </c>
      <c r="G18" s="1073" t="s">
        <v>1878</v>
      </c>
      <c r="H18" s="70" t="s">
        <v>1879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1889</v>
      </c>
      <c r="B19" s="70">
        <v>11</v>
      </c>
      <c r="C19" s="70">
        <v>11</v>
      </c>
      <c r="D19" s="70">
        <v>1</v>
      </c>
      <c r="E19" s="70">
        <v>2014</v>
      </c>
      <c r="F19" s="70" t="s">
        <v>181</v>
      </c>
      <c r="G19" s="1073" t="s">
        <v>1878</v>
      </c>
      <c r="H19" s="70" t="s">
        <v>1879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1890</v>
      </c>
      <c r="B20" s="70">
        <v>12</v>
      </c>
      <c r="C20" s="70">
        <v>12</v>
      </c>
      <c r="D20" s="70">
        <v>1</v>
      </c>
      <c r="E20" s="70">
        <v>2015</v>
      </c>
      <c r="F20" s="70" t="s">
        <v>182</v>
      </c>
      <c r="G20" s="1073" t="s">
        <v>1878</v>
      </c>
      <c r="H20" s="70" t="s">
        <v>1879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1891</v>
      </c>
      <c r="B21" s="70">
        <v>13</v>
      </c>
      <c r="C21" s="70">
        <v>13</v>
      </c>
      <c r="D21" s="70">
        <v>1</v>
      </c>
      <c r="E21" s="70">
        <v>2016</v>
      </c>
      <c r="F21" s="70" t="s">
        <v>155</v>
      </c>
      <c r="G21" s="1073" t="s">
        <v>1878</v>
      </c>
      <c r="H21" s="70" t="s">
        <v>1879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1892</v>
      </c>
      <c r="B22" s="70">
        <v>14</v>
      </c>
      <c r="C22" s="70">
        <v>14</v>
      </c>
      <c r="D22" s="70">
        <v>1</v>
      </c>
      <c r="E22" s="70">
        <v>2017</v>
      </c>
      <c r="F22" s="70" t="s">
        <v>156</v>
      </c>
      <c r="G22" s="1073" t="s">
        <v>1878</v>
      </c>
      <c r="H22" s="70" t="s">
        <v>1879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1893</v>
      </c>
      <c r="B23" s="70">
        <v>15</v>
      </c>
      <c r="C23" s="70">
        <v>15</v>
      </c>
      <c r="D23" s="70">
        <v>1</v>
      </c>
      <c r="E23" s="70">
        <v>2018</v>
      </c>
      <c r="F23" s="70" t="s">
        <v>183</v>
      </c>
      <c r="G23" s="1073" t="s">
        <v>1878</v>
      </c>
      <c r="H23" s="70" t="s">
        <v>1879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1894</v>
      </c>
      <c r="B24" s="70">
        <v>16</v>
      </c>
      <c r="C24" s="70">
        <v>16</v>
      </c>
      <c r="D24" s="70">
        <v>1</v>
      </c>
      <c r="E24" s="70">
        <v>2019</v>
      </c>
      <c r="F24" s="70" t="s">
        <v>158</v>
      </c>
      <c r="G24" s="1073" t="s">
        <v>1878</v>
      </c>
      <c r="H24" s="70" t="s">
        <v>1879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1895</v>
      </c>
      <c r="B25" s="70">
        <v>17</v>
      </c>
      <c r="C25" s="70">
        <v>17</v>
      </c>
      <c r="D25" s="70">
        <v>1</v>
      </c>
      <c r="E25" s="70">
        <v>2020</v>
      </c>
      <c r="F25" s="70" t="s">
        <v>159</v>
      </c>
      <c r="G25" s="1073" t="s">
        <v>1878</v>
      </c>
      <c r="H25" s="70" t="s">
        <v>1879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1896</v>
      </c>
      <c r="B26" s="70">
        <v>18</v>
      </c>
      <c r="C26" s="70">
        <v>18</v>
      </c>
      <c r="D26" s="70">
        <v>1</v>
      </c>
      <c r="E26" s="70">
        <v>2021</v>
      </c>
      <c r="F26" s="70" t="s">
        <v>160</v>
      </c>
      <c r="G26" s="1073" t="s">
        <v>1878</v>
      </c>
      <c r="H26" s="70" t="s">
        <v>1879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1897</v>
      </c>
      <c r="B27" s="70">
        <v>19</v>
      </c>
      <c r="C27" s="70">
        <v>19</v>
      </c>
      <c r="D27" s="70">
        <v>1</v>
      </c>
      <c r="E27" s="70">
        <v>2022</v>
      </c>
      <c r="F27" s="70" t="s">
        <v>161</v>
      </c>
      <c r="G27" s="1073" t="s">
        <v>1878</v>
      </c>
      <c r="H27" s="70" t="s">
        <v>1879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1898</v>
      </c>
      <c r="B28" s="70">
        <v>20</v>
      </c>
      <c r="C28" s="70">
        <v>20</v>
      </c>
      <c r="D28" s="70">
        <v>1</v>
      </c>
      <c r="E28" s="70">
        <v>2023</v>
      </c>
      <c r="F28" s="70" t="s">
        <v>1539</v>
      </c>
      <c r="G28" s="1073" t="s">
        <v>1878</v>
      </c>
      <c r="H28" s="70" t="s">
        <v>1879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1899</v>
      </c>
      <c r="B29" s="70">
        <v>21</v>
      </c>
      <c r="C29" s="70">
        <v>21</v>
      </c>
      <c r="D29" s="70">
        <v>1</v>
      </c>
      <c r="E29" s="70">
        <v>2024</v>
      </c>
      <c r="F29" s="70" t="s">
        <v>1554</v>
      </c>
      <c r="G29" s="1073" t="s">
        <v>1878</v>
      </c>
      <c r="H29" s="70" t="s">
        <v>1879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1878</v>
      </c>
      <c r="H30" s="70" t="s">
        <v>1879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1878</v>
      </c>
      <c r="H31" s="70" t="s">
        <v>1879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1878</v>
      </c>
      <c r="H32" s="70" t="s">
        <v>1879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1878</v>
      </c>
      <c r="H33" s="70" t="s">
        <v>1879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1878</v>
      </c>
      <c r="H34" s="70" t="s">
        <v>1879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1878</v>
      </c>
      <c r="H35" s="70" t="s">
        <v>1879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1643</v>
      </c>
      <c r="B10" s="70">
        <v>2</v>
      </c>
      <c r="C10" s="70">
        <v>18</v>
      </c>
      <c r="D10" s="70">
        <v>2</v>
      </c>
      <c r="E10" s="70">
        <v>2024</v>
      </c>
      <c r="F10" s="70" t="s">
        <v>1554</v>
      </c>
      <c r="G10" s="1073" t="s">
        <v>1640</v>
      </c>
      <c r="H10" s="70" t="s">
        <v>1641</v>
      </c>
      <c r="I10" s="1066"/>
      <c r="J10" s="73">
        <v>1320106</v>
      </c>
      <c r="K10" s="71">
        <v>1464293454</v>
      </c>
      <c r="L10" s="71">
        <v>1658008</v>
      </c>
      <c r="M10" s="71">
        <v>1838424780</v>
      </c>
      <c r="N10" s="71">
        <v>752000</v>
      </c>
      <c r="O10" s="71">
        <v>1730720928.0000002</v>
      </c>
      <c r="P10" s="71">
        <v>31022</v>
      </c>
      <c r="Q10" s="71">
        <v>210351971</v>
      </c>
      <c r="R10" s="71">
        <v>0</v>
      </c>
      <c r="S10" s="71">
        <v>0</v>
      </c>
      <c r="T10" s="71">
        <v>0</v>
      </c>
      <c r="U10" s="71">
        <v>0</v>
      </c>
      <c r="V10" s="71">
        <v>41</v>
      </c>
      <c r="W10" s="71">
        <v>0</v>
      </c>
      <c r="X10" s="71">
        <v>0</v>
      </c>
      <c r="Y10" s="71">
        <v>248959</v>
      </c>
      <c r="Z10" s="71">
        <v>5244040092</v>
      </c>
      <c r="AA10" s="71">
        <v>3069979091</v>
      </c>
      <c r="AB10" s="71">
        <v>13821462649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1723</v>
      </c>
      <c r="B11" s="70">
        <v>3</v>
      </c>
      <c r="C11" s="70">
        <v>18</v>
      </c>
      <c r="D11" s="70">
        <v>3</v>
      </c>
      <c r="E11" s="70">
        <v>2024</v>
      </c>
      <c r="F11" s="70" t="s">
        <v>1554</v>
      </c>
      <c r="G11" s="1073" t="s">
        <v>1720</v>
      </c>
      <c r="H11" s="70" t="s">
        <v>1721</v>
      </c>
      <c r="I11" s="1066"/>
      <c r="J11" s="73">
        <v>39015</v>
      </c>
      <c r="K11" s="71">
        <v>43892192</v>
      </c>
      <c r="L11" s="71">
        <v>273022</v>
      </c>
      <c r="M11" s="71">
        <v>307090037</v>
      </c>
      <c r="N11" s="71">
        <v>35200</v>
      </c>
      <c r="O11" s="71">
        <v>78719240</v>
      </c>
      <c r="P11" s="71">
        <v>0</v>
      </c>
      <c r="Q11" s="71">
        <v>0</v>
      </c>
      <c r="R11" s="71">
        <v>0</v>
      </c>
      <c r="S11" s="71">
        <v>0</v>
      </c>
      <c r="T11" s="71">
        <v>0</v>
      </c>
      <c r="U11" s="71">
        <v>0</v>
      </c>
      <c r="V11" s="71">
        <v>0</v>
      </c>
      <c r="W11" s="71">
        <v>0</v>
      </c>
      <c r="X11" s="71">
        <v>0</v>
      </c>
      <c r="Y11" s="71">
        <v>0</v>
      </c>
      <c r="Z11" s="71">
        <v>429701469.00000006</v>
      </c>
      <c r="AA11" s="71">
        <v>78815258</v>
      </c>
      <c r="AB11" s="71">
        <v>361632462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1711</v>
      </c>
      <c r="B12" s="70">
        <v>4</v>
      </c>
      <c r="C12" s="70">
        <v>18</v>
      </c>
      <c r="D12" s="70">
        <v>4</v>
      </c>
      <c r="E12" s="70">
        <v>2024</v>
      </c>
      <c r="F12" s="70" t="s">
        <v>1554</v>
      </c>
      <c r="G12" s="1073" t="s">
        <v>1708</v>
      </c>
      <c r="H12" s="70" t="s">
        <v>1709</v>
      </c>
      <c r="I12" s="1066"/>
      <c r="J12" s="73">
        <v>107823</v>
      </c>
      <c r="K12" s="71">
        <v>122469320.00000001</v>
      </c>
      <c r="L12" s="71">
        <v>736016</v>
      </c>
      <c r="M12" s="71">
        <v>837414834</v>
      </c>
      <c r="N12" s="71">
        <v>326300</v>
      </c>
      <c r="O12" s="71">
        <v>736233764</v>
      </c>
      <c r="P12" s="71">
        <v>1505</v>
      </c>
      <c r="Q12" s="71">
        <v>10778953</v>
      </c>
      <c r="R12" s="71">
        <v>0</v>
      </c>
      <c r="S12" s="71">
        <v>0</v>
      </c>
      <c r="T12" s="71">
        <v>0</v>
      </c>
      <c r="U12" s="71">
        <v>0</v>
      </c>
      <c r="V12" s="71">
        <v>0</v>
      </c>
      <c r="W12" s="71">
        <v>0</v>
      </c>
      <c r="X12" s="71">
        <v>0</v>
      </c>
      <c r="Y12" s="71">
        <v>0</v>
      </c>
      <c r="Z12" s="71">
        <v>1706896870.9999998</v>
      </c>
      <c r="AA12" s="71">
        <v>88321267</v>
      </c>
      <c r="AB12" s="71">
        <v>802046771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1695</v>
      </c>
      <c r="B13" s="70">
        <v>5</v>
      </c>
      <c r="C13" s="70">
        <v>18</v>
      </c>
      <c r="D13" s="70">
        <v>5</v>
      </c>
      <c r="E13" s="70">
        <v>2024</v>
      </c>
      <c r="F13" s="70" t="s">
        <v>1554</v>
      </c>
      <c r="G13" s="1073" t="s">
        <v>1692</v>
      </c>
      <c r="H13" s="70" t="s">
        <v>1693</v>
      </c>
      <c r="I13" s="1066"/>
      <c r="J13" s="73">
        <v>40020</v>
      </c>
      <c r="K13" s="71">
        <v>45436432.999999993</v>
      </c>
      <c r="L13" s="71">
        <v>3736106</v>
      </c>
      <c r="M13" s="71">
        <v>4243009321.0000005</v>
      </c>
      <c r="N13" s="71">
        <v>173400</v>
      </c>
      <c r="O13" s="71">
        <v>312492283</v>
      </c>
      <c r="P13" s="71">
        <v>0</v>
      </c>
      <c r="Q13" s="71">
        <v>0</v>
      </c>
      <c r="R13" s="71">
        <v>0</v>
      </c>
      <c r="S13" s="71">
        <v>0</v>
      </c>
      <c r="T13" s="71">
        <v>0</v>
      </c>
      <c r="U13" s="71">
        <v>0</v>
      </c>
      <c r="V13" s="71">
        <v>1490</v>
      </c>
      <c r="W13" s="71">
        <v>0</v>
      </c>
      <c r="X13" s="71">
        <v>0</v>
      </c>
      <c r="Y13" s="71">
        <v>9137661</v>
      </c>
      <c r="Z13" s="71">
        <v>4610075698</v>
      </c>
      <c r="AA13" s="71">
        <v>9371038</v>
      </c>
      <c r="AB13" s="71">
        <v>46413963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487632</v>
      </c>
      <c r="K14" s="71">
        <v>551635350</v>
      </c>
      <c r="L14" s="71">
        <v>1232380</v>
      </c>
      <c r="M14" s="71">
        <v>1394077331</v>
      </c>
      <c r="N14" s="71">
        <v>1311600</v>
      </c>
      <c r="O14" s="71">
        <v>3142484188</v>
      </c>
      <c r="P14" s="71">
        <v>15850</v>
      </c>
      <c r="Q14" s="71">
        <v>95229036.999999985</v>
      </c>
      <c r="R14" s="71">
        <v>0</v>
      </c>
      <c r="S14" s="71">
        <v>0</v>
      </c>
      <c r="T14" s="71">
        <v>0</v>
      </c>
      <c r="U14" s="71">
        <v>0</v>
      </c>
      <c r="V14" s="71">
        <v>4</v>
      </c>
      <c r="W14" s="71">
        <v>0</v>
      </c>
      <c r="X14" s="71">
        <v>0</v>
      </c>
      <c r="Y14" s="71">
        <v>21585</v>
      </c>
      <c r="Z14" s="71">
        <v>5183447490.999999</v>
      </c>
      <c r="AA14" s="71">
        <v>1303998106</v>
      </c>
      <c r="AB14" s="71">
        <v>5302513727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1679</v>
      </c>
      <c r="B15" s="70">
        <v>7</v>
      </c>
      <c r="C15" s="70">
        <v>18</v>
      </c>
      <c r="D15" s="70">
        <v>7</v>
      </c>
      <c r="E15" s="70">
        <v>2024</v>
      </c>
      <c r="F15" s="70" t="s">
        <v>1554</v>
      </c>
      <c r="G15" s="1073" t="s">
        <v>1676</v>
      </c>
      <c r="H15" s="70" t="s">
        <v>1677</v>
      </c>
      <c r="I15" s="1066"/>
      <c r="J15" s="73">
        <v>212147</v>
      </c>
      <c r="K15" s="71">
        <v>240856502</v>
      </c>
      <c r="L15" s="71">
        <v>967783</v>
      </c>
      <c r="M15" s="71">
        <v>1099479762.0000002</v>
      </c>
      <c r="N15" s="71">
        <v>502300</v>
      </c>
      <c r="O15" s="71">
        <v>1302128921</v>
      </c>
      <c r="P15" s="71">
        <v>224</v>
      </c>
      <c r="Q15" s="71">
        <v>1293064</v>
      </c>
      <c r="R15" s="71">
        <v>0</v>
      </c>
      <c r="S15" s="71">
        <v>0</v>
      </c>
      <c r="T15" s="71">
        <v>0</v>
      </c>
      <c r="U15" s="71">
        <v>0</v>
      </c>
      <c r="V15" s="71">
        <v>1269</v>
      </c>
      <c r="W15" s="71">
        <v>0</v>
      </c>
      <c r="X15" s="71">
        <v>0</v>
      </c>
      <c r="Y15" s="71">
        <v>7778564.9999999991</v>
      </c>
      <c r="Z15" s="71">
        <v>2651536814.0000005</v>
      </c>
      <c r="AA15" s="71">
        <v>516608257.00000006</v>
      </c>
      <c r="AB15" s="71">
        <v>2091181930.9999998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1667</v>
      </c>
      <c r="B16" s="70">
        <v>8</v>
      </c>
      <c r="C16" s="70">
        <v>18</v>
      </c>
      <c r="D16" s="70">
        <v>8</v>
      </c>
      <c r="E16" s="70">
        <v>2024</v>
      </c>
      <c r="F16" s="70" t="s">
        <v>1554</v>
      </c>
      <c r="G16" s="1073" t="s">
        <v>1664</v>
      </c>
      <c r="H16" s="70" t="s">
        <v>1665</v>
      </c>
      <c r="I16" s="1066"/>
      <c r="J16" s="73">
        <v>191703</v>
      </c>
      <c r="K16" s="71">
        <v>217037609.99999997</v>
      </c>
      <c r="L16" s="71">
        <v>783063</v>
      </c>
      <c r="M16" s="71">
        <v>886333844</v>
      </c>
      <c r="N16" s="71">
        <v>13200</v>
      </c>
      <c r="O16" s="71">
        <v>24323942</v>
      </c>
      <c r="P16" s="71">
        <v>0</v>
      </c>
      <c r="Q16" s="71">
        <v>0</v>
      </c>
      <c r="R16" s="71">
        <v>0</v>
      </c>
      <c r="S16" s="71">
        <v>0</v>
      </c>
      <c r="T16" s="71">
        <v>0</v>
      </c>
      <c r="U16" s="71">
        <v>0</v>
      </c>
      <c r="V16" s="71">
        <v>0</v>
      </c>
      <c r="W16" s="71">
        <v>0</v>
      </c>
      <c r="X16" s="71">
        <v>0</v>
      </c>
      <c r="Y16" s="71">
        <v>0</v>
      </c>
      <c r="Z16" s="71">
        <v>1127695396.0000002</v>
      </c>
      <c r="AA16" s="71">
        <v>492678207</v>
      </c>
      <c r="AB16" s="71">
        <v>1985141845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1707</v>
      </c>
      <c r="B17" s="70">
        <v>9</v>
      </c>
      <c r="C17" s="70">
        <v>18</v>
      </c>
      <c r="D17" s="70">
        <v>9</v>
      </c>
      <c r="E17" s="70">
        <v>2024</v>
      </c>
      <c r="F17" s="70" t="s">
        <v>1554</v>
      </c>
      <c r="G17" s="1073" t="s">
        <v>1704</v>
      </c>
      <c r="H17" s="70" t="s">
        <v>1705</v>
      </c>
      <c r="I17" s="1066"/>
      <c r="J17" s="73">
        <v>257595.00000000003</v>
      </c>
      <c r="K17" s="71">
        <v>294648128.00000006</v>
      </c>
      <c r="L17" s="71">
        <v>1211312</v>
      </c>
      <c r="M17" s="71">
        <v>1385670397</v>
      </c>
      <c r="N17" s="71">
        <v>1729300</v>
      </c>
      <c r="O17" s="71">
        <v>5172628516</v>
      </c>
      <c r="P17" s="71">
        <v>28874</v>
      </c>
      <c r="Q17" s="71">
        <v>173486686</v>
      </c>
      <c r="R17" s="71">
        <v>0</v>
      </c>
      <c r="S17" s="71">
        <v>0</v>
      </c>
      <c r="T17" s="71">
        <v>321698</v>
      </c>
      <c r="U17" s="71">
        <v>4837</v>
      </c>
      <c r="V17" s="71">
        <v>1750</v>
      </c>
      <c r="W17" s="71">
        <v>2251800953.0000005</v>
      </c>
      <c r="X17" s="71">
        <v>29658767</v>
      </c>
      <c r="Y17" s="71">
        <v>10732961.999999998</v>
      </c>
      <c r="Z17" s="71">
        <v>9318626409</v>
      </c>
      <c r="AA17" s="71">
        <v>713307161</v>
      </c>
      <c r="AB17" s="71">
        <v>2657961102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1727</v>
      </c>
      <c r="B18" s="70">
        <v>10</v>
      </c>
      <c r="C18" s="70">
        <v>18</v>
      </c>
      <c r="D18" s="70">
        <v>10</v>
      </c>
      <c r="E18" s="70">
        <v>2024</v>
      </c>
      <c r="F18" s="70" t="s">
        <v>1554</v>
      </c>
      <c r="G18" s="1073" t="s">
        <v>1724</v>
      </c>
      <c r="H18" s="70" t="s">
        <v>1725</v>
      </c>
      <c r="I18" s="1066"/>
      <c r="J18" s="73">
        <v>23869</v>
      </c>
      <c r="K18" s="71">
        <v>26464063</v>
      </c>
      <c r="L18" s="71">
        <v>64730.999999999993</v>
      </c>
      <c r="M18" s="71">
        <v>71824276</v>
      </c>
      <c r="N18" s="71">
        <v>628400</v>
      </c>
      <c r="O18" s="71">
        <v>1447359559</v>
      </c>
      <c r="P18" s="71">
        <v>3864</v>
      </c>
      <c r="Q18" s="71">
        <v>22325225.999999996</v>
      </c>
      <c r="R18" s="71">
        <v>0</v>
      </c>
      <c r="S18" s="71">
        <v>0</v>
      </c>
      <c r="T18" s="71">
        <v>0</v>
      </c>
      <c r="U18" s="71">
        <v>0</v>
      </c>
      <c r="V18" s="71">
        <v>0</v>
      </c>
      <c r="W18" s="71">
        <v>0</v>
      </c>
      <c r="X18" s="71">
        <v>0</v>
      </c>
      <c r="Y18" s="71">
        <v>0</v>
      </c>
      <c r="Z18" s="71">
        <v>1567973123.9999998</v>
      </c>
      <c r="AA18" s="71">
        <v>9668265</v>
      </c>
      <c r="AB18" s="71">
        <v>130107655.00000001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1554</v>
      </c>
      <c r="G19" s="1073" t="s">
        <v>2371</v>
      </c>
      <c r="H19" s="70" t="s">
        <v>2372</v>
      </c>
      <c r="I19" s="1066"/>
      <c r="J19" s="73">
        <v>268576</v>
      </c>
      <c r="K19" s="71">
        <v>301888967</v>
      </c>
      <c r="L19" s="71">
        <v>870345</v>
      </c>
      <c r="M19" s="71">
        <v>977711155.00000012</v>
      </c>
      <c r="N19" s="71">
        <v>2362900</v>
      </c>
      <c r="O19" s="71">
        <v>5437159255</v>
      </c>
      <c r="P19" s="71">
        <v>30297</v>
      </c>
      <c r="Q19" s="71">
        <v>181983541</v>
      </c>
      <c r="R19" s="71">
        <v>0</v>
      </c>
      <c r="S19" s="71">
        <v>0</v>
      </c>
      <c r="T19" s="71">
        <v>0</v>
      </c>
      <c r="U19" s="71">
        <v>21</v>
      </c>
      <c r="V19" s="71">
        <v>657</v>
      </c>
      <c r="W19" s="71">
        <v>0</v>
      </c>
      <c r="X19" s="71">
        <v>129263.00000000001</v>
      </c>
      <c r="Y19" s="71">
        <v>4026026</v>
      </c>
      <c r="Z19" s="71">
        <v>6902898206.9999981</v>
      </c>
      <c r="AA19" s="71">
        <v>617172369</v>
      </c>
      <c r="AB19" s="71">
        <v>2580560496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1719</v>
      </c>
      <c r="B20" s="70">
        <v>12</v>
      </c>
      <c r="C20" s="70">
        <v>18</v>
      </c>
      <c r="D20" s="70">
        <v>12</v>
      </c>
      <c r="E20" s="70">
        <v>2024</v>
      </c>
      <c r="F20" s="70" t="s">
        <v>1554</v>
      </c>
      <c r="G20" s="1073" t="s">
        <v>1716</v>
      </c>
      <c r="H20" s="70" t="s">
        <v>1717</v>
      </c>
      <c r="I20" s="1066"/>
      <c r="J20" s="73">
        <v>52847</v>
      </c>
      <c r="K20" s="71">
        <v>61689947.999999993</v>
      </c>
      <c r="L20" s="71">
        <v>178686</v>
      </c>
      <c r="M20" s="71">
        <v>208560166</v>
      </c>
      <c r="N20" s="71">
        <v>227000</v>
      </c>
      <c r="O20" s="71">
        <v>592070417.99999988</v>
      </c>
      <c r="P20" s="71">
        <v>8092.0000000000009</v>
      </c>
      <c r="Q20" s="71">
        <v>48714969</v>
      </c>
      <c r="R20" s="71">
        <v>0</v>
      </c>
      <c r="S20" s="71">
        <v>0</v>
      </c>
      <c r="T20" s="71">
        <v>0</v>
      </c>
      <c r="U20" s="71">
        <v>0</v>
      </c>
      <c r="V20" s="71">
        <v>73</v>
      </c>
      <c r="W20" s="71">
        <v>0</v>
      </c>
      <c r="X20" s="71">
        <v>0</v>
      </c>
      <c r="Y20" s="71">
        <v>448372</v>
      </c>
      <c r="Z20" s="71">
        <v>911483872.99999988</v>
      </c>
      <c r="AA20" s="71">
        <v>41118615</v>
      </c>
      <c r="AB20" s="71">
        <v>336050479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1675</v>
      </c>
      <c r="B21" s="70">
        <v>13</v>
      </c>
      <c r="C21" s="70">
        <v>18</v>
      </c>
      <c r="D21" s="70">
        <v>13</v>
      </c>
      <c r="E21" s="70">
        <v>2024</v>
      </c>
      <c r="F21" s="70" t="s">
        <v>1554</v>
      </c>
      <c r="G21" s="1073" t="s">
        <v>1672</v>
      </c>
      <c r="H21" s="70" t="s">
        <v>1673</v>
      </c>
      <c r="I21" s="1066"/>
      <c r="J21" s="73">
        <v>75144</v>
      </c>
      <c r="K21" s="71">
        <v>83561551.000000015</v>
      </c>
      <c r="L21" s="71">
        <v>311871</v>
      </c>
      <c r="M21" s="71">
        <v>347057626.99999994</v>
      </c>
      <c r="N21" s="71">
        <v>233100</v>
      </c>
      <c r="O21" s="71">
        <v>506662087</v>
      </c>
      <c r="P21" s="71">
        <v>1905</v>
      </c>
      <c r="Q21" s="71">
        <v>11004768</v>
      </c>
      <c r="R21" s="71">
        <v>0</v>
      </c>
      <c r="S21" s="71">
        <v>0</v>
      </c>
      <c r="T21" s="71">
        <v>0</v>
      </c>
      <c r="U21" s="71">
        <v>0</v>
      </c>
      <c r="V21" s="71">
        <v>0</v>
      </c>
      <c r="W21" s="71">
        <v>0</v>
      </c>
      <c r="X21" s="71">
        <v>0</v>
      </c>
      <c r="Y21" s="71">
        <v>0</v>
      </c>
      <c r="Z21" s="71">
        <v>948286032.99999988</v>
      </c>
      <c r="AA21" s="71">
        <v>150170246</v>
      </c>
      <c r="AB21" s="71">
        <v>796011160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1683</v>
      </c>
      <c r="B22" s="70">
        <v>14</v>
      </c>
      <c r="C22" s="70">
        <v>18</v>
      </c>
      <c r="D22" s="70">
        <v>14</v>
      </c>
      <c r="E22" s="70">
        <v>2024</v>
      </c>
      <c r="F22" s="70" t="s">
        <v>1554</v>
      </c>
      <c r="G22" s="1073" t="s">
        <v>1680</v>
      </c>
      <c r="H22" s="70" t="s">
        <v>1681</v>
      </c>
      <c r="I22" s="1066"/>
      <c r="J22" s="73">
        <v>220357</v>
      </c>
      <c r="K22" s="71">
        <v>240166065</v>
      </c>
      <c r="L22" s="71">
        <v>1043256.0000000001</v>
      </c>
      <c r="M22" s="71">
        <v>1137923016</v>
      </c>
      <c r="N22" s="71">
        <v>1057900</v>
      </c>
      <c r="O22" s="71">
        <v>2528397401.9999995</v>
      </c>
      <c r="P22" s="71">
        <v>54426</v>
      </c>
      <c r="Q22" s="71">
        <v>326477535</v>
      </c>
      <c r="R22" s="71">
        <v>4786</v>
      </c>
      <c r="S22" s="71">
        <v>23090849</v>
      </c>
      <c r="T22" s="71">
        <v>843103</v>
      </c>
      <c r="U22" s="71">
        <v>12185</v>
      </c>
      <c r="V22" s="71">
        <v>6660</v>
      </c>
      <c r="W22" s="71">
        <v>5903148275</v>
      </c>
      <c r="X22" s="71">
        <v>74717683.999999985</v>
      </c>
      <c r="Y22" s="71">
        <v>40839856</v>
      </c>
      <c r="Z22" s="71">
        <v>10274760681.663769</v>
      </c>
      <c r="AA22" s="71">
        <v>294359116</v>
      </c>
      <c r="AB22" s="71">
        <v>1732520760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577784</v>
      </c>
      <c r="K23" s="71">
        <v>644294873</v>
      </c>
      <c r="L23" s="71">
        <v>4044849</v>
      </c>
      <c r="M23" s="71">
        <v>4514490926</v>
      </c>
      <c r="N23" s="71">
        <v>513000</v>
      </c>
      <c r="O23" s="71">
        <v>1056757334.0000001</v>
      </c>
      <c r="P23" s="71">
        <v>3503</v>
      </c>
      <c r="Q23" s="71">
        <v>21440041</v>
      </c>
      <c r="R23" s="71">
        <v>386</v>
      </c>
      <c r="S23" s="71">
        <v>1913661</v>
      </c>
      <c r="T23" s="71">
        <v>0</v>
      </c>
      <c r="U23" s="71">
        <v>0</v>
      </c>
      <c r="V23" s="71">
        <v>1</v>
      </c>
      <c r="W23" s="71">
        <v>0</v>
      </c>
      <c r="X23" s="71">
        <v>0</v>
      </c>
      <c r="Y23" s="71">
        <v>4415</v>
      </c>
      <c r="Z23" s="71">
        <v>6238901249.9038696</v>
      </c>
      <c r="AA23" s="71">
        <v>1074616599</v>
      </c>
      <c r="AB23" s="71">
        <v>5404012844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2370</v>
      </c>
      <c r="B24" s="70">
        <v>16</v>
      </c>
      <c r="C24" s="70">
        <v>18</v>
      </c>
      <c r="D24" s="70">
        <v>16</v>
      </c>
      <c r="E24" s="70">
        <v>2024</v>
      </c>
      <c r="F24" s="70" t="s">
        <v>1554</v>
      </c>
      <c r="G24" s="1073" t="s">
        <v>2367</v>
      </c>
      <c r="H24" s="70" t="s">
        <v>2368</v>
      </c>
      <c r="I24" s="1066"/>
      <c r="J24" s="73">
        <v>167337</v>
      </c>
      <c r="K24" s="71">
        <v>183627628.99999997</v>
      </c>
      <c r="L24" s="71">
        <v>716638</v>
      </c>
      <c r="M24" s="71">
        <v>787029709.99999988</v>
      </c>
      <c r="N24" s="71">
        <v>575200</v>
      </c>
      <c r="O24" s="71">
        <v>1404648719</v>
      </c>
      <c r="P24" s="71">
        <v>15142</v>
      </c>
      <c r="Q24" s="71">
        <v>113111831.00000001</v>
      </c>
      <c r="R24" s="71">
        <v>0</v>
      </c>
      <c r="S24" s="71">
        <v>0</v>
      </c>
      <c r="T24" s="71">
        <v>11875</v>
      </c>
      <c r="U24" s="71">
        <v>4363</v>
      </c>
      <c r="V24" s="71">
        <v>7958</v>
      </c>
      <c r="W24" s="71">
        <v>82211341</v>
      </c>
      <c r="X24" s="71">
        <v>26756614.000000004</v>
      </c>
      <c r="Y24" s="71">
        <v>48797720</v>
      </c>
      <c r="Z24" s="71">
        <v>2646183564.0000005</v>
      </c>
      <c r="AA24" s="71">
        <v>349482979</v>
      </c>
      <c r="AB24" s="71">
        <v>1543806452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2407</v>
      </c>
      <c r="H25" s="70" t="s">
        <v>2408</v>
      </c>
      <c r="I25" s="1066"/>
      <c r="J25" s="73">
        <v>361456</v>
      </c>
      <c r="K25" s="71">
        <v>405165595</v>
      </c>
      <c r="L25" s="71">
        <v>1338328</v>
      </c>
      <c r="M25" s="71">
        <v>1501675692</v>
      </c>
      <c r="N25" s="71">
        <v>973600</v>
      </c>
      <c r="O25" s="71">
        <v>2098179958.9999995</v>
      </c>
      <c r="P25" s="71">
        <v>3456</v>
      </c>
      <c r="Q25" s="71">
        <v>20042530</v>
      </c>
      <c r="R25" s="71">
        <v>0</v>
      </c>
      <c r="S25" s="71">
        <v>0</v>
      </c>
      <c r="T25" s="71">
        <v>0</v>
      </c>
      <c r="U25" s="71">
        <v>0</v>
      </c>
      <c r="V25" s="71">
        <v>628</v>
      </c>
      <c r="W25" s="71">
        <v>0</v>
      </c>
      <c r="X25" s="71">
        <v>0</v>
      </c>
      <c r="Y25" s="71">
        <v>3851632</v>
      </c>
      <c r="Z25" s="71">
        <v>4028915407.9999995</v>
      </c>
      <c r="AA25" s="71">
        <v>797271996</v>
      </c>
      <c r="AB25" s="71">
        <v>3500460019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1899</v>
      </c>
      <c r="B26" s="70">
        <v>18</v>
      </c>
      <c r="C26" s="70">
        <v>18</v>
      </c>
      <c r="D26" s="70">
        <v>18</v>
      </c>
      <c r="E26" s="70">
        <v>2024</v>
      </c>
      <c r="F26" s="70" t="s">
        <v>1554</v>
      </c>
      <c r="G26" s="1073" t="s">
        <v>1878</v>
      </c>
      <c r="H26" s="70" t="s">
        <v>1879</v>
      </c>
      <c r="I26" s="1066"/>
      <c r="J26" s="73">
        <v>37345</v>
      </c>
      <c r="K26" s="71">
        <v>41648324</v>
      </c>
      <c r="L26" s="71">
        <v>161957</v>
      </c>
      <c r="M26" s="71">
        <v>180769171</v>
      </c>
      <c r="N26" s="71">
        <v>900</v>
      </c>
      <c r="O26" s="71">
        <v>1657537</v>
      </c>
      <c r="P26" s="71">
        <v>0</v>
      </c>
      <c r="Q26" s="71">
        <v>0</v>
      </c>
      <c r="R26" s="71">
        <v>0</v>
      </c>
      <c r="S26" s="71">
        <v>0</v>
      </c>
      <c r="T26" s="71">
        <v>0</v>
      </c>
      <c r="U26" s="71">
        <v>0</v>
      </c>
      <c r="V26" s="71">
        <v>0</v>
      </c>
      <c r="W26" s="71">
        <v>0</v>
      </c>
      <c r="X26" s="71">
        <v>0</v>
      </c>
      <c r="Y26" s="71">
        <v>0</v>
      </c>
      <c r="Z26" s="71">
        <v>224075032</v>
      </c>
      <c r="AA26" s="71">
        <v>82085389</v>
      </c>
      <c r="AB26" s="71">
        <v>458180762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1703</v>
      </c>
      <c r="B27" s="70">
        <v>19</v>
      </c>
      <c r="C27" s="70">
        <v>18</v>
      </c>
      <c r="D27" s="70">
        <v>19</v>
      </c>
      <c r="E27" s="70">
        <v>2024</v>
      </c>
      <c r="F27" s="70" t="s">
        <v>1554</v>
      </c>
      <c r="G27" s="1073" t="s">
        <v>1700</v>
      </c>
      <c r="H27" s="70" t="s">
        <v>1701</v>
      </c>
      <c r="I27" s="1066"/>
      <c r="J27" s="73">
        <v>66591</v>
      </c>
      <c r="K27" s="71">
        <v>74232474</v>
      </c>
      <c r="L27" s="71">
        <v>425917</v>
      </c>
      <c r="M27" s="71">
        <v>475188614</v>
      </c>
      <c r="N27" s="71">
        <v>136900</v>
      </c>
      <c r="O27" s="71">
        <v>298147221</v>
      </c>
      <c r="P27" s="71">
        <v>16532</v>
      </c>
      <c r="Q27" s="71">
        <v>94281786</v>
      </c>
      <c r="R27" s="71">
        <v>0</v>
      </c>
      <c r="S27" s="71">
        <v>0</v>
      </c>
      <c r="T27" s="71">
        <v>0</v>
      </c>
      <c r="U27" s="71">
        <v>0</v>
      </c>
      <c r="V27" s="71">
        <v>5</v>
      </c>
      <c r="W27" s="71">
        <v>0</v>
      </c>
      <c r="X27" s="71">
        <v>0</v>
      </c>
      <c r="Y27" s="71">
        <v>31396</v>
      </c>
      <c r="Z27" s="71">
        <v>941881491</v>
      </c>
      <c r="AA27" s="71">
        <v>30289006</v>
      </c>
      <c r="AB27" s="71">
        <v>398256903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1687</v>
      </c>
      <c r="B28" s="70">
        <v>20</v>
      </c>
      <c r="C28" s="70">
        <v>18</v>
      </c>
      <c r="D28" s="70">
        <v>20</v>
      </c>
      <c r="E28" s="70">
        <v>2024</v>
      </c>
      <c r="F28" s="70" t="s">
        <v>1554</v>
      </c>
      <c r="G28" s="1073" t="s">
        <v>1684</v>
      </c>
      <c r="H28" s="70" t="s">
        <v>1685</v>
      </c>
      <c r="I28" s="1066"/>
      <c r="J28" s="73">
        <v>13791</v>
      </c>
      <c r="K28" s="71">
        <v>15089701</v>
      </c>
      <c r="L28" s="71">
        <v>77383</v>
      </c>
      <c r="M28" s="71">
        <v>84773554.999999985</v>
      </c>
      <c r="N28" s="71">
        <v>451600</v>
      </c>
      <c r="O28" s="71">
        <v>1395553601</v>
      </c>
      <c r="P28" s="71">
        <v>16613</v>
      </c>
      <c r="Q28" s="71">
        <v>101616874</v>
      </c>
      <c r="R28" s="71">
        <v>0</v>
      </c>
      <c r="S28" s="71">
        <v>0</v>
      </c>
      <c r="T28" s="71">
        <v>0</v>
      </c>
      <c r="U28" s="71">
        <v>0</v>
      </c>
      <c r="V28" s="71">
        <v>496</v>
      </c>
      <c r="W28" s="71">
        <v>0</v>
      </c>
      <c r="X28" s="71">
        <v>0</v>
      </c>
      <c r="Y28" s="71">
        <v>3042697.9999999995</v>
      </c>
      <c r="Z28" s="71">
        <v>1600076429.0000002</v>
      </c>
      <c r="AA28" s="71">
        <v>8927697</v>
      </c>
      <c r="AB28" s="71">
        <v>144442836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1699</v>
      </c>
      <c r="B29" s="70">
        <v>21</v>
      </c>
      <c r="C29" s="70">
        <v>18</v>
      </c>
      <c r="D29" s="70">
        <v>21</v>
      </c>
      <c r="E29" s="70">
        <v>2024</v>
      </c>
      <c r="F29" s="70" t="s">
        <v>1554</v>
      </c>
      <c r="G29" s="1073" t="s">
        <v>1696</v>
      </c>
      <c r="H29" s="70" t="s">
        <v>1697</v>
      </c>
      <c r="I29" s="1066"/>
      <c r="J29" s="73">
        <v>32682.000000000004</v>
      </c>
      <c r="K29" s="71">
        <v>36810811</v>
      </c>
      <c r="L29" s="71">
        <v>192572</v>
      </c>
      <c r="M29" s="71">
        <v>217016192.00000003</v>
      </c>
      <c r="N29" s="71">
        <v>268600</v>
      </c>
      <c r="O29" s="71">
        <v>606527856</v>
      </c>
      <c r="P29" s="71">
        <v>18358</v>
      </c>
      <c r="Q29" s="71">
        <v>106505467.00000001</v>
      </c>
      <c r="R29" s="71">
        <v>0</v>
      </c>
      <c r="S29" s="71">
        <v>0</v>
      </c>
      <c r="T29" s="71">
        <v>0</v>
      </c>
      <c r="U29" s="71">
        <v>0</v>
      </c>
      <c r="V29" s="71">
        <v>0</v>
      </c>
      <c r="W29" s="71">
        <v>0</v>
      </c>
      <c r="X29" s="71">
        <v>0</v>
      </c>
      <c r="Y29" s="71">
        <v>0</v>
      </c>
      <c r="Z29" s="71">
        <v>966860326</v>
      </c>
      <c r="AA29" s="71">
        <v>13242957</v>
      </c>
      <c r="AB29" s="71">
        <v>182774801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142463</v>
      </c>
      <c r="K30" s="71">
        <v>156080329</v>
      </c>
      <c r="L30" s="71">
        <v>1354041</v>
      </c>
      <c r="M30" s="71">
        <v>1485211730</v>
      </c>
      <c r="N30" s="71">
        <v>76100</v>
      </c>
      <c r="O30" s="71">
        <v>186570079</v>
      </c>
      <c r="P30" s="71">
        <v>2373</v>
      </c>
      <c r="Q30" s="71">
        <v>14754888.000000002</v>
      </c>
      <c r="R30" s="71">
        <v>446</v>
      </c>
      <c r="S30" s="71">
        <v>2293691</v>
      </c>
      <c r="T30" s="71">
        <v>0</v>
      </c>
      <c r="U30" s="71">
        <v>0</v>
      </c>
      <c r="V30" s="71">
        <v>1</v>
      </c>
      <c r="W30" s="71">
        <v>0</v>
      </c>
      <c r="X30" s="71">
        <v>0</v>
      </c>
      <c r="Y30" s="71">
        <v>7604.0000000000009</v>
      </c>
      <c r="Z30" s="71">
        <v>1844918321.1206899</v>
      </c>
      <c r="AA30" s="71">
        <v>106586209</v>
      </c>
      <c r="AB30" s="71">
        <v>1247339792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1715</v>
      </c>
      <c r="B31" s="70">
        <v>23</v>
      </c>
      <c r="C31" s="70">
        <v>18</v>
      </c>
      <c r="D31" s="70">
        <v>23</v>
      </c>
      <c r="E31" s="70">
        <v>2024</v>
      </c>
      <c r="F31" s="70" t="s">
        <v>1554</v>
      </c>
      <c r="G31" s="1073" t="s">
        <v>1712</v>
      </c>
      <c r="H31" s="70" t="s">
        <v>1713</v>
      </c>
      <c r="I31" s="1066"/>
      <c r="J31" s="73">
        <v>154300</v>
      </c>
      <c r="K31" s="71">
        <v>174643885</v>
      </c>
      <c r="L31" s="71">
        <v>1204330</v>
      </c>
      <c r="M31" s="71">
        <v>1364104892</v>
      </c>
      <c r="N31" s="71">
        <v>375100</v>
      </c>
      <c r="O31" s="71">
        <v>750855325</v>
      </c>
      <c r="P31" s="71">
        <v>0</v>
      </c>
      <c r="Q31" s="71">
        <v>0</v>
      </c>
      <c r="R31" s="71">
        <v>0</v>
      </c>
      <c r="S31" s="71">
        <v>0</v>
      </c>
      <c r="T31" s="71">
        <v>0</v>
      </c>
      <c r="U31" s="71">
        <v>0</v>
      </c>
      <c r="V31" s="71">
        <v>616</v>
      </c>
      <c r="W31" s="71">
        <v>0</v>
      </c>
      <c r="X31" s="71">
        <v>0</v>
      </c>
      <c r="Y31" s="71">
        <v>3779274</v>
      </c>
      <c r="Z31" s="71">
        <v>2293383376</v>
      </c>
      <c r="AA31" s="71">
        <v>64831030</v>
      </c>
      <c r="AB31" s="71">
        <v>883131086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2409</v>
      </c>
      <c r="B32" s="70">
        <v>24</v>
      </c>
      <c r="C32" s="70">
        <v>18</v>
      </c>
      <c r="D32" s="70">
        <v>24</v>
      </c>
      <c r="E32" s="70">
        <v>2024</v>
      </c>
      <c r="F32" s="70" t="s">
        <v>1554</v>
      </c>
      <c r="G32" s="1073" t="s">
        <v>2410</v>
      </c>
      <c r="H32" s="70" t="s">
        <v>2411</v>
      </c>
      <c r="I32" s="1066"/>
      <c r="J32" s="73">
        <v>300767</v>
      </c>
      <c r="K32" s="71">
        <v>337958482</v>
      </c>
      <c r="L32" s="71">
        <v>1129473</v>
      </c>
      <c r="M32" s="71">
        <v>1270748075.9999998</v>
      </c>
      <c r="N32" s="71">
        <v>981100</v>
      </c>
      <c r="O32" s="71">
        <v>2599313994</v>
      </c>
      <c r="P32" s="71">
        <v>30820</v>
      </c>
      <c r="Q32" s="71">
        <v>179424159</v>
      </c>
      <c r="R32" s="71">
        <v>0</v>
      </c>
      <c r="S32" s="71">
        <v>0</v>
      </c>
      <c r="T32" s="71">
        <v>376100</v>
      </c>
      <c r="U32" s="71">
        <v>8302</v>
      </c>
      <c r="V32" s="71">
        <v>2449</v>
      </c>
      <c r="W32" s="71">
        <v>2623856242.0000005</v>
      </c>
      <c r="X32" s="71">
        <v>50909580.999999993</v>
      </c>
      <c r="Y32" s="71">
        <v>15016041.999999998</v>
      </c>
      <c r="Z32" s="71">
        <v>7077226576</v>
      </c>
      <c r="AA32" s="71">
        <v>757477199</v>
      </c>
      <c r="AB32" s="71">
        <v>3234973686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1691</v>
      </c>
      <c r="B33" s="70">
        <v>25</v>
      </c>
      <c r="C33" s="70">
        <v>18</v>
      </c>
      <c r="D33" s="70">
        <v>25</v>
      </c>
      <c r="E33" s="70">
        <v>2024</v>
      </c>
      <c r="F33" s="70" t="s">
        <v>1554</v>
      </c>
      <c r="G33" s="1073" t="s">
        <v>1688</v>
      </c>
      <c r="H33" s="70" t="s">
        <v>1689</v>
      </c>
      <c r="I33" s="1066"/>
      <c r="J33" s="73">
        <v>533311</v>
      </c>
      <c r="K33" s="71">
        <v>588573212</v>
      </c>
      <c r="L33" s="71">
        <v>1683470</v>
      </c>
      <c r="M33" s="71">
        <v>1860974076</v>
      </c>
      <c r="N33" s="71">
        <v>2934100</v>
      </c>
      <c r="O33" s="71">
        <v>7475257444</v>
      </c>
      <c r="P33" s="71">
        <v>21733</v>
      </c>
      <c r="Q33" s="71">
        <v>154480236</v>
      </c>
      <c r="R33" s="71">
        <v>1071</v>
      </c>
      <c r="S33" s="71">
        <v>5820043</v>
      </c>
      <c r="T33" s="71">
        <v>0</v>
      </c>
      <c r="U33" s="71">
        <v>0</v>
      </c>
      <c r="V33" s="71">
        <v>1098</v>
      </c>
      <c r="W33" s="71">
        <v>0</v>
      </c>
      <c r="X33" s="71">
        <v>0</v>
      </c>
      <c r="Y33" s="71">
        <v>6734408</v>
      </c>
      <c r="Z33" s="71">
        <v>10091839419.237751</v>
      </c>
      <c r="AA33" s="71">
        <v>1021274715.9999999</v>
      </c>
      <c r="AB33" s="71">
        <v>4837843615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552998</v>
      </c>
      <c r="K34" s="71">
        <v>617988226</v>
      </c>
      <c r="L34" s="71">
        <v>3778337</v>
      </c>
      <c r="M34" s="71">
        <v>4227559461</v>
      </c>
      <c r="N34" s="71">
        <v>910200</v>
      </c>
      <c r="O34" s="71">
        <v>2094755000</v>
      </c>
      <c r="P34" s="71">
        <v>4609</v>
      </c>
      <c r="Q34" s="71">
        <v>27331336</v>
      </c>
      <c r="R34" s="71">
        <v>373</v>
      </c>
      <c r="S34" s="71">
        <v>3107117</v>
      </c>
      <c r="T34" s="71">
        <v>0</v>
      </c>
      <c r="U34" s="71">
        <v>0</v>
      </c>
      <c r="V34" s="71">
        <v>47</v>
      </c>
      <c r="W34" s="71">
        <v>0</v>
      </c>
      <c r="X34" s="71">
        <v>0</v>
      </c>
      <c r="Y34" s="71">
        <v>286732.00000000006</v>
      </c>
      <c r="Z34" s="71">
        <v>6971027871.9528208</v>
      </c>
      <c r="AA34" s="71">
        <v>1383030173</v>
      </c>
      <c r="AB34" s="71">
        <v>5930020704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1642</v>
      </c>
      <c r="B190" s="70">
        <v>182</v>
      </c>
      <c r="C190" s="70">
        <v>16</v>
      </c>
      <c r="D190" s="70">
        <v>2</v>
      </c>
      <c r="E190" s="70">
        <v>2022</v>
      </c>
      <c r="F190" s="70" t="s">
        <v>161</v>
      </c>
      <c r="G190" s="1073" t="s">
        <v>1640</v>
      </c>
      <c r="H190" s="70" t="s">
        <v>1641</v>
      </c>
      <c r="I190" s="1066"/>
      <c r="J190" s="73"/>
      <c r="K190" s="71"/>
      <c r="L190" s="71"/>
      <c r="M190" s="71"/>
      <c r="N190" s="71"/>
      <c r="O190" s="71"/>
      <c r="P190" s="71"/>
      <c r="Q190" s="71"/>
      <c r="R190" s="71"/>
      <c r="S190" s="71"/>
      <c r="T190" s="71"/>
      <c r="U190" s="71"/>
      <c r="V190" s="71"/>
      <c r="W190" s="71"/>
      <c r="X190" s="71"/>
      <c r="Y190" s="71"/>
      <c r="Z190" s="71"/>
      <c r="AA190" s="71"/>
      <c r="AB190" s="71"/>
      <c r="AC190" s="72"/>
      <c r="AD190" s="71">
        <v>440804254.60325921</v>
      </c>
      <c r="AE190" s="71">
        <v>21143380.57625635</v>
      </c>
      <c r="AF190" s="71">
        <v>7702636.1406832552</v>
      </c>
      <c r="AG190" s="71">
        <v>848732443.80691147</v>
      </c>
      <c r="AH190" s="71">
        <v>774694103.38408422</v>
      </c>
      <c r="AI190" s="71">
        <v>0</v>
      </c>
      <c r="AJ190" s="71">
        <v>0</v>
      </c>
      <c r="AK190" s="71">
        <v>38798878.150506012</v>
      </c>
      <c r="AL190" s="71">
        <v>0</v>
      </c>
      <c r="AM190" s="71">
        <v>0</v>
      </c>
      <c r="AN190" s="71">
        <v>2131875696.6617005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1722</v>
      </c>
      <c r="B191" s="70">
        <v>183</v>
      </c>
      <c r="C191" s="70">
        <v>16</v>
      </c>
      <c r="D191" s="70">
        <v>3</v>
      </c>
      <c r="E191" s="70">
        <v>2022</v>
      </c>
      <c r="F191" s="70" t="s">
        <v>161</v>
      </c>
      <c r="G191" s="1073" t="s">
        <v>1720</v>
      </c>
      <c r="H191" s="70" t="s">
        <v>1721</v>
      </c>
      <c r="I191" s="1066"/>
      <c r="J191" s="73"/>
      <c r="K191" s="71"/>
      <c r="L191" s="71"/>
      <c r="M191" s="71"/>
      <c r="N191" s="71"/>
      <c r="O191" s="71"/>
      <c r="P191" s="71"/>
      <c r="Q191" s="71"/>
      <c r="R191" s="71"/>
      <c r="S191" s="71"/>
      <c r="T191" s="71"/>
      <c r="U191" s="71"/>
      <c r="V191" s="71"/>
      <c r="W191" s="71"/>
      <c r="X191" s="71"/>
      <c r="Y191" s="71"/>
      <c r="Z191" s="71"/>
      <c r="AA191" s="71"/>
      <c r="AB191" s="71"/>
      <c r="AC191" s="72"/>
      <c r="AD191" s="71">
        <v>12159546.953036636</v>
      </c>
      <c r="AE191" s="71">
        <v>339906.66969960672</v>
      </c>
      <c r="AF191" s="71">
        <v>1095369.1895169588</v>
      </c>
      <c r="AG191" s="71">
        <v>6330918.9801897611</v>
      </c>
      <c r="AH191" s="71">
        <v>9067875.7428366039</v>
      </c>
      <c r="AI191" s="71">
        <v>0</v>
      </c>
      <c r="AJ191" s="71">
        <v>0</v>
      </c>
      <c r="AK191" s="71">
        <v>566352.31326960889</v>
      </c>
      <c r="AL191" s="71">
        <v>0</v>
      </c>
      <c r="AM191" s="71">
        <v>0</v>
      </c>
      <c r="AN191" s="71">
        <v>29559969.848549172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1710</v>
      </c>
      <c r="B192" s="70">
        <v>184</v>
      </c>
      <c r="C192" s="70">
        <v>16</v>
      </c>
      <c r="D192" s="70">
        <v>4</v>
      </c>
      <c r="E192" s="70">
        <v>2022</v>
      </c>
      <c r="F192" s="70" t="s">
        <v>161</v>
      </c>
      <c r="G192" s="1073" t="s">
        <v>1708</v>
      </c>
      <c r="H192" s="70" t="s">
        <v>1709</v>
      </c>
      <c r="I192" s="1066"/>
      <c r="J192" s="73"/>
      <c r="K192" s="71"/>
      <c r="L192" s="71"/>
      <c r="M192" s="71"/>
      <c r="N192" s="71"/>
      <c r="O192" s="71"/>
      <c r="P192" s="71"/>
      <c r="Q192" s="71"/>
      <c r="R192" s="71"/>
      <c r="S192" s="71"/>
      <c r="T192" s="71"/>
      <c r="U192" s="71"/>
      <c r="V192" s="71"/>
      <c r="W192" s="71"/>
      <c r="X192" s="71"/>
      <c r="Y192" s="71"/>
      <c r="Z192" s="71"/>
      <c r="AA192" s="71"/>
      <c r="AB192" s="71"/>
      <c r="AC192" s="72"/>
      <c r="AD192" s="71">
        <v>22247851.213951524</v>
      </c>
      <c r="AE192" s="71">
        <v>1027624.815370904</v>
      </c>
      <c r="AF192" s="71">
        <v>2479915.8450663947</v>
      </c>
      <c r="AG192" s="71">
        <v>18380087.361841243</v>
      </c>
      <c r="AH192" s="71">
        <v>27124500.913127292</v>
      </c>
      <c r="AI192" s="71">
        <v>0</v>
      </c>
      <c r="AJ192" s="71">
        <v>0</v>
      </c>
      <c r="AK192" s="71">
        <v>1761554.5503018706</v>
      </c>
      <c r="AL192" s="71">
        <v>0</v>
      </c>
      <c r="AM192" s="71">
        <v>0</v>
      </c>
      <c r="AN192" s="71">
        <v>73021534.699659213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1694</v>
      </c>
      <c r="B193" s="70">
        <v>185</v>
      </c>
      <c r="C193" s="70">
        <v>16</v>
      </c>
      <c r="D193" s="70">
        <v>5</v>
      </c>
      <c r="E193" s="70">
        <v>2022</v>
      </c>
      <c r="F193" s="70" t="s">
        <v>161</v>
      </c>
      <c r="G193" s="1073" t="s">
        <v>1692</v>
      </c>
      <c r="H193" s="70" t="s">
        <v>1693</v>
      </c>
      <c r="I193" s="1066"/>
      <c r="J193" s="73"/>
      <c r="K193" s="71"/>
      <c r="L193" s="71"/>
      <c r="M193" s="71"/>
      <c r="N193" s="71"/>
      <c r="O193" s="71"/>
      <c r="P193" s="71"/>
      <c r="Q193" s="71"/>
      <c r="R193" s="71"/>
      <c r="S193" s="71"/>
      <c r="T193" s="71"/>
      <c r="U193" s="71"/>
      <c r="V193" s="71"/>
      <c r="W193" s="71"/>
      <c r="X193" s="71"/>
      <c r="Y193" s="71"/>
      <c r="Z193" s="71"/>
      <c r="AA193" s="71"/>
      <c r="AB193" s="71"/>
      <c r="AC193" s="72"/>
      <c r="AD193" s="71">
        <v>11731298.15655629</v>
      </c>
      <c r="AE193" s="71">
        <v>79048.06272083876</v>
      </c>
      <c r="AF193" s="71">
        <v>1726301.8426787271</v>
      </c>
      <c r="AG193" s="71">
        <v>6388356.7531955149</v>
      </c>
      <c r="AH193" s="71">
        <v>5976674.3552262187</v>
      </c>
      <c r="AI193" s="71">
        <v>0</v>
      </c>
      <c r="AJ193" s="71">
        <v>0</v>
      </c>
      <c r="AK193" s="71">
        <v>388673.15616541781</v>
      </c>
      <c r="AL193" s="71">
        <v>0</v>
      </c>
      <c r="AM193" s="71">
        <v>0</v>
      </c>
      <c r="AN193" s="71">
        <v>26290352.326543007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203454139.29456693</v>
      </c>
      <c r="AE194" s="71">
        <v>5557078.809274965</v>
      </c>
      <c r="AF194" s="71">
        <v>5950045.4374561207</v>
      </c>
      <c r="AG194" s="71">
        <v>142273363.73525235</v>
      </c>
      <c r="AH194" s="71">
        <v>166207463.00482589</v>
      </c>
      <c r="AI194" s="71">
        <v>0</v>
      </c>
      <c r="AJ194" s="71">
        <v>0</v>
      </c>
      <c r="AK194" s="71">
        <v>8791373.5851196498</v>
      </c>
      <c r="AL194" s="71">
        <v>0</v>
      </c>
      <c r="AM194" s="71">
        <v>0</v>
      </c>
      <c r="AN194" s="71">
        <v>532233463.86649591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1678</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22714826.157204788</v>
      </c>
      <c r="AE195" s="71">
        <v>2403061.1067134985</v>
      </c>
      <c r="AF195" s="71">
        <v>1796405.4708078126</v>
      </c>
      <c r="AG195" s="71">
        <v>46058711.975836195</v>
      </c>
      <c r="AH195" s="71">
        <v>66059923.169018492</v>
      </c>
      <c r="AI195" s="71">
        <v>0</v>
      </c>
      <c r="AJ195" s="71">
        <v>0</v>
      </c>
      <c r="AK195" s="71">
        <v>3200290.8645859519</v>
      </c>
      <c r="AL195" s="71">
        <v>0</v>
      </c>
      <c r="AM195" s="71">
        <v>0</v>
      </c>
      <c r="AN195" s="71">
        <v>142233218.74416676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1666</v>
      </c>
      <c r="B196" s="70">
        <v>188</v>
      </c>
      <c r="C196" s="70">
        <v>16</v>
      </c>
      <c r="D196" s="70">
        <v>8</v>
      </c>
      <c r="E196" s="70">
        <v>2022</v>
      </c>
      <c r="F196" s="70" t="s">
        <v>161</v>
      </c>
      <c r="G196" s="1073" t="s">
        <v>1664</v>
      </c>
      <c r="H196" s="70" t="s">
        <v>1665</v>
      </c>
      <c r="I196" s="1066"/>
      <c r="J196" s="73"/>
      <c r="K196" s="71"/>
      <c r="L196" s="71"/>
      <c r="M196" s="71"/>
      <c r="N196" s="71"/>
      <c r="O196" s="71"/>
      <c r="P196" s="71"/>
      <c r="Q196" s="71"/>
      <c r="R196" s="71"/>
      <c r="S196" s="71"/>
      <c r="T196" s="71"/>
      <c r="U196" s="71"/>
      <c r="V196" s="71"/>
      <c r="W196" s="71"/>
      <c r="X196" s="71"/>
      <c r="Y196" s="71"/>
      <c r="Z196" s="71"/>
      <c r="AA196" s="71"/>
      <c r="AB196" s="71"/>
      <c r="AC196" s="72"/>
      <c r="AD196" s="71">
        <v>70193749.558127686</v>
      </c>
      <c r="AE196" s="71">
        <v>1966320.5601808643</v>
      </c>
      <c r="AF196" s="71">
        <v>1218050.5387428582</v>
      </c>
      <c r="AG196" s="71">
        <v>41591329.630944222</v>
      </c>
      <c r="AH196" s="71">
        <v>74658316.107252151</v>
      </c>
      <c r="AI196" s="71">
        <v>0</v>
      </c>
      <c r="AJ196" s="71">
        <v>0</v>
      </c>
      <c r="AK196" s="71">
        <v>4110896.5447449312</v>
      </c>
      <c r="AL196" s="71">
        <v>0</v>
      </c>
      <c r="AM196" s="71">
        <v>0</v>
      </c>
      <c r="AN196" s="71">
        <v>193738662.93999273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1706</v>
      </c>
      <c r="B197" s="70">
        <v>189</v>
      </c>
      <c r="C197" s="70">
        <v>16</v>
      </c>
      <c r="D197" s="70">
        <v>9</v>
      </c>
      <c r="E197" s="70">
        <v>2022</v>
      </c>
      <c r="F197" s="70" t="s">
        <v>161</v>
      </c>
      <c r="G197" s="1073" t="s">
        <v>1704</v>
      </c>
      <c r="H197" s="70" t="s">
        <v>1705</v>
      </c>
      <c r="I197" s="1066"/>
      <c r="J197" s="73"/>
      <c r="K197" s="71"/>
      <c r="L197" s="71"/>
      <c r="M197" s="71"/>
      <c r="N197" s="71"/>
      <c r="O197" s="71"/>
      <c r="P197" s="71"/>
      <c r="Q197" s="71"/>
      <c r="R197" s="71"/>
      <c r="S197" s="71"/>
      <c r="T197" s="71"/>
      <c r="U197" s="71"/>
      <c r="V197" s="71"/>
      <c r="W197" s="71"/>
      <c r="X197" s="71"/>
      <c r="Y197" s="71"/>
      <c r="Z197" s="71"/>
      <c r="AA197" s="71"/>
      <c r="AB197" s="71"/>
      <c r="AC197" s="72"/>
      <c r="AD197" s="71">
        <v>39406381.14419236</v>
      </c>
      <c r="AE197" s="71">
        <v>2841777.8548141536</v>
      </c>
      <c r="AF197" s="71">
        <v>4486632.2002614634</v>
      </c>
      <c r="AG197" s="71">
        <v>58133408.256601341</v>
      </c>
      <c r="AH197" s="71">
        <v>66524130.885929264</v>
      </c>
      <c r="AI197" s="71">
        <v>0</v>
      </c>
      <c r="AJ197" s="71">
        <v>0</v>
      </c>
      <c r="AK197" s="71">
        <v>3676641.4536538012</v>
      </c>
      <c r="AL197" s="71">
        <v>0</v>
      </c>
      <c r="AM197" s="71">
        <v>0</v>
      </c>
      <c r="AN197" s="71">
        <v>175068971.79545239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1726</v>
      </c>
      <c r="B198" s="70">
        <v>190</v>
      </c>
      <c r="C198" s="70">
        <v>16</v>
      </c>
      <c r="D198" s="70">
        <v>10</v>
      </c>
      <c r="E198" s="70">
        <v>2022</v>
      </c>
      <c r="F198" s="70" t="s">
        <v>161</v>
      </c>
      <c r="G198" s="1073" t="s">
        <v>1724</v>
      </c>
      <c r="H198" s="70" t="s">
        <v>1725</v>
      </c>
      <c r="I198" s="1066"/>
      <c r="J198" s="73"/>
      <c r="K198" s="71"/>
      <c r="L198" s="71"/>
      <c r="M198" s="71"/>
      <c r="N198" s="71"/>
      <c r="O198" s="71"/>
      <c r="P198" s="71"/>
      <c r="Q198" s="71"/>
      <c r="R198" s="71"/>
      <c r="S198" s="71"/>
      <c r="T198" s="71"/>
      <c r="U198" s="71"/>
      <c r="V198" s="71"/>
      <c r="W198" s="71"/>
      <c r="X198" s="71"/>
      <c r="Y198" s="71"/>
      <c r="Z198" s="71"/>
      <c r="AA198" s="71"/>
      <c r="AB198" s="71"/>
      <c r="AC198" s="72"/>
      <c r="AD198" s="71">
        <v>1268414.1172001972</v>
      </c>
      <c r="AE198" s="71">
        <v>146238.91603355171</v>
      </c>
      <c r="AF198" s="71">
        <v>674747.42074244667</v>
      </c>
      <c r="AG198" s="71">
        <v>3529232.0524646547</v>
      </c>
      <c r="AH198" s="71">
        <v>5501916.4629311096</v>
      </c>
      <c r="AI198" s="71">
        <v>0</v>
      </c>
      <c r="AJ198" s="71">
        <v>0</v>
      </c>
      <c r="AK198" s="71">
        <v>261999.28035203746</v>
      </c>
      <c r="AL198" s="71">
        <v>0</v>
      </c>
      <c r="AM198" s="71">
        <v>0</v>
      </c>
      <c r="AN198" s="71">
        <v>11382548.249723997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45042281.874054976</v>
      </c>
      <c r="AE199" s="71">
        <v>2310179.6330165127</v>
      </c>
      <c r="AF199" s="71">
        <v>4951068.7366166543</v>
      </c>
      <c r="AG199" s="71">
        <v>56908069.099145256</v>
      </c>
      <c r="AH199" s="71">
        <v>71999671.910399526</v>
      </c>
      <c r="AI199" s="71">
        <v>0</v>
      </c>
      <c r="AJ199" s="71">
        <v>0</v>
      </c>
      <c r="AK199" s="71">
        <v>3788465.6906103636</v>
      </c>
      <c r="AL199" s="71">
        <v>0</v>
      </c>
      <c r="AM199" s="71">
        <v>0</v>
      </c>
      <c r="AN199" s="71">
        <v>184999736.94384328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1718</v>
      </c>
      <c r="B200" s="70">
        <v>192</v>
      </c>
      <c r="C200" s="70">
        <v>16</v>
      </c>
      <c r="D200" s="70">
        <v>12</v>
      </c>
      <c r="E200" s="70">
        <v>2022</v>
      </c>
      <c r="F200" s="70" t="s">
        <v>161</v>
      </c>
      <c r="G200" s="1073" t="s">
        <v>1716</v>
      </c>
      <c r="H200" s="70" t="s">
        <v>1717</v>
      </c>
      <c r="I200" s="1066"/>
      <c r="J200" s="73"/>
      <c r="K200" s="71"/>
      <c r="L200" s="71"/>
      <c r="M200" s="71"/>
      <c r="N200" s="71"/>
      <c r="O200" s="71"/>
      <c r="P200" s="71"/>
      <c r="Q200" s="71"/>
      <c r="R200" s="71"/>
      <c r="S200" s="71"/>
      <c r="T200" s="71"/>
      <c r="U200" s="71"/>
      <c r="V200" s="71"/>
      <c r="W200" s="71"/>
      <c r="X200" s="71"/>
      <c r="Y200" s="71"/>
      <c r="Z200" s="71"/>
      <c r="AA200" s="71"/>
      <c r="AB200" s="71"/>
      <c r="AC200" s="72"/>
      <c r="AD200" s="71">
        <v>56366975.921862945</v>
      </c>
      <c r="AE200" s="71">
        <v>697599.15351140208</v>
      </c>
      <c r="AF200" s="71">
        <v>1875272.0524530336</v>
      </c>
      <c r="AG200" s="71">
        <v>9426176.7477220539</v>
      </c>
      <c r="AH200" s="71">
        <v>12101051.165833142</v>
      </c>
      <c r="AI200" s="71">
        <v>0</v>
      </c>
      <c r="AJ200" s="71">
        <v>0</v>
      </c>
      <c r="AK200" s="71">
        <v>605348.75618055777</v>
      </c>
      <c r="AL200" s="71">
        <v>0</v>
      </c>
      <c r="AM200" s="71">
        <v>0</v>
      </c>
      <c r="AN200" s="71">
        <v>81072423.797563136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1674</v>
      </c>
      <c r="B201" s="70">
        <v>193</v>
      </c>
      <c r="C201" s="70">
        <v>16</v>
      </c>
      <c r="D201" s="70">
        <v>13</v>
      </c>
      <c r="E201" s="70">
        <v>2022</v>
      </c>
      <c r="F201" s="70" t="s">
        <v>161</v>
      </c>
      <c r="G201" s="1073" t="s">
        <v>1672</v>
      </c>
      <c r="H201" s="70" t="s">
        <v>1673</v>
      </c>
      <c r="I201" s="1066"/>
      <c r="J201" s="73"/>
      <c r="K201" s="71"/>
      <c r="L201" s="71"/>
      <c r="M201" s="71"/>
      <c r="N201" s="71"/>
      <c r="O201" s="71"/>
      <c r="P201" s="71"/>
      <c r="Q201" s="71"/>
      <c r="R201" s="71"/>
      <c r="S201" s="71"/>
      <c r="T201" s="71"/>
      <c r="U201" s="71"/>
      <c r="V201" s="71"/>
      <c r="W201" s="71"/>
      <c r="X201" s="71"/>
      <c r="Y201" s="71"/>
      <c r="Z201" s="71"/>
      <c r="AA201" s="71"/>
      <c r="AB201" s="71"/>
      <c r="AC201" s="72"/>
      <c r="AD201" s="71">
        <v>12105210.477666553</v>
      </c>
      <c r="AE201" s="71">
        <v>347811.47597169061</v>
      </c>
      <c r="AF201" s="71">
        <v>1077843.2824846876</v>
      </c>
      <c r="AG201" s="71">
        <v>13931850.941284524</v>
      </c>
      <c r="AH201" s="71">
        <v>20483165.508687917</v>
      </c>
      <c r="AI201" s="71">
        <v>0</v>
      </c>
      <c r="AJ201" s="71">
        <v>0</v>
      </c>
      <c r="AK201" s="71">
        <v>1080666.3268931503</v>
      </c>
      <c r="AL201" s="71">
        <v>0</v>
      </c>
      <c r="AM201" s="71">
        <v>0</v>
      </c>
      <c r="AN201" s="71">
        <v>49026548.012988523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1682</v>
      </c>
      <c r="B202" s="70">
        <v>194</v>
      </c>
      <c r="C202" s="70">
        <v>16</v>
      </c>
      <c r="D202" s="70">
        <v>14</v>
      </c>
      <c r="E202" s="70">
        <v>2022</v>
      </c>
      <c r="F202" s="70" t="s">
        <v>161</v>
      </c>
      <c r="G202" s="1073" t="s">
        <v>1680</v>
      </c>
      <c r="H202" s="70" t="s">
        <v>1681</v>
      </c>
      <c r="I202" s="1066"/>
      <c r="J202" s="73"/>
      <c r="K202" s="71"/>
      <c r="L202" s="71"/>
      <c r="M202" s="71"/>
      <c r="N202" s="71"/>
      <c r="O202" s="71"/>
      <c r="P202" s="71"/>
      <c r="Q202" s="71"/>
      <c r="R202" s="71"/>
      <c r="S202" s="71"/>
      <c r="T202" s="71"/>
      <c r="U202" s="71"/>
      <c r="V202" s="71"/>
      <c r="W202" s="71"/>
      <c r="X202" s="71"/>
      <c r="Y202" s="71"/>
      <c r="Z202" s="71"/>
      <c r="AA202" s="71"/>
      <c r="AB202" s="71"/>
      <c r="AC202" s="72"/>
      <c r="AD202" s="71">
        <v>25593065.627171941</v>
      </c>
      <c r="AE202" s="71">
        <v>2448513.7427779804</v>
      </c>
      <c r="AF202" s="71">
        <v>3846936.5935835596</v>
      </c>
      <c r="AG202" s="71">
        <v>51821635.200746834</v>
      </c>
      <c r="AH202" s="71">
        <v>54918937.963159904</v>
      </c>
      <c r="AI202" s="71">
        <v>0</v>
      </c>
      <c r="AJ202" s="71">
        <v>0</v>
      </c>
      <c r="AK202" s="71">
        <v>3111967.7952114851</v>
      </c>
      <c r="AL202" s="71">
        <v>0</v>
      </c>
      <c r="AM202" s="71">
        <v>0</v>
      </c>
      <c r="AN202" s="71">
        <v>141741056.92265171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133012585.98614277</v>
      </c>
      <c r="AE203" s="71">
        <v>7952235.10971638</v>
      </c>
      <c r="AF203" s="71">
        <v>11759883.61865407</v>
      </c>
      <c r="AG203" s="71">
        <v>159013283.57904041</v>
      </c>
      <c r="AH203" s="71">
        <v>166603094.58173847</v>
      </c>
      <c r="AI203" s="71">
        <v>0</v>
      </c>
      <c r="AJ203" s="71">
        <v>0</v>
      </c>
      <c r="AK203" s="71">
        <v>9883015.7320374027</v>
      </c>
      <c r="AL203" s="71">
        <v>0</v>
      </c>
      <c r="AM203" s="71">
        <v>0</v>
      </c>
      <c r="AN203" s="71">
        <v>488224098.60732949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2369</v>
      </c>
      <c r="B204" s="70">
        <v>196</v>
      </c>
      <c r="C204" s="70">
        <v>16</v>
      </c>
      <c r="D204" s="70">
        <v>16</v>
      </c>
      <c r="E204" s="70">
        <v>2022</v>
      </c>
      <c r="F204" s="70" t="s">
        <v>161</v>
      </c>
      <c r="G204" s="1073" t="s">
        <v>2367</v>
      </c>
      <c r="H204" s="70" t="s">
        <v>2368</v>
      </c>
      <c r="I204" s="1066"/>
      <c r="J204" s="73"/>
      <c r="K204" s="71"/>
      <c r="L204" s="71"/>
      <c r="M204" s="71"/>
      <c r="N204" s="71"/>
      <c r="O204" s="71"/>
      <c r="P204" s="71"/>
      <c r="Q204" s="71"/>
      <c r="R204" s="71"/>
      <c r="S204" s="71"/>
      <c r="T204" s="71"/>
      <c r="U204" s="71"/>
      <c r="V204" s="71"/>
      <c r="W204" s="71"/>
      <c r="X204" s="71"/>
      <c r="Y204" s="71"/>
      <c r="Z204" s="71"/>
      <c r="AA204" s="71"/>
      <c r="AB204" s="71"/>
      <c r="AC204" s="72"/>
      <c r="AD204" s="71">
        <v>292995338.28897601</v>
      </c>
      <c r="AE204" s="71">
        <v>1598747.068528964</v>
      </c>
      <c r="AF204" s="71">
        <v>3137137.3587765703</v>
      </c>
      <c r="AG204" s="71">
        <v>36390020.186534293</v>
      </c>
      <c r="AH204" s="71">
        <v>49606924.657146841</v>
      </c>
      <c r="AI204" s="71">
        <v>0</v>
      </c>
      <c r="AJ204" s="71">
        <v>0</v>
      </c>
      <c r="AK204" s="71">
        <v>2975996.7542007924</v>
      </c>
      <c r="AL204" s="71">
        <v>0</v>
      </c>
      <c r="AM204" s="71">
        <v>0</v>
      </c>
      <c r="AN204" s="71">
        <v>386704164.31416345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2412</v>
      </c>
      <c r="B205" s="70">
        <v>197</v>
      </c>
      <c r="C205" s="70">
        <v>16</v>
      </c>
      <c r="D205" s="70">
        <v>17</v>
      </c>
      <c r="E205" s="70">
        <v>2022</v>
      </c>
      <c r="F205" s="70" t="s">
        <v>161</v>
      </c>
      <c r="G205" s="1073" t="s">
        <v>2407</v>
      </c>
      <c r="H205" s="70" t="s">
        <v>2408</v>
      </c>
      <c r="I205" s="1066"/>
      <c r="J205" s="73"/>
      <c r="K205" s="71"/>
      <c r="L205" s="71"/>
      <c r="M205" s="71"/>
      <c r="N205" s="71"/>
      <c r="O205" s="71"/>
      <c r="P205" s="71"/>
      <c r="Q205" s="71"/>
      <c r="R205" s="71"/>
      <c r="S205" s="71"/>
      <c r="T205" s="71"/>
      <c r="U205" s="71"/>
      <c r="V205" s="71"/>
      <c r="W205" s="71"/>
      <c r="X205" s="71"/>
      <c r="Y205" s="71"/>
      <c r="Z205" s="71"/>
      <c r="AA205" s="71"/>
      <c r="AB205" s="71"/>
      <c r="AC205" s="72"/>
      <c r="AD205" s="71">
        <v>52432165.118590198</v>
      </c>
      <c r="AE205" s="71">
        <v>4153975.6959800771</v>
      </c>
      <c r="AF205" s="71">
        <v>4048484.5244546798</v>
      </c>
      <c r="AG205" s="71">
        <v>122789194.73674496</v>
      </c>
      <c r="AH205" s="71">
        <v>127287866.0120112</v>
      </c>
      <c r="AI205" s="71">
        <v>0</v>
      </c>
      <c r="AJ205" s="71">
        <v>0</v>
      </c>
      <c r="AK205" s="71">
        <v>6372819.3608743744</v>
      </c>
      <c r="AL205" s="71">
        <v>0</v>
      </c>
      <c r="AM205" s="71">
        <v>0</v>
      </c>
      <c r="AN205" s="71">
        <v>317084505.44865543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1897</v>
      </c>
      <c r="B206" s="70">
        <v>198</v>
      </c>
      <c r="C206" s="70">
        <v>16</v>
      </c>
      <c r="D206" s="70">
        <v>18</v>
      </c>
      <c r="E206" s="70">
        <v>2022</v>
      </c>
      <c r="F206" s="70" t="s">
        <v>161</v>
      </c>
      <c r="G206" s="1073" t="s">
        <v>1878</v>
      </c>
      <c r="H206" s="70" t="s">
        <v>1879</v>
      </c>
      <c r="I206" s="1066"/>
      <c r="J206" s="73"/>
      <c r="K206" s="71"/>
      <c r="L206" s="71"/>
      <c r="M206" s="71"/>
      <c r="N206" s="71"/>
      <c r="O206" s="71"/>
      <c r="P206" s="71"/>
      <c r="Q206" s="71"/>
      <c r="R206" s="71"/>
      <c r="S206" s="71"/>
      <c r="T206" s="71"/>
      <c r="U206" s="71"/>
      <c r="V206" s="71"/>
      <c r="W206" s="71"/>
      <c r="X206" s="71"/>
      <c r="Y206" s="71"/>
      <c r="Z206" s="71"/>
      <c r="AA206" s="71"/>
      <c r="AB206" s="71"/>
      <c r="AC206" s="72"/>
      <c r="AD206" s="71">
        <v>3519625.1002694448</v>
      </c>
      <c r="AE206" s="71">
        <v>183786.74582595014</v>
      </c>
      <c r="AF206" s="71">
        <v>341755.18712929112</v>
      </c>
      <c r="AG206" s="71">
        <v>8832653.0933292639</v>
      </c>
      <c r="AH206" s="71">
        <v>12802637.828891469</v>
      </c>
      <c r="AI206" s="71">
        <v>0</v>
      </c>
      <c r="AJ206" s="71">
        <v>0</v>
      </c>
      <c r="AK206" s="71">
        <v>694188.33473265334</v>
      </c>
      <c r="AL206" s="71">
        <v>0</v>
      </c>
      <c r="AM206" s="71">
        <v>0</v>
      </c>
      <c r="AN206" s="71">
        <v>26374646.290178068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1702</v>
      </c>
      <c r="B207" s="70">
        <v>199</v>
      </c>
      <c r="C207" s="70">
        <v>16</v>
      </c>
      <c r="D207" s="70">
        <v>19</v>
      </c>
      <c r="E207" s="70">
        <v>2022</v>
      </c>
      <c r="F207" s="70" t="s">
        <v>161</v>
      </c>
      <c r="G207" s="1073" t="s">
        <v>1700</v>
      </c>
      <c r="H207" s="70" t="s">
        <v>1701</v>
      </c>
      <c r="I207" s="1066"/>
      <c r="J207" s="73"/>
      <c r="K207" s="71"/>
      <c r="L207" s="71"/>
      <c r="M207" s="71"/>
      <c r="N207" s="71"/>
      <c r="O207" s="71"/>
      <c r="P207" s="71"/>
      <c r="Q207" s="71"/>
      <c r="R207" s="71"/>
      <c r="S207" s="71"/>
      <c r="T207" s="71"/>
      <c r="U207" s="71"/>
      <c r="V207" s="71"/>
      <c r="W207" s="71"/>
      <c r="X207" s="71"/>
      <c r="Y207" s="71"/>
      <c r="Z207" s="71"/>
      <c r="AA207" s="71"/>
      <c r="AB207" s="71"/>
      <c r="AC207" s="72"/>
      <c r="AD207" s="71">
        <v>5537770.8806357197</v>
      </c>
      <c r="AE207" s="71">
        <v>547407.83434180846</v>
      </c>
      <c r="AF207" s="71">
        <v>1515990.958291471</v>
      </c>
      <c r="AG207" s="71">
        <v>8111489.9433681313</v>
      </c>
      <c r="AH207" s="71">
        <v>15725036.41035248</v>
      </c>
      <c r="AI207" s="71">
        <v>0</v>
      </c>
      <c r="AJ207" s="71">
        <v>0</v>
      </c>
      <c r="AK207" s="71">
        <v>835840.976697259</v>
      </c>
      <c r="AL207" s="71">
        <v>0</v>
      </c>
      <c r="AM207" s="71">
        <v>0</v>
      </c>
      <c r="AN207" s="71">
        <v>32273537.003686868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1686</v>
      </c>
      <c r="B208" s="70">
        <v>200</v>
      </c>
      <c r="C208" s="70">
        <v>16</v>
      </c>
      <c r="D208" s="70">
        <v>20</v>
      </c>
      <c r="E208" s="70">
        <v>2022</v>
      </c>
      <c r="F208" s="70" t="s">
        <v>161</v>
      </c>
      <c r="G208" s="1073" t="s">
        <v>1684</v>
      </c>
      <c r="H208" s="70" t="s">
        <v>1685</v>
      </c>
      <c r="I208" s="1066"/>
      <c r="J208" s="73"/>
      <c r="K208" s="71"/>
      <c r="L208" s="71"/>
      <c r="M208" s="71"/>
      <c r="N208" s="71"/>
      <c r="O208" s="71"/>
      <c r="P208" s="71"/>
      <c r="Q208" s="71"/>
      <c r="R208" s="71"/>
      <c r="S208" s="71"/>
      <c r="T208" s="71"/>
      <c r="U208" s="71"/>
      <c r="V208" s="71"/>
      <c r="W208" s="71"/>
      <c r="X208" s="71"/>
      <c r="Y208" s="71"/>
      <c r="Z208" s="71"/>
      <c r="AA208" s="71"/>
      <c r="AB208" s="71"/>
      <c r="AC208" s="72"/>
      <c r="AD208" s="71">
        <v>2923803.6489876965</v>
      </c>
      <c r="AE208" s="71">
        <v>582979.46256618598</v>
      </c>
      <c r="AF208" s="71">
        <v>709799.23480698932</v>
      </c>
      <c r="AG208" s="71">
        <v>3790893.0183797558</v>
      </c>
      <c r="AH208" s="71">
        <v>5085184.5352498461</v>
      </c>
      <c r="AI208" s="71">
        <v>0</v>
      </c>
      <c r="AJ208" s="71">
        <v>0</v>
      </c>
      <c r="AK208" s="71">
        <v>308872.48822182039</v>
      </c>
      <c r="AL208" s="71">
        <v>0</v>
      </c>
      <c r="AM208" s="71">
        <v>0</v>
      </c>
      <c r="AN208" s="71">
        <v>13401532.388212293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1698</v>
      </c>
      <c r="B209" s="70">
        <v>201</v>
      </c>
      <c r="C209" s="70">
        <v>16</v>
      </c>
      <c r="D209" s="70">
        <v>21</v>
      </c>
      <c r="E209" s="70">
        <v>2022</v>
      </c>
      <c r="F209" s="70" t="s">
        <v>161</v>
      </c>
      <c r="G209" s="1073" t="s">
        <v>1696</v>
      </c>
      <c r="H209" s="70" t="s">
        <v>1697</v>
      </c>
      <c r="I209" s="1066"/>
      <c r="J209" s="73"/>
      <c r="K209" s="71"/>
      <c r="L209" s="71"/>
      <c r="M209" s="71"/>
      <c r="N209" s="71"/>
      <c r="O209" s="71"/>
      <c r="P209" s="71"/>
      <c r="Q209" s="71"/>
      <c r="R209" s="71"/>
      <c r="S209" s="71"/>
      <c r="T209" s="71"/>
      <c r="U209" s="71"/>
      <c r="V209" s="71"/>
      <c r="W209" s="71"/>
      <c r="X209" s="71"/>
      <c r="Y209" s="71"/>
      <c r="Z209" s="71"/>
      <c r="AA209" s="71"/>
      <c r="AB209" s="71"/>
      <c r="AC209" s="72"/>
      <c r="AD209" s="71">
        <v>493959.2896328395</v>
      </c>
      <c r="AE209" s="71">
        <v>128453.10192136301</v>
      </c>
      <c r="AF209" s="71">
        <v>823717.63051675307</v>
      </c>
      <c r="AG209" s="71">
        <v>4033408.0599596058</v>
      </c>
      <c r="AH209" s="71">
        <v>6942015.4028929435</v>
      </c>
      <c r="AI209" s="71">
        <v>0</v>
      </c>
      <c r="AJ209" s="71">
        <v>0</v>
      </c>
      <c r="AK209" s="71">
        <v>374340.02648622799</v>
      </c>
      <c r="AL209" s="71">
        <v>0</v>
      </c>
      <c r="AM209" s="71">
        <v>0</v>
      </c>
      <c r="AN209" s="71">
        <v>12795893.511409732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23280257.867561325</v>
      </c>
      <c r="AE210" s="71">
        <v>2138250.096598689</v>
      </c>
      <c r="AF210" s="71">
        <v>2593834.2407761589</v>
      </c>
      <c r="AG210" s="71">
        <v>24296177.981433891</v>
      </c>
      <c r="AH210" s="71">
        <v>34889429.995998427</v>
      </c>
      <c r="AI210" s="71">
        <v>0</v>
      </c>
      <c r="AJ210" s="71">
        <v>0</v>
      </c>
      <c r="AK210" s="71">
        <v>2348696.3579710247</v>
      </c>
      <c r="AL210" s="71">
        <v>0</v>
      </c>
      <c r="AM210" s="71">
        <v>0</v>
      </c>
      <c r="AN210" s="71">
        <v>89546646.540339515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1714</v>
      </c>
      <c r="B211" s="70">
        <v>203</v>
      </c>
      <c r="C211" s="70">
        <v>16</v>
      </c>
      <c r="D211" s="70">
        <v>23</v>
      </c>
      <c r="E211" s="70">
        <v>2022</v>
      </c>
      <c r="F211" s="70" t="s">
        <v>161</v>
      </c>
      <c r="G211" s="1073" t="s">
        <v>1712</v>
      </c>
      <c r="H211" s="70" t="s">
        <v>1713</v>
      </c>
      <c r="I211" s="1066"/>
      <c r="J211" s="73"/>
      <c r="K211" s="71"/>
      <c r="L211" s="71"/>
      <c r="M211" s="71"/>
      <c r="N211" s="71"/>
      <c r="O211" s="71"/>
      <c r="P211" s="71"/>
      <c r="Q211" s="71"/>
      <c r="R211" s="71"/>
      <c r="S211" s="71"/>
      <c r="T211" s="71"/>
      <c r="U211" s="71"/>
      <c r="V211" s="71"/>
      <c r="W211" s="71"/>
      <c r="X211" s="71"/>
      <c r="Y211" s="71"/>
      <c r="Z211" s="71"/>
      <c r="AA211" s="71"/>
      <c r="AB211" s="71"/>
      <c r="AC211" s="72"/>
      <c r="AD211" s="71">
        <v>8101283.7866956778</v>
      </c>
      <c r="AE211" s="71">
        <v>1733128.7751543899</v>
      </c>
      <c r="AF211" s="71">
        <v>1857746.1454207622</v>
      </c>
      <c r="AG211" s="71">
        <v>20224478.072803784</v>
      </c>
      <c r="AH211" s="71">
        <v>35643767.535978436</v>
      </c>
      <c r="AI211" s="71">
        <v>0</v>
      </c>
      <c r="AJ211" s="71">
        <v>0</v>
      </c>
      <c r="AK211" s="71">
        <v>1939491.9619948757</v>
      </c>
      <c r="AL211" s="71">
        <v>0</v>
      </c>
      <c r="AM211" s="71">
        <v>0</v>
      </c>
      <c r="AN211" s="71">
        <v>69499896.278047919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2410</v>
      </c>
      <c r="H212" s="70" t="s">
        <v>2411</v>
      </c>
      <c r="I212" s="1066"/>
      <c r="J212" s="73"/>
      <c r="K212" s="71"/>
      <c r="L212" s="71"/>
      <c r="M212" s="71"/>
      <c r="N212" s="71"/>
      <c r="O212" s="71"/>
      <c r="P212" s="71"/>
      <c r="Q212" s="71"/>
      <c r="R212" s="71"/>
      <c r="S212" s="71"/>
      <c r="T212" s="71"/>
      <c r="U212" s="71"/>
      <c r="V212" s="71"/>
      <c r="W212" s="71"/>
      <c r="X212" s="71"/>
      <c r="Y212" s="71"/>
      <c r="Z212" s="71"/>
      <c r="AA212" s="71"/>
      <c r="AB212" s="71"/>
      <c r="AC212" s="72"/>
      <c r="AD212" s="71">
        <v>101868877.08695263</v>
      </c>
      <c r="AE212" s="71">
        <v>3744901.9713997366</v>
      </c>
      <c r="AF212" s="71">
        <v>4819624.4338746192</v>
      </c>
      <c r="AG212" s="71">
        <v>79423676.11740078</v>
      </c>
      <c r="AH212" s="71">
        <v>93136948.292916268</v>
      </c>
      <c r="AI212" s="71">
        <v>0</v>
      </c>
      <c r="AJ212" s="71">
        <v>0</v>
      </c>
      <c r="AK212" s="71">
        <v>5356071.0447127465</v>
      </c>
      <c r="AL212" s="71">
        <v>0</v>
      </c>
      <c r="AM212" s="71">
        <v>0</v>
      </c>
      <c r="AN212" s="71">
        <v>288350098.94725674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1690</v>
      </c>
      <c r="B213" s="70">
        <v>205</v>
      </c>
      <c r="C213" s="70">
        <v>16</v>
      </c>
      <c r="D213" s="70">
        <v>25</v>
      </c>
      <c r="E213" s="70">
        <v>2022</v>
      </c>
      <c r="F213" s="70" t="s">
        <v>161</v>
      </c>
      <c r="G213" s="1073" t="s">
        <v>1688</v>
      </c>
      <c r="H213" s="70" t="s">
        <v>1689</v>
      </c>
      <c r="I213" s="1066"/>
      <c r="J213" s="73"/>
      <c r="K213" s="71"/>
      <c r="L213" s="71"/>
      <c r="M213" s="71"/>
      <c r="N213" s="71"/>
      <c r="O213" s="71"/>
      <c r="P213" s="71"/>
      <c r="Q213" s="71"/>
      <c r="R213" s="71"/>
      <c r="S213" s="71"/>
      <c r="T213" s="71"/>
      <c r="U213" s="71"/>
      <c r="V213" s="71"/>
      <c r="W213" s="71"/>
      <c r="X213" s="71"/>
      <c r="Y213" s="71"/>
      <c r="Z213" s="71"/>
      <c r="AA213" s="71"/>
      <c r="AB213" s="71"/>
      <c r="AC213" s="72"/>
      <c r="AD213" s="71">
        <v>382838595.77958262</v>
      </c>
      <c r="AE213" s="71">
        <v>5853509.044478111</v>
      </c>
      <c r="AF213" s="71">
        <v>7579954.791457356</v>
      </c>
      <c r="AG213" s="71">
        <v>143473174.99359477</v>
      </c>
      <c r="AH213" s="71">
        <v>162525451.79569271</v>
      </c>
      <c r="AI213" s="71">
        <v>0</v>
      </c>
      <c r="AJ213" s="71">
        <v>0</v>
      </c>
      <c r="AK213" s="71">
        <v>9394398.0500008781</v>
      </c>
      <c r="AL213" s="71">
        <v>0</v>
      </c>
      <c r="AM213" s="71">
        <v>0</v>
      </c>
      <c r="AN213" s="71">
        <v>711665084.45480645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176835232.61446917</v>
      </c>
      <c r="AE214" s="71">
        <v>6147963.0781132346</v>
      </c>
      <c r="AF214" s="71">
        <v>10778432.824846875</v>
      </c>
      <c r="AG214" s="71">
        <v>182556388.53662109</v>
      </c>
      <c r="AH214" s="71">
        <v>179548159.77831846</v>
      </c>
      <c r="AI214" s="71">
        <v>0</v>
      </c>
      <c r="AJ214" s="71">
        <v>0</v>
      </c>
      <c r="AK214" s="71">
        <v>10884656.1547534</v>
      </c>
      <c r="AL214" s="71">
        <v>0</v>
      </c>
      <c r="AM214" s="71">
        <v>0</v>
      </c>
      <c r="AN214" s="71">
        <v>566750832.9871223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1878</v>
      </c>
      <c r="H6" s="77" t="s">
        <v>1879</v>
      </c>
      <c r="I6" s="77" t="s">
        <v>2384</v>
      </c>
      <c r="J6" s="77" t="s">
        <v>2385</v>
      </c>
      <c r="K6" s="1080">
        <v>50</v>
      </c>
      <c r="L6" s="1081">
        <v>8</v>
      </c>
      <c r="M6" s="1044"/>
      <c r="N6" s="988">
        <v>1</v>
      </c>
      <c r="O6" s="77" t="s">
        <v>1729</v>
      </c>
      <c r="P6" s="77" t="s">
        <v>1730</v>
      </c>
      <c r="Q6" s="77" t="s">
        <v>1501</v>
      </c>
      <c r="R6" s="16"/>
      <c r="S6" s="77">
        <v>1</v>
      </c>
      <c r="T6" s="77" t="s">
        <v>1878</v>
      </c>
      <c r="U6" s="77" t="s">
        <v>1879</v>
      </c>
      <c r="V6" s="77" t="s">
        <v>1501</v>
      </c>
      <c r="W6" s="16"/>
      <c r="X6" s="77">
        <v>1</v>
      </c>
      <c r="Y6" s="692" t="s">
        <v>1729</v>
      </c>
      <c r="Z6" s="77" t="s">
        <v>1730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1752</v>
      </c>
      <c r="P7" s="77" t="s">
        <v>1753</v>
      </c>
      <c r="Q7" s="77" t="s">
        <v>1501</v>
      </c>
      <c r="R7" s="16"/>
      <c r="S7" s="77">
        <v>2</v>
      </c>
      <c r="T7" s="76" t="s">
        <v>795</v>
      </c>
      <c r="U7" s="77" t="s">
        <v>1503</v>
      </c>
      <c r="V7" s="77" t="s">
        <v>1503</v>
      </c>
      <c r="W7" s="16"/>
      <c r="X7" s="77">
        <v>2</v>
      </c>
      <c r="Y7" s="692" t="s">
        <v>1752</v>
      </c>
      <c r="Z7" s="77" t="s">
        <v>1753</v>
      </c>
      <c r="AA7" s="77" t="s">
        <v>1501</v>
      </c>
      <c r="AB7" s="16"/>
      <c r="AC7" s="77">
        <v>2</v>
      </c>
      <c r="AD7" s="77" t="s">
        <v>1640</v>
      </c>
      <c r="AE7" s="77" t="s">
        <v>1641</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1720</v>
      </c>
      <c r="AE8" s="77" t="s">
        <v>1721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1655</v>
      </c>
      <c r="P9" s="77" t="s">
        <v>1656</v>
      </c>
      <c r="Q9" s="77" t="s">
        <v>1501</v>
      </c>
      <c r="R9" s="16"/>
      <c r="S9" s="16"/>
      <c r="T9" s="16"/>
      <c r="U9" s="16"/>
      <c r="V9" s="16"/>
      <c r="W9" s="16"/>
      <c r="X9" s="77">
        <v>4</v>
      </c>
      <c r="Y9" s="692" t="s">
        <v>1655</v>
      </c>
      <c r="Z9" s="77" t="s">
        <v>1656</v>
      </c>
      <c r="AA9" s="77" t="s">
        <v>1501</v>
      </c>
      <c r="AB9" s="16"/>
      <c r="AC9" s="77">
        <v>4</v>
      </c>
      <c r="AD9" s="77" t="s">
        <v>1708</v>
      </c>
      <c r="AE9" s="77" t="s">
        <v>1709</v>
      </c>
      <c r="AF9" s="77" t="s">
        <v>1501</v>
      </c>
    </row>
    <row r="10" spans="1:32" ht="12">
      <c r="A10" s="16"/>
      <c r="B10" s="16"/>
      <c r="C10" s="16"/>
      <c r="D10" s="16"/>
      <c r="F10" s="75" t="s">
        <v>1501</v>
      </c>
      <c r="G10" s="76" t="s">
        <v>1878</v>
      </c>
      <c r="H10" s="77" t="s">
        <v>1879</v>
      </c>
      <c r="I10" s="77" t="s">
        <v>2384</v>
      </c>
      <c r="J10" s="77" t="s">
        <v>2385</v>
      </c>
      <c r="K10" s="1079">
        <v>50</v>
      </c>
      <c r="L10" s="1045">
        <v>8</v>
      </c>
      <c r="M10" s="1044"/>
      <c r="N10" s="988">
        <v>5</v>
      </c>
      <c r="O10" s="77" t="s">
        <v>1658</v>
      </c>
      <c r="P10" s="77" t="s">
        <v>1659</v>
      </c>
      <c r="Q10" s="77" t="s">
        <v>1501</v>
      </c>
      <c r="R10" s="16"/>
      <c r="S10" s="16"/>
      <c r="T10" s="16"/>
      <c r="U10" s="16"/>
      <c r="V10" s="16"/>
      <c r="W10" s="16"/>
      <c r="X10" s="77">
        <v>5</v>
      </c>
      <c r="Y10" s="692" t="s">
        <v>1658</v>
      </c>
      <c r="Z10" s="77" t="s">
        <v>1659</v>
      </c>
      <c r="AA10" s="77" t="s">
        <v>1501</v>
      </c>
      <c r="AB10" s="16"/>
      <c r="AC10" s="77">
        <v>5</v>
      </c>
      <c r="AD10" s="77" t="s">
        <v>1692</v>
      </c>
      <c r="AE10" s="77" t="s">
        <v>1693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1832</v>
      </c>
      <c r="P11" s="77" t="s">
        <v>1833</v>
      </c>
      <c r="Q11" s="77" t="s">
        <v>1501</v>
      </c>
      <c r="R11" s="16"/>
      <c r="S11" s="16"/>
      <c r="T11" s="16"/>
      <c r="U11" s="16"/>
      <c r="V11" s="16"/>
      <c r="W11" s="16"/>
      <c r="X11" s="77">
        <v>6</v>
      </c>
      <c r="Y11" s="692" t="s">
        <v>1832</v>
      </c>
      <c r="Z11" s="77" t="s">
        <v>1833</v>
      </c>
      <c r="AA11" s="77" t="s">
        <v>1501</v>
      </c>
      <c r="AB11" s="16"/>
      <c r="AC11" s="77">
        <v>6</v>
      </c>
      <c r="AD11" s="77" t="s">
        <v>2379</v>
      </c>
      <c r="AE11" s="77" t="s">
        <v>2380</v>
      </c>
      <c r="AF11" s="77" t="s">
        <v>1501</v>
      </c>
    </row>
    <row r="12" spans="1:32" ht="12">
      <c r="A12" s="16"/>
      <c r="B12" s="16"/>
      <c r="C12" s="16"/>
      <c r="D12" s="16"/>
      <c r="F12" s="75" t="s">
        <v>1505</v>
      </c>
      <c r="G12" s="76" t="s">
        <v>1878</v>
      </c>
      <c r="H12" s="77"/>
      <c r="I12" s="77" t="s">
        <v>1878</v>
      </c>
      <c r="J12" s="77"/>
      <c r="K12" s="1079" t="s">
        <v>1544</v>
      </c>
      <c r="L12" s="1045"/>
      <c r="M12" s="1044"/>
      <c r="N12" s="988">
        <v>7</v>
      </c>
      <c r="O12" s="77" t="s">
        <v>1855</v>
      </c>
      <c r="P12" s="77" t="s">
        <v>1856</v>
      </c>
      <c r="Q12" s="77" t="s">
        <v>1501</v>
      </c>
      <c r="R12" s="16"/>
      <c r="S12" s="16"/>
      <c r="T12" s="16"/>
      <c r="U12" s="16"/>
      <c r="V12" s="16"/>
      <c r="W12" s="16"/>
      <c r="X12" s="77">
        <v>7</v>
      </c>
      <c r="Y12" s="692" t="s">
        <v>1855</v>
      </c>
      <c r="Z12" s="77" t="s">
        <v>1856</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1878</v>
      </c>
      <c r="P13" s="77" t="s">
        <v>1879</v>
      </c>
      <c r="Q13" s="77" t="s">
        <v>1501</v>
      </c>
      <c r="R13" s="16"/>
      <c r="S13" s="16"/>
      <c r="T13" s="16"/>
      <c r="U13" s="16"/>
      <c r="V13" s="16"/>
      <c r="W13" s="16"/>
      <c r="X13" s="77">
        <v>8</v>
      </c>
      <c r="Y13" s="692" t="s">
        <v>1878</v>
      </c>
      <c r="Z13" s="77" t="s">
        <v>1879</v>
      </c>
      <c r="AA13" s="77" t="s">
        <v>1501</v>
      </c>
      <c r="AB13" s="16"/>
      <c r="AC13" s="77">
        <v>8</v>
      </c>
      <c r="AD13" s="77" t="s">
        <v>1664</v>
      </c>
      <c r="AE13" s="77" t="s">
        <v>1665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1901</v>
      </c>
      <c r="P14" s="77" t="s">
        <v>1902</v>
      </c>
      <c r="Q14" s="77" t="s">
        <v>1501</v>
      </c>
      <c r="R14" s="16"/>
      <c r="S14" s="16"/>
      <c r="T14" s="16"/>
      <c r="U14" s="16"/>
      <c r="V14" s="16"/>
      <c r="W14" s="16"/>
      <c r="X14" s="77">
        <v>9</v>
      </c>
      <c r="Y14" s="692" t="s">
        <v>1901</v>
      </c>
      <c r="Z14" s="77" t="s">
        <v>1902</v>
      </c>
      <c r="AA14" s="77" t="s">
        <v>1501</v>
      </c>
      <c r="AB14" s="16"/>
      <c r="AC14" s="77">
        <v>9</v>
      </c>
      <c r="AD14" s="77" t="s">
        <v>1704</v>
      </c>
      <c r="AE14" s="77" t="s">
        <v>1705</v>
      </c>
      <c r="AF14" s="77" t="s">
        <v>1501</v>
      </c>
    </row>
    <row r="15" spans="1:32" ht="12">
      <c r="A15" s="16"/>
      <c r="B15" s="16"/>
      <c r="C15" s="16"/>
      <c r="D15" s="16"/>
      <c r="E15" s="16"/>
      <c r="F15" s="16"/>
      <c r="G15" s="16"/>
      <c r="H15" s="16"/>
      <c r="I15" s="16"/>
      <c r="J15" s="16"/>
      <c r="K15" s="1044"/>
      <c r="L15" s="1044"/>
      <c r="M15" s="1044"/>
      <c r="N15" s="988">
        <v>10</v>
      </c>
      <c r="O15" s="77" t="s">
        <v>1924</v>
      </c>
      <c r="P15" s="77" t="s">
        <v>1925</v>
      </c>
      <c r="Q15" s="77" t="s">
        <v>1501</v>
      </c>
      <c r="R15" s="16"/>
      <c r="S15" s="16"/>
      <c r="T15" s="16"/>
      <c r="U15" s="16"/>
      <c r="V15" s="16"/>
      <c r="W15" s="16"/>
      <c r="X15" s="77">
        <v>10</v>
      </c>
      <c r="Y15" s="692" t="s">
        <v>1924</v>
      </c>
      <c r="Z15" s="77" t="s">
        <v>1925</v>
      </c>
      <c r="AA15" s="77" t="s">
        <v>1501</v>
      </c>
      <c r="AB15" s="16"/>
      <c r="AC15" s="77">
        <v>10</v>
      </c>
      <c r="AD15" s="77" t="s">
        <v>1724</v>
      </c>
      <c r="AE15" s="77" t="s">
        <v>1725</v>
      </c>
      <c r="AF15" s="77" t="s">
        <v>1501</v>
      </c>
    </row>
    <row r="16" spans="1:32" ht="12">
      <c r="A16" s="16"/>
      <c r="B16" s="16"/>
      <c r="C16" s="16"/>
      <c r="D16" s="16"/>
      <c r="E16" s="16"/>
      <c r="F16" s="16"/>
      <c r="G16" s="16"/>
      <c r="H16" s="16"/>
      <c r="I16" s="16"/>
      <c r="J16" s="16"/>
      <c r="K16" s="1044"/>
      <c r="L16" s="1044"/>
      <c r="M16" s="1044"/>
      <c r="N16" s="988">
        <v>11</v>
      </c>
      <c r="O16" s="77" t="s">
        <v>1947</v>
      </c>
      <c r="P16" s="77" t="s">
        <v>1948</v>
      </c>
      <c r="Q16" s="77" t="s">
        <v>1501</v>
      </c>
      <c r="R16" s="16"/>
      <c r="S16" s="16"/>
      <c r="T16" s="16"/>
      <c r="U16" s="16"/>
      <c r="V16" s="16"/>
      <c r="W16" s="16"/>
      <c r="X16" s="77">
        <v>11</v>
      </c>
      <c r="Y16" s="692" t="s">
        <v>1947</v>
      </c>
      <c r="Z16" s="77" t="s">
        <v>1948</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1970</v>
      </c>
      <c r="P17" s="77" t="s">
        <v>1971</v>
      </c>
      <c r="Q17" s="77" t="s">
        <v>1501</v>
      </c>
      <c r="R17" s="16"/>
      <c r="S17" s="16"/>
      <c r="T17" s="16"/>
      <c r="U17" s="16"/>
      <c r="V17" s="16"/>
      <c r="W17" s="16"/>
      <c r="X17" s="77">
        <v>12</v>
      </c>
      <c r="Y17" s="692" t="s">
        <v>1970</v>
      </c>
      <c r="Z17" s="77" t="s">
        <v>1971</v>
      </c>
      <c r="AA17" s="77" t="s">
        <v>1501</v>
      </c>
      <c r="AB17" s="16"/>
      <c r="AC17" s="77">
        <v>12</v>
      </c>
      <c r="AD17" s="77" t="s">
        <v>1716</v>
      </c>
      <c r="AE17" s="77" t="s">
        <v>1717</v>
      </c>
      <c r="AF17" s="77" t="s">
        <v>1501</v>
      </c>
    </row>
    <row r="18" spans="1:32" ht="12">
      <c r="A18" s="16"/>
      <c r="B18" s="16"/>
      <c r="C18" s="16"/>
      <c r="D18" s="16"/>
      <c r="E18" s="16"/>
      <c r="F18" s="16"/>
      <c r="G18" s="16"/>
      <c r="H18" s="16"/>
      <c r="I18" s="16"/>
      <c r="J18" s="16"/>
      <c r="K18" s="1044"/>
      <c r="L18" s="1044"/>
      <c r="M18" s="1044"/>
      <c r="N18" s="988">
        <v>13</v>
      </c>
      <c r="O18" s="77" t="s">
        <v>1993</v>
      </c>
      <c r="P18" s="77" t="s">
        <v>1994</v>
      </c>
      <c r="Q18" s="77" t="s">
        <v>1501</v>
      </c>
      <c r="R18" s="16"/>
      <c r="S18" s="16"/>
      <c r="T18" s="16"/>
      <c r="U18" s="16"/>
      <c r="V18" s="16"/>
      <c r="W18" s="16"/>
      <c r="X18" s="77">
        <v>13</v>
      </c>
      <c r="Y18" s="692" t="s">
        <v>1993</v>
      </c>
      <c r="Z18" s="77" t="s">
        <v>1994</v>
      </c>
      <c r="AA18" s="77" t="s">
        <v>1501</v>
      </c>
      <c r="AB18" s="16"/>
      <c r="AC18" s="77">
        <v>13</v>
      </c>
      <c r="AD18" s="77" t="s">
        <v>1672</v>
      </c>
      <c r="AE18" s="77" t="s">
        <v>1673</v>
      </c>
      <c r="AF18" s="77" t="s">
        <v>1501</v>
      </c>
    </row>
    <row r="19" spans="1:32" ht="12">
      <c r="A19" s="16"/>
      <c r="B19" s="16"/>
      <c r="C19" s="16"/>
      <c r="D19" s="16"/>
      <c r="E19" s="16"/>
      <c r="F19" s="16"/>
      <c r="G19" s="16"/>
      <c r="H19" s="16"/>
      <c r="I19" s="16"/>
      <c r="J19" s="16"/>
      <c r="K19" s="1044"/>
      <c r="L19" s="1044"/>
      <c r="M19" s="1044"/>
      <c r="N19" s="988">
        <v>14</v>
      </c>
      <c r="O19" s="77" t="s">
        <v>2016</v>
      </c>
      <c r="P19" s="77" t="s">
        <v>2017</v>
      </c>
      <c r="Q19" s="77" t="s">
        <v>1501</v>
      </c>
      <c r="R19" s="16"/>
      <c r="S19" s="16"/>
      <c r="T19" s="16"/>
      <c r="U19" s="16"/>
      <c r="V19" s="16"/>
      <c r="W19" s="16"/>
      <c r="X19" s="77">
        <v>14</v>
      </c>
      <c r="Y19" s="692" t="s">
        <v>2016</v>
      </c>
      <c r="Z19" s="77" t="s">
        <v>2017</v>
      </c>
      <c r="AA19" s="77" t="s">
        <v>1501</v>
      </c>
      <c r="AB19" s="16"/>
      <c r="AC19" s="77">
        <v>14</v>
      </c>
      <c r="AD19" s="77" t="s">
        <v>1680</v>
      </c>
      <c r="AE19" s="77" t="s">
        <v>1681</v>
      </c>
      <c r="AF19" s="77" t="s">
        <v>1501</v>
      </c>
    </row>
    <row r="20" spans="1:32" ht="12">
      <c r="A20" s="16"/>
      <c r="B20" s="16"/>
      <c r="C20" s="16"/>
      <c r="D20" s="16"/>
      <c r="E20" s="16"/>
      <c r="F20" s="16"/>
      <c r="G20" s="16"/>
      <c r="H20" s="16"/>
      <c r="I20" s="16"/>
      <c r="J20" s="16"/>
      <c r="K20" s="1044"/>
      <c r="L20" s="1044"/>
      <c r="M20" s="1044"/>
      <c r="N20" s="988">
        <v>15</v>
      </c>
      <c r="O20" s="77" t="s">
        <v>2039</v>
      </c>
      <c r="P20" s="77" t="s">
        <v>2040</v>
      </c>
      <c r="Q20" s="77" t="s">
        <v>1501</v>
      </c>
      <c r="R20" s="16"/>
      <c r="S20" s="16"/>
      <c r="T20" s="16"/>
      <c r="U20" s="16"/>
      <c r="V20" s="16"/>
      <c r="W20" s="16"/>
      <c r="X20" s="77">
        <v>15</v>
      </c>
      <c r="Y20" s="692" t="s">
        <v>2039</v>
      </c>
      <c r="Z20" s="77" t="s">
        <v>2040</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2062</v>
      </c>
      <c r="P21" s="77" t="s">
        <v>2063</v>
      </c>
      <c r="Q21" s="77" t="s">
        <v>1501</v>
      </c>
      <c r="R21" s="16"/>
      <c r="S21" s="16"/>
      <c r="T21" s="16"/>
      <c r="U21" s="16"/>
      <c r="V21" s="16"/>
      <c r="W21" s="16"/>
      <c r="X21" s="77">
        <v>16</v>
      </c>
      <c r="Y21" s="692" t="s">
        <v>2062</v>
      </c>
      <c r="Z21" s="77" t="s">
        <v>2063</v>
      </c>
      <c r="AA21" s="77" t="s">
        <v>1501</v>
      </c>
      <c r="AB21" s="16"/>
      <c r="AC21" s="77">
        <v>16</v>
      </c>
      <c r="AD21" s="77" t="s">
        <v>2367</v>
      </c>
      <c r="AE21" s="77" t="s">
        <v>2368</v>
      </c>
      <c r="AF21" s="77" t="s">
        <v>1501</v>
      </c>
    </row>
    <row r="22" spans="1:32" ht="12">
      <c r="A22" s="16"/>
      <c r="B22" s="16"/>
      <c r="C22" s="16"/>
      <c r="D22" s="16"/>
      <c r="E22" s="16"/>
      <c r="F22" s="16"/>
      <c r="G22" s="16"/>
      <c r="H22" s="16"/>
      <c r="I22" s="16"/>
      <c r="J22" s="16"/>
      <c r="K22" s="1044"/>
      <c r="L22" s="1044"/>
      <c r="M22" s="1044"/>
      <c r="N22" s="988">
        <v>17</v>
      </c>
      <c r="O22" s="77" t="s">
        <v>1637</v>
      </c>
      <c r="P22" s="77" t="s">
        <v>1638</v>
      </c>
      <c r="Q22" s="77" t="s">
        <v>1501</v>
      </c>
      <c r="R22" s="16"/>
      <c r="S22" s="16"/>
      <c r="T22" s="16"/>
      <c r="U22" s="16"/>
      <c r="V22" s="16"/>
      <c r="W22" s="16"/>
      <c r="X22" s="77">
        <v>17</v>
      </c>
      <c r="Y22" s="692" t="s">
        <v>1637</v>
      </c>
      <c r="Z22" s="77" t="s">
        <v>1638</v>
      </c>
      <c r="AA22" s="77" t="s">
        <v>1501</v>
      </c>
      <c r="AB22" s="16"/>
      <c r="AC22" s="77">
        <v>17</v>
      </c>
      <c r="AD22" s="77" t="s">
        <v>2407</v>
      </c>
      <c r="AE22" s="77" t="s">
        <v>2408</v>
      </c>
      <c r="AF22" s="77" t="s">
        <v>1501</v>
      </c>
    </row>
    <row r="23" spans="1:32" ht="12">
      <c r="A23" s="16"/>
      <c r="B23" s="16"/>
      <c r="C23" s="16"/>
      <c r="D23" s="16"/>
      <c r="E23" s="16"/>
      <c r="F23" s="16"/>
      <c r="G23" s="16"/>
      <c r="H23" s="16"/>
      <c r="I23" s="16"/>
      <c r="J23" s="16"/>
      <c r="K23" s="1044"/>
      <c r="L23" s="1044"/>
      <c r="M23" s="1044"/>
      <c r="N23" s="988">
        <v>18</v>
      </c>
      <c r="O23" s="77" t="s">
        <v>2104</v>
      </c>
      <c r="P23" s="77" t="s">
        <v>2105</v>
      </c>
      <c r="Q23" s="77" t="s">
        <v>1501</v>
      </c>
      <c r="R23" s="16"/>
      <c r="S23" s="16"/>
      <c r="T23" s="16"/>
      <c r="U23" s="16"/>
      <c r="V23" s="16"/>
      <c r="W23" s="16"/>
      <c r="X23" s="77">
        <v>18</v>
      </c>
      <c r="Y23" s="692" t="s">
        <v>2104</v>
      </c>
      <c r="Z23" s="77" t="s">
        <v>2105</v>
      </c>
      <c r="AA23" s="77" t="s">
        <v>1501</v>
      </c>
      <c r="AB23" s="16"/>
      <c r="AC23" s="77">
        <v>18</v>
      </c>
      <c r="AD23" s="77" t="s">
        <v>1878</v>
      </c>
      <c r="AE23" s="77" t="s">
        <v>1879</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1700</v>
      </c>
      <c r="AE24" s="77" t="s">
        <v>1701</v>
      </c>
      <c r="AF24" s="77" t="s">
        <v>1501</v>
      </c>
    </row>
    <row r="25" spans="1:32" ht="12">
      <c r="A25" s="16"/>
      <c r="B25" s="16"/>
      <c r="C25" s="16"/>
      <c r="D25" s="16"/>
      <c r="E25" s="16"/>
      <c r="F25" s="16"/>
      <c r="G25" s="16"/>
      <c r="H25" s="16"/>
      <c r="I25" s="16"/>
      <c r="J25" s="16"/>
      <c r="K25" s="1044"/>
      <c r="L25" s="1044"/>
      <c r="M25" s="1044"/>
      <c r="N25" s="988">
        <v>20</v>
      </c>
      <c r="O25" s="77" t="s">
        <v>1649</v>
      </c>
      <c r="P25" s="77" t="s">
        <v>1650</v>
      </c>
      <c r="Q25" s="77" t="s">
        <v>1501</v>
      </c>
      <c r="R25" s="16"/>
      <c r="S25" s="16"/>
      <c r="T25" s="16"/>
      <c r="U25" s="16"/>
      <c r="V25" s="16"/>
      <c r="W25" s="16"/>
      <c r="X25" s="77">
        <v>20</v>
      </c>
      <c r="Y25" s="692" t="s">
        <v>1649</v>
      </c>
      <c r="Z25" s="77" t="s">
        <v>1650</v>
      </c>
      <c r="AA25" s="77" t="s">
        <v>1501</v>
      </c>
      <c r="AB25" s="16"/>
      <c r="AC25" s="77">
        <v>20</v>
      </c>
      <c r="AD25" s="77" t="s">
        <v>1684</v>
      </c>
      <c r="AE25" s="77" t="s">
        <v>1685</v>
      </c>
      <c r="AF25" s="77" t="s">
        <v>1501</v>
      </c>
    </row>
    <row r="26" spans="1:32" ht="12">
      <c r="A26" s="16"/>
      <c r="B26" s="16"/>
      <c r="C26" s="16"/>
      <c r="D26" s="16"/>
      <c r="E26" s="16"/>
      <c r="F26" s="16"/>
      <c r="G26" s="16"/>
      <c r="H26" s="16"/>
      <c r="I26" s="16"/>
      <c r="J26" s="16"/>
      <c r="K26" s="1044"/>
      <c r="L26" s="1044"/>
      <c r="M26" s="1044"/>
      <c r="N26" s="988">
        <v>21</v>
      </c>
      <c r="O26" s="77" t="s">
        <v>2169</v>
      </c>
      <c r="P26" s="77" t="s">
        <v>2170</v>
      </c>
      <c r="Q26" s="77" t="s">
        <v>1501</v>
      </c>
      <c r="R26" s="16"/>
      <c r="S26" s="16"/>
      <c r="T26" s="16"/>
      <c r="U26" s="16"/>
      <c r="V26" s="16"/>
      <c r="W26" s="16"/>
      <c r="X26" s="77">
        <v>21</v>
      </c>
      <c r="Y26" s="692" t="s">
        <v>2169</v>
      </c>
      <c r="Z26" s="77" t="s">
        <v>2170</v>
      </c>
      <c r="AA26" s="77" t="s">
        <v>1501</v>
      </c>
      <c r="AB26" s="16"/>
      <c r="AC26" s="77">
        <v>21</v>
      </c>
      <c r="AD26" s="77" t="s">
        <v>1696</v>
      </c>
      <c r="AE26" s="77" t="s">
        <v>1697</v>
      </c>
      <c r="AF26" s="77" t="s">
        <v>1501</v>
      </c>
    </row>
    <row r="27" spans="1:32" ht="12">
      <c r="A27" s="16"/>
      <c r="B27" s="16"/>
      <c r="C27" s="16"/>
      <c r="D27" s="16"/>
      <c r="E27" s="16"/>
      <c r="F27" s="16"/>
      <c r="G27" s="16"/>
      <c r="H27" s="16"/>
      <c r="I27" s="16"/>
      <c r="J27" s="16"/>
      <c r="K27" s="1044"/>
      <c r="L27" s="1044"/>
      <c r="M27" s="1044"/>
      <c r="N27" s="988">
        <v>22</v>
      </c>
      <c r="O27" s="77" t="s">
        <v>2192</v>
      </c>
      <c r="P27" s="77" t="s">
        <v>2193</v>
      </c>
      <c r="Q27" s="77" t="s">
        <v>1501</v>
      </c>
      <c r="R27" s="16"/>
      <c r="S27" s="16"/>
      <c r="T27" s="16"/>
      <c r="U27" s="16"/>
      <c r="V27" s="16"/>
      <c r="W27" s="16"/>
      <c r="X27" s="77">
        <v>22</v>
      </c>
      <c r="Y27" s="692" t="s">
        <v>2192</v>
      </c>
      <c r="Z27" s="77" t="s">
        <v>2193</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2215</v>
      </c>
      <c r="P28" s="77" t="s">
        <v>2216</v>
      </c>
      <c r="Q28" s="77" t="s">
        <v>1501</v>
      </c>
      <c r="R28" s="16"/>
      <c r="S28" s="16"/>
      <c r="T28" s="16"/>
      <c r="U28" s="16"/>
      <c r="V28" s="16"/>
      <c r="W28" s="16"/>
      <c r="X28" s="77">
        <v>23</v>
      </c>
      <c r="Y28" s="692" t="s">
        <v>2215</v>
      </c>
      <c r="Z28" s="77" t="s">
        <v>2216</v>
      </c>
      <c r="AA28" s="77" t="s">
        <v>1501</v>
      </c>
      <c r="AB28" s="16"/>
      <c r="AC28" s="77">
        <v>23</v>
      </c>
      <c r="AD28" s="77" t="s">
        <v>1712</v>
      </c>
      <c r="AE28" s="77" t="s">
        <v>1713</v>
      </c>
      <c r="AF28" s="77" t="s">
        <v>1501</v>
      </c>
    </row>
    <row r="29" spans="1:32" ht="12">
      <c r="A29" s="16"/>
      <c r="B29" s="16"/>
      <c r="C29" s="16"/>
      <c r="D29" s="16"/>
      <c r="E29" s="16"/>
      <c r="F29" s="16"/>
      <c r="G29" s="16"/>
      <c r="H29" s="16"/>
      <c r="I29" s="16"/>
      <c r="J29" s="16"/>
      <c r="K29" s="1044"/>
      <c r="L29" s="1044"/>
      <c r="M29" s="1044"/>
      <c r="N29" s="988">
        <v>24</v>
      </c>
      <c r="O29" s="77" t="s">
        <v>1652</v>
      </c>
      <c r="P29" s="77" t="s">
        <v>1653</v>
      </c>
      <c r="Q29" s="77" t="s">
        <v>1501</v>
      </c>
      <c r="R29" s="16"/>
      <c r="S29" s="16"/>
      <c r="T29" s="16"/>
      <c r="U29" s="16"/>
      <c r="V29" s="16"/>
      <c r="W29" s="16"/>
      <c r="X29" s="77">
        <v>24</v>
      </c>
      <c r="Y29" s="692" t="s">
        <v>1652</v>
      </c>
      <c r="Z29" s="77" t="s">
        <v>1653</v>
      </c>
      <c r="AA29" s="77" t="s">
        <v>1501</v>
      </c>
      <c r="AB29" s="16"/>
      <c r="AC29" s="77">
        <v>24</v>
      </c>
      <c r="AD29" s="77" t="s">
        <v>2410</v>
      </c>
      <c r="AE29" s="77" t="s">
        <v>2411</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1688</v>
      </c>
      <c r="AE30" s="77" t="s">
        <v>1689</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1573</v>
      </c>
      <c r="P34" s="77" t="s">
        <v>1574</v>
      </c>
      <c r="Q34" s="77" t="s">
        <v>1501</v>
      </c>
      <c r="R34" s="16"/>
      <c r="S34" s="16"/>
      <c r="T34" s="16"/>
      <c r="U34" s="16"/>
      <c r="V34" s="16"/>
      <c r="W34" s="16"/>
      <c r="X34" s="77">
        <v>29</v>
      </c>
      <c r="Y34" s="692" t="s">
        <v>1573</v>
      </c>
      <c r="Z34" s="77" t="s">
        <v>1574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05</v>
      </c>
      <c r="I4" s="70" t="str">
        <f>HLOOKUP(I3,比較地域マスタ!$E$5:$L$6,2,0)</f>
        <v>秋田県</v>
      </c>
      <c r="J4" s="70" t="str">
        <f>HLOOKUP(J3,比較地域マスタ!$E$5:$L$6,2,0)</f>
        <v>八郎潟町</v>
      </c>
      <c r="K4" s="70" t="str">
        <f>HLOOKUP(K3,比較地域マスタ!$E$5:$L$6,2,0)</f>
        <v>05363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八郎潟町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6.4245616397913228</v>
      </c>
      <c r="BB5" s="29"/>
      <c r="BC5" s="17"/>
      <c r="BD5" s="1005">
        <f>SUM(BC6:BC8)</f>
        <v>5.741869513785554</v>
      </c>
      <c r="BE5" s="29"/>
      <c r="BF5" s="17"/>
      <c r="BG5" s="1005">
        <f>AK35</f>
        <v>3.9645277730462825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4.1675953344587846</v>
      </c>
      <c r="BA6" s="17"/>
      <c r="BB6" s="29"/>
      <c r="BC6" s="1005">
        <f>O32</f>
        <v>3.9669702392375399</v>
      </c>
      <c r="BD6" s="17"/>
      <c r="BE6" s="29"/>
      <c r="BF6" s="1005">
        <f>AK36</f>
        <v>2.4821315204904812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0.93145276874713956</v>
      </c>
      <c r="BA7" s="17"/>
      <c r="BB7" s="29"/>
      <c r="BC7" s="1005">
        <f>O33</f>
        <v>0.74910622040321417</v>
      </c>
      <c r="BD7" s="17"/>
      <c r="BE7" s="29"/>
      <c r="BF7" s="1005">
        <f t="shared" ref="BF7:BF8" si="0">AK37</f>
        <v>0.26403153526979473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1.3255135365853981</v>
      </c>
      <c r="BA8" s="17"/>
      <c r="BB8" s="29"/>
      <c r="BC8" s="1005">
        <f>O34</f>
        <v>1.0257930541447999</v>
      </c>
      <c r="BD8" s="17"/>
      <c r="BE8" s="29"/>
      <c r="BF8" s="1005">
        <f t="shared" si="0"/>
        <v>1.2183647172860061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46.322246246907312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9.9125502731624575</v>
      </c>
      <c r="BA9" s="1005">
        <f>AZ9</f>
        <v>9.9125502731624575</v>
      </c>
      <c r="BB9" s="29"/>
      <c r="BC9" s="1005">
        <f>O35</f>
        <v>8.9213722546868777</v>
      </c>
      <c r="BD9" s="1005">
        <f>BC9</f>
        <v>8.9213722546868777</v>
      </c>
      <c r="BE9" s="29"/>
      <c r="BF9" s="1005">
        <f>AK39</f>
        <v>5.8880144645445229</v>
      </c>
      <c r="BG9" s="1005">
        <f>AK39</f>
        <v>5.8880144645445229</v>
      </c>
      <c r="BH9" s="29"/>
    </row>
    <row r="10" spans="1:62" ht="17.100000000000001" customHeight="1" thickBot="1">
      <c r="B10" s="323"/>
      <c r="C10" s="324"/>
      <c r="D10" s="326"/>
      <c r="E10" s="326"/>
      <c r="F10" s="326"/>
      <c r="G10" s="325"/>
      <c r="H10" s="325"/>
      <c r="I10" s="326"/>
      <c r="J10" s="327"/>
      <c r="K10" s="334"/>
      <c r="L10" s="246" t="s">
        <v>114</v>
      </c>
      <c r="M10" s="246"/>
      <c r="N10" s="563"/>
      <c r="O10" s="906">
        <f>SUM(O11:O13)</f>
        <v>6.4245616397913228</v>
      </c>
      <c r="P10" s="453">
        <f t="shared" ref="P10:P22" si="1">O10/$O$9</f>
        <v>0.13869279148396774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14.356192889024021</v>
      </c>
      <c r="BA10" s="1005">
        <f>AZ10</f>
        <v>14.356192889024021</v>
      </c>
      <c r="BB10" s="29"/>
      <c r="BC10" s="1005">
        <f>O36</f>
        <v>15.673215925721189</v>
      </c>
      <c r="BD10" s="1005">
        <f>BC10</f>
        <v>15.673215925721189</v>
      </c>
      <c r="BE10" s="29"/>
      <c r="BF10" s="1005">
        <f>AK40</f>
        <v>10.164813266032453</v>
      </c>
      <c r="BG10" s="1005">
        <f>AK40</f>
        <v>10.164813266032453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4.1675953344587846</v>
      </c>
      <c r="P11" s="454">
        <f t="shared" si="1"/>
        <v>8.9969629543537794E-2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15.628941444929506</v>
      </c>
      <c r="BB11" s="29"/>
      <c r="BC11" s="1005"/>
      <c r="BD11" s="1005">
        <f>SUM(BC12:BC14)</f>
        <v>13.827954231946014</v>
      </c>
      <c r="BE11" s="29"/>
      <c r="BF11" s="17"/>
      <c r="BG11" s="1005">
        <f>AK41</f>
        <v>10.577183189762819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0.93145276874713956</v>
      </c>
      <c r="P12" s="454">
        <f t="shared" si="1"/>
        <v>2.0108108829228626E-2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15.204169219788668</v>
      </c>
      <c r="BA12" s="17"/>
      <c r="BB12" s="29"/>
      <c r="BC12" s="1005">
        <f>O38</f>
        <v>13.329788715886885</v>
      </c>
      <c r="BD12" s="17"/>
      <c r="BE12" s="29"/>
      <c r="BF12" s="1005">
        <f>AK42</f>
        <v>10.260698916444733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1.3255135365853981</v>
      </c>
      <c r="P13" s="454">
        <f t="shared" si="1"/>
        <v>2.8615053111201307E-2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0.42477222514083801</v>
      </c>
      <c r="BA13" s="17"/>
      <c r="BB13" s="29"/>
      <c r="BC13" s="1005">
        <f>O41</f>
        <v>0.49816551605912901</v>
      </c>
      <c r="BD13" s="17"/>
      <c r="BE13" s="29"/>
      <c r="BF13" s="1005">
        <f>AK45</f>
        <v>0.31648427331808504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9.9125502731624575</v>
      </c>
      <c r="P14" s="453">
        <f t="shared" si="1"/>
        <v>0.21399113981490622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14.356192889024021</v>
      </c>
      <c r="P15" s="453">
        <f t="shared" si="1"/>
        <v>0.30992005034692172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0.74620978771911173</v>
      </c>
      <c r="BD15" s="1005">
        <f>BC15</f>
        <v>0.74620978771911173</v>
      </c>
      <c r="BE15" s="29"/>
      <c r="BF15" s="1005">
        <f>AK47</f>
        <v>0.58350523690876432</v>
      </c>
      <c r="BG15" s="1005">
        <f>AK47</f>
        <v>0.58350523690876432</v>
      </c>
      <c r="BH15" s="29"/>
    </row>
    <row r="16" spans="1:62" ht="17.100000000000001" customHeight="1" thickBot="1">
      <c r="B16" s="323"/>
      <c r="C16" s="324"/>
      <c r="D16" s="326"/>
      <c r="E16" s="326"/>
      <c r="F16" s="326"/>
      <c r="G16" s="325"/>
      <c r="H16" s="325"/>
      <c r="I16" s="326"/>
      <c r="J16" s="327"/>
      <c r="K16" s="335"/>
      <c r="L16" s="246" t="s">
        <v>128</v>
      </c>
      <c r="M16" s="344"/>
      <c r="N16" s="345"/>
      <c r="O16" s="906">
        <f>SUM(O18:O21)</f>
        <v>15.628941444929506</v>
      </c>
      <c r="P16" s="453">
        <f t="shared" si="1"/>
        <v>0.33739601835420419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15.204169219788668</v>
      </c>
      <c r="P17" s="454">
        <f t="shared" si="1"/>
        <v>0.32822607821622574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7.7064319293096437</v>
      </c>
      <c r="P18" s="454">
        <f t="shared" si="1"/>
        <v>0.16636567856042087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7.4977372904790229</v>
      </c>
      <c r="P19" s="454">
        <f t="shared" si="1"/>
        <v>0.16186039965580484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0.42477222514083801</v>
      </c>
      <c r="P20" s="454">
        <f t="shared" si="1"/>
        <v>9.1699401379784721E-3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6.990315807076529</v>
      </c>
      <c r="AZ22" s="1005">
        <f t="shared" si="3"/>
        <v>5.8154346609221603</v>
      </c>
      <c r="BA22" s="1005">
        <f t="shared" si="3"/>
        <v>6.9339526344024911</v>
      </c>
      <c r="BB22" s="1005">
        <f t="shared" si="3"/>
        <v>6.1126536190390963</v>
      </c>
      <c r="BC22" s="1005">
        <f t="shared" si="3"/>
        <v>5.741869513785554</v>
      </c>
      <c r="BD22" s="1005">
        <f t="shared" si="3"/>
        <v>6.143242833754532</v>
      </c>
      <c r="BE22" s="1005">
        <f t="shared" si="3"/>
        <v>5.0240117301891178</v>
      </c>
      <c r="BF22" s="1005">
        <f t="shared" si="3"/>
        <v>5.8578974159403145</v>
      </c>
      <c r="BG22" s="1005">
        <f t="shared" si="3"/>
        <v>5.738543052219284</v>
      </c>
      <c r="BH22" s="1005">
        <f t="shared" si="3"/>
        <v>5.5553117172320032</v>
      </c>
      <c r="BI22" s="1005">
        <f t="shared" si="3"/>
        <v>5.4280737046827827</v>
      </c>
      <c r="BJ22" s="1005">
        <f t="shared" si="3"/>
        <v>4.7567518067145755</v>
      </c>
      <c r="BK22" s="1005">
        <f t="shared" si="3"/>
        <v>4.3931068802369033</v>
      </c>
      <c r="BL22" s="1005">
        <f t="shared" si="3"/>
        <v>3.9645277730462825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8.3783740297872864</v>
      </c>
      <c r="AZ23" s="1005">
        <f t="shared" ref="AZ23:BL23" si="4">Y39</f>
        <v>7.8692009064783788</v>
      </c>
      <c r="BA23" s="1005">
        <f t="shared" si="4"/>
        <v>9.0872848694568624</v>
      </c>
      <c r="BB23" s="1005">
        <f t="shared" si="4"/>
        <v>9.0414916219094312</v>
      </c>
      <c r="BC23" s="1005">
        <f t="shared" si="4"/>
        <v>8.9213722546868777</v>
      </c>
      <c r="BD23" s="1005">
        <f t="shared" si="4"/>
        <v>7.4226845029237021</v>
      </c>
      <c r="BE23" s="1005">
        <f t="shared" si="4"/>
        <v>7.0492915612443374</v>
      </c>
      <c r="BF23" s="1005">
        <f t="shared" si="4"/>
        <v>6.1273965812286493</v>
      </c>
      <c r="BG23" s="1005">
        <f t="shared" si="4"/>
        <v>5.5118102160825275</v>
      </c>
      <c r="BH23" s="1005">
        <f t="shared" si="4"/>
        <v>5.7751834604885044</v>
      </c>
      <c r="BI23" s="1005">
        <f t="shared" si="4"/>
        <v>5.4578753494640502</v>
      </c>
      <c r="BJ23" s="1005">
        <f t="shared" si="4"/>
        <v>5.1745059727213594</v>
      </c>
      <c r="BK23" s="1005">
        <f t="shared" si="4"/>
        <v>6.0130017732878382</v>
      </c>
      <c r="BL23" s="1005">
        <f t="shared" si="4"/>
        <v>5.8880144645445229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11.892110009717751</v>
      </c>
      <c r="AZ24" s="1005">
        <f t="shared" ref="AZ24:BL24" si="5">Y40</f>
        <v>13.879041888774131</v>
      </c>
      <c r="BA24" s="1005">
        <f t="shared" si="5"/>
        <v>12.881187243520239</v>
      </c>
      <c r="BB24" s="1005">
        <f t="shared" si="5"/>
        <v>13.785424704919169</v>
      </c>
      <c r="BC24" s="1005">
        <f t="shared" si="5"/>
        <v>15.673215925721189</v>
      </c>
      <c r="BD24" s="1005">
        <f t="shared" si="5"/>
        <v>12.659619575146261</v>
      </c>
      <c r="BE24" s="1005">
        <f t="shared" si="5"/>
        <v>12.233623845016719</v>
      </c>
      <c r="BF24" s="1005">
        <f t="shared" si="5"/>
        <v>12.458166520918654</v>
      </c>
      <c r="BG24" s="1005">
        <f t="shared" si="5"/>
        <v>13.448108984203527</v>
      </c>
      <c r="BH24" s="1005">
        <f t="shared" si="5"/>
        <v>11.390647828702122</v>
      </c>
      <c r="BI24" s="1005">
        <f t="shared" si="5"/>
        <v>10.652252664900583</v>
      </c>
      <c r="BJ24" s="1005">
        <f t="shared" si="5"/>
        <v>9.9964373259119004</v>
      </c>
      <c r="BK24" s="1005">
        <f t="shared" si="5"/>
        <v>10.783771829942427</v>
      </c>
      <c r="BL24" s="1005">
        <f t="shared" si="5"/>
        <v>10.164813266032453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14.618907551827792</v>
      </c>
      <c r="AZ25" s="1005">
        <f t="shared" ref="AZ25:BL25" si="6">Y41</f>
        <v>14.660085015195712</v>
      </c>
      <c r="BA25" s="1005">
        <f t="shared" si="6"/>
        <v>13.801547374716773</v>
      </c>
      <c r="BB25" s="1005">
        <f t="shared" si="6"/>
        <v>13.771304313843128</v>
      </c>
      <c r="BC25" s="1005">
        <f t="shared" si="6"/>
        <v>13.827954231946014</v>
      </c>
      <c r="BD25" s="1005">
        <f t="shared" si="6"/>
        <v>13.328110875050568</v>
      </c>
      <c r="BE25" s="1005">
        <f t="shared" si="6"/>
        <v>13.013203145917727</v>
      </c>
      <c r="BF25" s="1005">
        <f t="shared" si="6"/>
        <v>12.754555536007759</v>
      </c>
      <c r="BG25" s="1005">
        <f t="shared" si="6"/>
        <v>12.576288395004998</v>
      </c>
      <c r="BH25" s="1005">
        <f t="shared" si="6"/>
        <v>12.277658755491494</v>
      </c>
      <c r="BI25" s="1005">
        <f t="shared" si="6"/>
        <v>11.706499258833318</v>
      </c>
      <c r="BJ25" s="1005">
        <f t="shared" si="6"/>
        <v>10.585150516917437</v>
      </c>
      <c r="BK25" s="1005">
        <f t="shared" si="6"/>
        <v>10.452126232734898</v>
      </c>
      <c r="BL25" s="1005">
        <f t="shared" si="6"/>
        <v>10.577183189762819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0.71850198108300778</v>
      </c>
      <c r="AZ26" s="1005">
        <f t="shared" si="7"/>
        <v>0.74842723854406612</v>
      </c>
      <c r="BA26" s="1005">
        <f t="shared" si="7"/>
        <v>0.5507939811686352</v>
      </c>
      <c r="BB26" s="1005">
        <f t="shared" si="7"/>
        <v>0.6027341266981564</v>
      </c>
      <c r="BC26" s="1005">
        <f t="shared" si="7"/>
        <v>0.74620978771911173</v>
      </c>
      <c r="BD26" s="1005">
        <f t="shared" si="7"/>
        <v>0.57246146822166133</v>
      </c>
      <c r="BE26" s="1005">
        <f t="shared" si="7"/>
        <v>0.70361297717243698</v>
      </c>
      <c r="BF26" s="1005">
        <f t="shared" si="7"/>
        <v>0.99120542883999263</v>
      </c>
      <c r="BG26" s="1005">
        <f t="shared" si="7"/>
        <v>1.0282804643064232</v>
      </c>
      <c r="BH26" s="1005">
        <f t="shared" si="7"/>
        <v>0.85700147233512947</v>
      </c>
      <c r="BI26" s="1005">
        <f t="shared" si="7"/>
        <v>0.88784941097584447</v>
      </c>
      <c r="BJ26" s="1005">
        <f t="shared" si="7"/>
        <v>0.5270069500803487</v>
      </c>
      <c r="BK26" s="1005">
        <f t="shared" si="7"/>
        <v>0.57336100116396505</v>
      </c>
      <c r="BL26" s="1005">
        <f t="shared" si="7"/>
        <v>0.58350523690876432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42.598209379492367</v>
      </c>
      <c r="AZ27" s="1005">
        <f t="shared" si="8"/>
        <v>42.972189709914446</v>
      </c>
      <c r="BA27" s="1005">
        <f t="shared" si="8"/>
        <v>43.254766103264998</v>
      </c>
      <c r="BB27" s="1005">
        <f t="shared" si="8"/>
        <v>43.31360838640898</v>
      </c>
      <c r="BC27" s="1005">
        <f t="shared" si="8"/>
        <v>44.910621713858745</v>
      </c>
      <c r="BD27" s="1005">
        <f t="shared" si="8"/>
        <v>40.126119255096725</v>
      </c>
      <c r="BE27" s="1005">
        <f t="shared" si="8"/>
        <v>38.023743259540339</v>
      </c>
      <c r="BF27" s="1005">
        <f t="shared" si="8"/>
        <v>38.189221482935366</v>
      </c>
      <c r="BG27" s="1005">
        <f t="shared" si="8"/>
        <v>38.30303111181675</v>
      </c>
      <c r="BH27" s="1005">
        <f t="shared" si="8"/>
        <v>35.855803234249251</v>
      </c>
      <c r="BI27" s="1005">
        <f t="shared" si="8"/>
        <v>34.132550388856579</v>
      </c>
      <c r="BJ27" s="1005">
        <f t="shared" si="8"/>
        <v>31.039852572345623</v>
      </c>
      <c r="BK27" s="1005">
        <f t="shared" si="8"/>
        <v>32.215367717366036</v>
      </c>
      <c r="BL27" s="1005">
        <f t="shared" si="8"/>
        <v>31.178043930294841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44.910621713858745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5.741869513785554</v>
      </c>
      <c r="P31" s="453">
        <f t="shared" ref="P31:P43" si="9">O31/$O$30</f>
        <v>0.12785103600589209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3.9669702392375399</v>
      </c>
      <c r="P32" s="454">
        <f t="shared" si="9"/>
        <v>8.8330334514460582E-2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0.74910622040321417</v>
      </c>
      <c r="P33" s="454">
        <f t="shared" si="9"/>
        <v>1.6679934318790585E-2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1.0257930541447999</v>
      </c>
      <c r="P34" s="454">
        <f t="shared" si="9"/>
        <v>2.2840767172640934E-2</v>
      </c>
      <c r="Q34" s="328"/>
      <c r="R34" s="13"/>
      <c r="S34" s="323"/>
      <c r="T34" s="563" t="s">
        <v>112</v>
      </c>
      <c r="U34" s="332"/>
      <c r="V34" s="332"/>
      <c r="W34" s="332"/>
      <c r="X34" s="893">
        <f>X35+X39+X40+X41+X47</f>
        <v>42.598209379492367</v>
      </c>
      <c r="Y34" s="894">
        <f t="shared" ref="Y34:AK34" si="10">Y35+Y39+Y40+Y41+Y47</f>
        <v>42.972189709914446</v>
      </c>
      <c r="Z34" s="894">
        <f t="shared" si="10"/>
        <v>43.254766103264998</v>
      </c>
      <c r="AA34" s="894">
        <f t="shared" si="10"/>
        <v>43.31360838640898</v>
      </c>
      <c r="AB34" s="894">
        <f t="shared" si="10"/>
        <v>44.910621713858745</v>
      </c>
      <c r="AC34" s="894">
        <f t="shared" si="10"/>
        <v>40.126119255096725</v>
      </c>
      <c r="AD34" s="894">
        <f t="shared" si="10"/>
        <v>38.023743259540339</v>
      </c>
      <c r="AE34" s="894">
        <f t="shared" si="10"/>
        <v>38.189221482935366</v>
      </c>
      <c r="AF34" s="894">
        <f t="shared" si="10"/>
        <v>38.30303111181675</v>
      </c>
      <c r="AG34" s="894">
        <f t="shared" si="10"/>
        <v>35.855803234249251</v>
      </c>
      <c r="AH34" s="894">
        <f t="shared" si="10"/>
        <v>34.132550388856579</v>
      </c>
      <c r="AI34" s="894">
        <f t="shared" si="10"/>
        <v>31.039852572345623</v>
      </c>
      <c r="AJ34" s="894">
        <f t="shared" si="10"/>
        <v>32.215367717366036</v>
      </c>
      <c r="AK34" s="895">
        <f t="shared" si="10"/>
        <v>31.178043930294841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8.9213722546868777</v>
      </c>
      <c r="P35" s="453">
        <f t="shared" si="9"/>
        <v>0.19864726682093284</v>
      </c>
      <c r="Q35" s="328"/>
      <c r="R35" s="13"/>
      <c r="S35" s="323"/>
      <c r="T35" s="334"/>
      <c r="U35" s="246" t="s">
        <v>114</v>
      </c>
      <c r="V35" s="344"/>
      <c r="W35" s="344"/>
      <c r="X35" s="896">
        <f>SUM(X36:X38)</f>
        <v>6.990315807076529</v>
      </c>
      <c r="Y35" s="897">
        <f t="shared" ref="Y35:AK35" si="11">SUM(Y36:Y38)</f>
        <v>5.8154346609221603</v>
      </c>
      <c r="Z35" s="897">
        <f t="shared" si="11"/>
        <v>6.9339526344024911</v>
      </c>
      <c r="AA35" s="897">
        <f t="shared" si="11"/>
        <v>6.1126536190390963</v>
      </c>
      <c r="AB35" s="897">
        <f t="shared" si="11"/>
        <v>5.741869513785554</v>
      </c>
      <c r="AC35" s="897">
        <f t="shared" si="11"/>
        <v>6.143242833754532</v>
      </c>
      <c r="AD35" s="897">
        <f t="shared" si="11"/>
        <v>5.0240117301891178</v>
      </c>
      <c r="AE35" s="897">
        <f t="shared" si="11"/>
        <v>5.8578974159403145</v>
      </c>
      <c r="AF35" s="897">
        <f t="shared" si="11"/>
        <v>5.738543052219284</v>
      </c>
      <c r="AG35" s="897">
        <f t="shared" si="11"/>
        <v>5.5553117172320032</v>
      </c>
      <c r="AH35" s="897">
        <f t="shared" si="11"/>
        <v>5.4280737046827827</v>
      </c>
      <c r="AI35" s="897">
        <f t="shared" si="11"/>
        <v>4.7567518067145755</v>
      </c>
      <c r="AJ35" s="897">
        <f t="shared" si="11"/>
        <v>4.3931068802369033</v>
      </c>
      <c r="AK35" s="898">
        <f t="shared" si="11"/>
        <v>3.9645277730462825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15.673215925721189</v>
      </c>
      <c r="P36" s="453">
        <f t="shared" si="9"/>
        <v>0.34898683936242791</v>
      </c>
      <c r="Q36" s="328"/>
      <c r="R36" s="13"/>
      <c r="S36" s="356" t="s">
        <v>184</v>
      </c>
      <c r="T36" s="335"/>
      <c r="U36" s="346"/>
      <c r="V36" s="336" t="s">
        <v>184</v>
      </c>
      <c r="W36" s="357"/>
      <c r="X36" s="899">
        <f>VLOOKUP(年度マスタ!$K$4&amp;"_"&amp;X$33,データシート1!$A:$BT,MATCH("aa_"&amp;$S36,データシート1!$A$1:$BT$1,0),0)</f>
        <v>4.7355590037225079</v>
      </c>
      <c r="Y36" s="900">
        <f>VLOOKUP(年度マスタ!$K$4&amp;"_"&amp;Y$33,データシート1!$A:$BT,MATCH("aa_"&amp;$S36,データシート1!$A$1:$BT$1,0),0)</f>
        <v>3.6249257936821611</v>
      </c>
      <c r="Z36" s="900">
        <f>VLOOKUP(年度マスタ!$K$4&amp;"_"&amp;Z$33,データシート1!$A:$BT,MATCH("aa_"&amp;$S36,データシート1!$A$1:$BT$1,0),0)</f>
        <v>4.7342850044874361</v>
      </c>
      <c r="AA36" s="900">
        <f>VLOOKUP(年度マスタ!$K$4&amp;"_"&amp;AA$33,データシート1!$A:$BT,MATCH("aa_"&amp;$S36,データシート1!$A$1:$BT$1,0),0)</f>
        <v>3.991901001206291</v>
      </c>
      <c r="AB36" s="900">
        <f>VLOOKUP(年度マスタ!$K$4&amp;"_"&amp;AB$33,データシート1!$A:$BT,MATCH("aa_"&amp;$S36,データシート1!$A$1:$BT$1,0),0)</f>
        <v>3.9669702392375399</v>
      </c>
      <c r="AC36" s="900">
        <f>VLOOKUP(年度マスタ!$K$4&amp;"_"&amp;AC$33,データシート1!$A:$BT,MATCH("aa_"&amp;$S36,データシート1!$A$1:$BT$1,0),0)</f>
        <v>3.7971625995000342</v>
      </c>
      <c r="AD36" s="900">
        <f>VLOOKUP(年度マスタ!$K$4&amp;"_"&amp;AD$33,データシート1!$A:$BT,MATCH("aa_"&amp;$S36,データシート1!$A$1:$BT$1,0),0)</f>
        <v>2.5812491013795609</v>
      </c>
      <c r="AE36" s="900">
        <f>VLOOKUP(年度マスタ!$K$4&amp;"_"&amp;AE$33,データシート1!$A:$BT,MATCH("aa_"&amp;$S36,データシート1!$A$1:$BT$1,0),0)</f>
        <v>3.4843757137580842</v>
      </c>
      <c r="AF36" s="900">
        <f>VLOOKUP(年度マスタ!$K$4&amp;"_"&amp;AF$33,データシート1!$A:$BT,MATCH("aa_"&amp;$S36,データシート1!$A$1:$BT$1,0),0)</f>
        <v>3.4436577932279659</v>
      </c>
      <c r="AG36" s="900">
        <f>VLOOKUP(年度マスタ!$K$4&amp;"_"&amp;AG$33,データシート1!$A:$BT,MATCH("aa_"&amp;$S36,データシート1!$A$1:$BT$1,0),0)</f>
        <v>3.4367727013736724</v>
      </c>
      <c r="AH36" s="900">
        <f>VLOOKUP(年度マスタ!$K$4&amp;"_"&amp;AH$33,データシート1!$A:$BT,MATCH("aa_"&amp;$S36,データシート1!$A$1:$BT$1,0),0)</f>
        <v>3.3257815148401635</v>
      </c>
      <c r="AI36" s="900">
        <f>VLOOKUP(年度マスタ!$K$4&amp;"_"&amp;AI$33,データシート1!$A:$BT,MATCH("aa_"&amp;$S36,データシート1!$A$1:$BT$1,0),0)</f>
        <v>3.022119640303746</v>
      </c>
      <c r="AJ36" s="900">
        <f>VLOOKUP(年度マスタ!$K$4&amp;"_"&amp;AJ$33,データシート1!$A:$BT,MATCH("aa_"&amp;$S36,データシート1!$A$1:$BT$1,0),0)</f>
        <v>2.5989387987211803</v>
      </c>
      <c r="AK36" s="901">
        <f>VLOOKUP(年度マスタ!$K$4&amp;"_"&amp;AK$33,データシート1!$A:$BT,MATCH("aa_"&amp;$S36,データシート1!$A$1:$BT$1,0),0)</f>
        <v>2.4821315204904812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13.827954231946014</v>
      </c>
      <c r="P37" s="453">
        <f t="shared" si="9"/>
        <v>0.3078994167582168</v>
      </c>
      <c r="Q37" s="328"/>
      <c r="R37" s="13"/>
      <c r="S37" s="356" t="s">
        <v>187</v>
      </c>
      <c r="T37" s="335"/>
      <c r="U37" s="346"/>
      <c r="V37" s="336" t="s">
        <v>194</v>
      </c>
      <c r="W37" s="357"/>
      <c r="X37" s="899">
        <f>VLOOKUP(年度マスタ!$K$4&amp;"_"&amp;X$33,データシート1!$A:$BT,MATCH("aa_"&amp;$S37,データシート1!$A$1:$BT$1,0),0)</f>
        <v>0.659448100352932</v>
      </c>
      <c r="Y37" s="900">
        <f>VLOOKUP(年度マスタ!$K$4&amp;"_"&amp;Y$33,データシート1!$A:$BT,MATCH("aa_"&amp;$S37,データシート1!$A$1:$BT$1,0),0)</f>
        <v>0.65367164486679652</v>
      </c>
      <c r="Z37" s="900">
        <f>VLOOKUP(年度マスタ!$K$4&amp;"_"&amp;Z$33,データシート1!$A:$BT,MATCH("aa_"&amp;$S37,データシート1!$A$1:$BT$1,0),0)</f>
        <v>0.88794796614849758</v>
      </c>
      <c r="AA37" s="900">
        <f>VLOOKUP(年度マスタ!$K$4&amp;"_"&amp;AA$33,データシート1!$A:$BT,MATCH("aa_"&amp;$S37,データシート1!$A$1:$BT$1,0),0)</f>
        <v>0.82549493668067742</v>
      </c>
      <c r="AB37" s="900">
        <f>VLOOKUP(年度マスタ!$K$4&amp;"_"&amp;AB$33,データシート1!$A:$BT,MATCH("aa_"&amp;$S37,データシート1!$A$1:$BT$1,0),0)</f>
        <v>0.74910622040321417</v>
      </c>
      <c r="AC37" s="900">
        <f>VLOOKUP(年度マスタ!$K$4&amp;"_"&amp;AC$33,データシート1!$A:$BT,MATCH("aa_"&amp;$S37,データシート1!$A$1:$BT$1,0),0)</f>
        <v>0.54072247798577167</v>
      </c>
      <c r="AD37" s="900">
        <f>VLOOKUP(年度マスタ!$K$4&amp;"_"&amp;AD$33,データシート1!$A:$BT,MATCH("aa_"&amp;$S37,データシート1!$A$1:$BT$1,0),0)</f>
        <v>0.50996420128087094</v>
      </c>
      <c r="AE37" s="900">
        <f>VLOOKUP(年度マスタ!$K$4&amp;"_"&amp;AE$33,データシート1!$A:$BT,MATCH("aa_"&amp;$S37,データシート1!$A$1:$BT$1,0),0)</f>
        <v>0.54206861518200067</v>
      </c>
      <c r="AF37" s="900">
        <f>VLOOKUP(年度マスタ!$K$4&amp;"_"&amp;AF$33,データシート1!$A:$BT,MATCH("aa_"&amp;$S37,データシート1!$A$1:$BT$1,0),0)</f>
        <v>0.5259580529578014</v>
      </c>
      <c r="AG37" s="900">
        <f>VLOOKUP(年度マスタ!$K$4&amp;"_"&amp;AG$33,データシート1!$A:$BT,MATCH("aa_"&amp;$S37,データシート1!$A$1:$BT$1,0),0)</f>
        <v>0.49734955881548781</v>
      </c>
      <c r="AH37" s="900">
        <f>VLOOKUP(年度マスタ!$K$4&amp;"_"&amp;AH$33,データシート1!$A:$BT,MATCH("aa_"&amp;$S37,データシート1!$A$1:$BT$1,0),0)</f>
        <v>0.46609049883331644</v>
      </c>
      <c r="AI37" s="900">
        <f>VLOOKUP(年度マスタ!$K$4&amp;"_"&amp;AI$33,データシート1!$A:$BT,MATCH("aa_"&amp;$S37,データシート1!$A$1:$BT$1,0),0)</f>
        <v>0.29444050639574099</v>
      </c>
      <c r="AJ37" s="900">
        <f>VLOOKUP(年度マスタ!$K$4&amp;"_"&amp;AJ$33,データシート1!$A:$BT,MATCH("aa_"&amp;$S37,データシート1!$A$1:$BT$1,0),0)</f>
        <v>0.2880717271530725</v>
      </c>
      <c r="AK37" s="901">
        <f>VLOOKUP(年度マスタ!$K$4&amp;"_"&amp;AK$33,データシート1!$A:$BT,MATCH("aa_"&amp;$S37,データシート1!$A$1:$BT$1,0),0)</f>
        <v>0.26403153526979473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13.329788715886885</v>
      </c>
      <c r="P38" s="454">
        <f t="shared" si="9"/>
        <v>0.29680704045505368</v>
      </c>
      <c r="Q38" s="328"/>
      <c r="R38" s="13"/>
      <c r="S38" s="356" t="s">
        <v>188</v>
      </c>
      <c r="T38" s="335"/>
      <c r="U38" s="348"/>
      <c r="V38" s="358" t="s">
        <v>197</v>
      </c>
      <c r="W38" s="358"/>
      <c r="X38" s="899">
        <f>VLOOKUP(年度マスタ!$K$4&amp;"_"&amp;X$33,データシート1!$A:$BT,MATCH("aa_"&amp;$S38,データシート1!$A$1:$BT$1,0),0)</f>
        <v>1.5953087030010891</v>
      </c>
      <c r="Y38" s="900">
        <f>VLOOKUP(年度マスタ!$K$4&amp;"_"&amp;Y$33,データシート1!$A:$BT,MATCH("aa_"&amp;$S38,データシート1!$A$1:$BT$1,0),0)</f>
        <v>1.536837222373203</v>
      </c>
      <c r="Z38" s="900">
        <f>VLOOKUP(年度マスタ!$K$4&amp;"_"&amp;Z$33,データシート1!$A:$BT,MATCH("aa_"&amp;$S38,データシート1!$A$1:$BT$1,0),0)</f>
        <v>1.3117196637665569</v>
      </c>
      <c r="AA38" s="900">
        <f>VLOOKUP(年度マスタ!$K$4&amp;"_"&amp;AA$33,データシート1!$A:$BT,MATCH("aa_"&amp;$S38,データシート1!$A$1:$BT$1,0),0)</f>
        <v>1.2952576811521279</v>
      </c>
      <c r="AB38" s="900">
        <f>VLOOKUP(年度マスタ!$K$4&amp;"_"&amp;AB$33,データシート1!$A:$BT,MATCH("aa_"&amp;$S38,データシート1!$A$1:$BT$1,0),0)</f>
        <v>1.0257930541447999</v>
      </c>
      <c r="AC38" s="900">
        <f>VLOOKUP(年度マスタ!$K$4&amp;"_"&amp;AC$33,データシート1!$A:$BT,MATCH("aa_"&amp;$S38,データシート1!$A$1:$BT$1,0),0)</f>
        <v>1.805357756268726</v>
      </c>
      <c r="AD38" s="900">
        <f>VLOOKUP(年度マスタ!$K$4&amp;"_"&amp;AD$33,データシート1!$A:$BT,MATCH("aa_"&amp;$S38,データシート1!$A$1:$BT$1,0),0)</f>
        <v>1.932798427528686</v>
      </c>
      <c r="AE38" s="900">
        <f>VLOOKUP(年度マスタ!$K$4&amp;"_"&amp;AE$33,データシート1!$A:$BT,MATCH("aa_"&amp;$S38,データシート1!$A$1:$BT$1,0),0)</f>
        <v>1.8314530870002297</v>
      </c>
      <c r="AF38" s="900">
        <f>VLOOKUP(年度マスタ!$K$4&amp;"_"&amp;AF$33,データシート1!$A:$BT,MATCH("aa_"&amp;$S38,データシート1!$A$1:$BT$1,0),0)</f>
        <v>1.7689272060335168</v>
      </c>
      <c r="AG38" s="900">
        <f>VLOOKUP(年度マスタ!$K$4&amp;"_"&amp;AG$33,データシート1!$A:$BT,MATCH("aa_"&amp;$S38,データシート1!$A$1:$BT$1,0),0)</f>
        <v>1.6211894570428429</v>
      </c>
      <c r="AH38" s="900">
        <f>VLOOKUP(年度マスタ!$K$4&amp;"_"&amp;AH$33,データシート1!$A:$BT,MATCH("aa_"&amp;$S38,データシート1!$A$1:$BT$1,0),0)</f>
        <v>1.6362016910093027</v>
      </c>
      <c r="AI38" s="900">
        <f>VLOOKUP(年度マスタ!$K$4&amp;"_"&amp;AI$33,データシート1!$A:$BT,MATCH("aa_"&amp;$S38,データシート1!$A$1:$BT$1,0),0)</f>
        <v>1.4401916600150886</v>
      </c>
      <c r="AJ38" s="900">
        <f>VLOOKUP(年度マスタ!$K$4&amp;"_"&amp;AJ$33,データシート1!$A:$BT,MATCH("aa_"&amp;$S38,データシート1!$A$1:$BT$1,0),0)</f>
        <v>1.5060963543626507</v>
      </c>
      <c r="AK38" s="901">
        <f>VLOOKUP(年度マスタ!$K$4&amp;"_"&amp;AK$33,データシート1!$A:$BT,MATCH("aa_"&amp;$S38,データシート1!$A$1:$BT$1,0),0)</f>
        <v>1.2183647172860061</v>
      </c>
      <c r="AL38" s="330"/>
      <c r="AW38" s="17" t="str">
        <f>年度マスタ!H4</f>
        <v>05</v>
      </c>
      <c r="AX38" s="17" t="s">
        <v>198</v>
      </c>
      <c r="AY38" s="17">
        <f>VLOOKUP($AW38&amp;"_"&amp;$AY$34,データシート1!$A:$BT,MATCH($AY$31&amp;"_"&amp;AY$36,データシート1!$A$1:$BT$1,0),0)</f>
        <v>1514.0693240558901</v>
      </c>
      <c r="AZ38" s="17">
        <f>VLOOKUP($AW38&amp;"_"&amp;$AY$34,データシート1!$A:$BT,MATCH($AY$31&amp;"_"&amp;AZ$36,データシート1!$A$1:$BT$1,0),0)</f>
        <v>109.28918226033063</v>
      </c>
      <c r="BA38" s="17">
        <f>VLOOKUP($AW38&amp;"_"&amp;$AY$34,データシート1!$A:$BT,MATCH($AY$31&amp;"_"&amp;BA$36,データシート1!$A$1:$BT$1,0),0)</f>
        <v>316.74358637340549</v>
      </c>
      <c r="BB38" s="17">
        <f>VLOOKUP($AW38&amp;"_"&amp;$AY$34,データシート1!$A:$BT,MATCH($AY$31&amp;"_"&amp;BB$36,データシート1!$A$1:$BT$1,0),0)</f>
        <v>1397.5270401127809</v>
      </c>
      <c r="BC38" s="17">
        <f>VLOOKUP($AW38&amp;"_"&amp;$AY$34,データシート1!$A:$BT,MATCH($AY$31&amp;"_"&amp;BC$36,データシート1!$A$1:$BT$1,0),0)</f>
        <v>1782.5363328043986</v>
      </c>
      <c r="BD38" s="17">
        <f>VLOOKUP($AW38&amp;"_"&amp;$AY$34,データシート1!$A:$BT,MATCH($AY$31&amp;"_"&amp;BD$36,データシート1!$A$1:$BT$1,0),0)</f>
        <v>853.09125700465222</v>
      </c>
      <c r="BE38" s="17">
        <f>VLOOKUP($AW38&amp;"_"&amp;$AY$34,データシート1!$A:$BT,MATCH($AY$31&amp;"_"&amp;BE$36,データシート1!$A$1:$BT$1,0),0)</f>
        <v>839.20913401815324</v>
      </c>
      <c r="BF38" s="17">
        <f>VLOOKUP($AW38&amp;"_"&amp;$AY$34,データシート1!$A:$BT,MATCH($AY$31&amp;"_"&amp;BF$36,データシート1!$A$1:$BT$1,0),0)</f>
        <v>55.397758065858937</v>
      </c>
      <c r="BG38" s="17">
        <f>VLOOKUP($AW38&amp;"_"&amp;$AY$34,データシート1!$A:$BT,MATCH($AY$31&amp;"_"&amp;BG$36,データシート1!$A$1:$BT$1,0),0)</f>
        <v>70.178898139209736</v>
      </c>
      <c r="BH38" s="17">
        <f>VLOOKUP($AW38&amp;"_"&amp;$AY$34,データシート1!$A:$BT,MATCH($AY$31&amp;"_"&amp;BH$36,データシート1!$A$1:$BT$1,0),0)</f>
        <v>116.23368614617468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6.8158341643538058</v>
      </c>
      <c r="P39" s="454">
        <f t="shared" si="9"/>
        <v>0.15176441350066061</v>
      </c>
      <c r="Q39" s="328"/>
      <c r="R39" s="13"/>
      <c r="S39" s="356" t="s">
        <v>189</v>
      </c>
      <c r="T39" s="335"/>
      <c r="U39" s="343" t="s">
        <v>199</v>
      </c>
      <c r="V39" s="344"/>
      <c r="W39" s="344"/>
      <c r="X39" s="896">
        <f>VLOOKUP(年度マスタ!$K$4&amp;"_"&amp;X$33,データシート1!$A:$BT,MATCH("aa_"&amp;$S39,データシート1!$A$1:$BT$1,0),0)</f>
        <v>8.3783740297872864</v>
      </c>
      <c r="Y39" s="897">
        <f>VLOOKUP(年度マスタ!$K$4&amp;"_"&amp;Y$33,データシート1!$A:$BT,MATCH("aa_"&amp;$S39,データシート1!$A$1:$BT$1,0),0)</f>
        <v>7.8692009064783788</v>
      </c>
      <c r="Z39" s="897">
        <f>VLOOKUP(年度マスタ!$K$4&amp;"_"&amp;Z$33,データシート1!$A:$BT,MATCH("aa_"&amp;$S39,データシート1!$A$1:$BT$1,0),0)</f>
        <v>9.0872848694568624</v>
      </c>
      <c r="AA39" s="897">
        <f>VLOOKUP(年度マスタ!$K$4&amp;"_"&amp;AA$33,データシート1!$A:$BT,MATCH("aa_"&amp;$S39,データシート1!$A$1:$BT$1,0),0)</f>
        <v>9.0414916219094312</v>
      </c>
      <c r="AB39" s="897">
        <f>VLOOKUP(年度マスタ!$K$4&amp;"_"&amp;AB$33,データシート1!$A:$BT,MATCH("aa_"&amp;$S39,データシート1!$A$1:$BT$1,0),0)</f>
        <v>8.9213722546868777</v>
      </c>
      <c r="AC39" s="897">
        <f>VLOOKUP(年度マスタ!$K$4&amp;"_"&amp;AC$33,データシート1!$A:$BT,MATCH("aa_"&amp;$S39,データシート1!$A$1:$BT$1,0),0)</f>
        <v>7.4226845029237021</v>
      </c>
      <c r="AD39" s="897">
        <f>VLOOKUP(年度マスタ!$K$4&amp;"_"&amp;AD$33,データシート1!$A:$BT,MATCH("aa_"&amp;$S39,データシート1!$A$1:$BT$1,0),0)</f>
        <v>7.0492915612443374</v>
      </c>
      <c r="AE39" s="897">
        <f>VLOOKUP(年度マスタ!$K$4&amp;"_"&amp;AE$33,データシート1!$A:$BT,MATCH("aa_"&amp;$S39,データシート1!$A$1:$BT$1,0),0)</f>
        <v>6.1273965812286493</v>
      </c>
      <c r="AF39" s="897">
        <f>VLOOKUP(年度マスタ!$K$4&amp;"_"&amp;AF$33,データシート1!$A:$BT,MATCH("aa_"&amp;$S39,データシート1!$A$1:$BT$1,0),0)</f>
        <v>5.5118102160825275</v>
      </c>
      <c r="AG39" s="897">
        <f>VLOOKUP(年度マスタ!$K$4&amp;"_"&amp;AG$33,データシート1!$A:$BT,MATCH("aa_"&amp;$S39,データシート1!$A$1:$BT$1,0),0)</f>
        <v>5.7751834604885044</v>
      </c>
      <c r="AH39" s="897">
        <f>VLOOKUP(年度マスタ!$K$4&amp;"_"&amp;AH$33,データシート1!$A:$BT,MATCH("aa_"&amp;$S39,データシート1!$A$1:$BT$1,0),0)</f>
        <v>5.4578753494640502</v>
      </c>
      <c r="AI39" s="897">
        <f>VLOOKUP(年度マスタ!$K$4&amp;"_"&amp;AI$33,データシート1!$A:$BT,MATCH("aa_"&amp;$S39,データシート1!$A$1:$BT$1,0),0)</f>
        <v>5.1745059727213594</v>
      </c>
      <c r="AJ39" s="897">
        <f>VLOOKUP(年度マスタ!$K$4&amp;"_"&amp;AJ$33,データシート1!$A:$BT,MATCH("aa_"&amp;$S39,データシート1!$A$1:$BT$1,0),0)</f>
        <v>6.0130017732878382</v>
      </c>
      <c r="AK39" s="898">
        <f>VLOOKUP(年度マスタ!$K$4&amp;"_"&amp;AK$33,データシート1!$A:$BT,MATCH("aa_"&amp;$S39,データシート1!$A$1:$BT$1,0),0)</f>
        <v>5.8880144645445229</v>
      </c>
      <c r="AL39" s="330"/>
      <c r="AW39" s="17" t="str">
        <f>年度マスタ!K4</f>
        <v>05363</v>
      </c>
      <c r="AX39" s="17" t="s">
        <v>200</v>
      </c>
      <c r="AY39" s="17">
        <f>VLOOKUP($AW39&amp;"_"&amp;$AY$34,データシート1!$A:$BT,MATCH($AY$31&amp;"_"&amp;AY$36,データシート1!$A$1:$BT$1,0),0)</f>
        <v>2.4821315204904812</v>
      </c>
      <c r="AZ39" s="17">
        <f>VLOOKUP($AW39&amp;"_"&amp;$AY$34,データシート1!$A:$BT,MATCH($AY$31&amp;"_"&amp;AZ$36,データシート1!$A$1:$BT$1,0),0)</f>
        <v>0.26403153526979473</v>
      </c>
      <c r="BA39" s="17">
        <f>VLOOKUP($AW39&amp;"_"&amp;$AY$34,データシート1!$A:$BT,MATCH($AY$31&amp;"_"&amp;BA$36,データシート1!$A$1:$BT$1,0),0)</f>
        <v>1.2183647172860061</v>
      </c>
      <c r="BB39" s="17">
        <f>VLOOKUP($AW39&amp;"_"&amp;$AY$34,データシート1!$A:$BT,MATCH($AY$31&amp;"_"&amp;BB$36,データシート1!$A$1:$BT$1,0),0)</f>
        <v>5.8880144645445229</v>
      </c>
      <c r="BC39" s="17">
        <f>VLOOKUP($AW39&amp;"_"&amp;$AY$34,データシート1!$A:$BT,MATCH($AY$31&amp;"_"&amp;BC$36,データシート1!$A$1:$BT$1,0),0)</f>
        <v>10.164813266032453</v>
      </c>
      <c r="BD39" s="17">
        <f>VLOOKUP($AW39&amp;"_"&amp;$AY$34,データシート1!$A:$BT,MATCH($AY$31&amp;"_"&amp;BD$36,データシート1!$A$1:$BT$1,0),0)</f>
        <v>5.0110649901858881</v>
      </c>
      <c r="BE39" s="17">
        <f>VLOOKUP($AW39&amp;"_"&amp;$AY$34,データシート1!$A:$BT,MATCH($AY$31&amp;"_"&amp;BE$36,データシート1!$A$1:$BT$1,0),0)</f>
        <v>5.249633926258845</v>
      </c>
      <c r="BF39" s="17">
        <f>VLOOKUP($AW39&amp;"_"&amp;$AY$34,データシート1!$A:$BT,MATCH($AY$31&amp;"_"&amp;BF$36,データシート1!$A$1:$BT$1,0),0)</f>
        <v>0.31648427331808504</v>
      </c>
      <c r="BG39" s="17">
        <f>VLOOKUP($AW39&amp;"_"&amp;$AY$34,データシート1!$A:$BT,MATCH($AY$31&amp;"_"&amp;BG$36,データシート1!$A$1:$BT$1,0),0)</f>
        <v>0</v>
      </c>
      <c r="BH39" s="17">
        <f>VLOOKUP($AW39&amp;"_"&amp;$AY$34,データシート1!$A:$BT,MATCH($AY$31&amp;"_"&amp;BH$36,データシート1!$A$1:$BT$1,0),0)</f>
        <v>0.58350523690876432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6.5139545515330788</v>
      </c>
      <c r="P40" s="454">
        <f t="shared" si="9"/>
        <v>0.14504262695439307</v>
      </c>
      <c r="Q40" s="328"/>
      <c r="R40" s="13"/>
      <c r="S40" s="356" t="s">
        <v>165</v>
      </c>
      <c r="T40" s="335"/>
      <c r="U40" s="343" t="s">
        <v>165</v>
      </c>
      <c r="V40" s="344"/>
      <c r="W40" s="344"/>
      <c r="X40" s="896">
        <f>VLOOKUP(年度マスタ!$K$4&amp;"_"&amp;X$33,データシート1!$A:$BT,MATCH("aa_"&amp;$S40,データシート1!$A$1:$BT$1,0),0)</f>
        <v>11.892110009717751</v>
      </c>
      <c r="Y40" s="897">
        <f>VLOOKUP(年度マスタ!$K$4&amp;"_"&amp;Y$33,データシート1!$A:$BT,MATCH("aa_"&amp;$S40,データシート1!$A$1:$BT$1,0),0)</f>
        <v>13.879041888774131</v>
      </c>
      <c r="Z40" s="897">
        <f>VLOOKUP(年度マスタ!$K$4&amp;"_"&amp;Z$33,データシート1!$A:$BT,MATCH("aa_"&amp;$S40,データシート1!$A$1:$BT$1,0),0)</f>
        <v>12.881187243520239</v>
      </c>
      <c r="AA40" s="897">
        <f>VLOOKUP(年度マスタ!$K$4&amp;"_"&amp;AA$33,データシート1!$A:$BT,MATCH("aa_"&amp;$S40,データシート1!$A$1:$BT$1,0),0)</f>
        <v>13.785424704919169</v>
      </c>
      <c r="AB40" s="897">
        <f>VLOOKUP(年度マスタ!$K$4&amp;"_"&amp;AB$33,データシート1!$A:$BT,MATCH("aa_"&amp;$S40,データシート1!$A$1:$BT$1,0),0)</f>
        <v>15.673215925721189</v>
      </c>
      <c r="AC40" s="897">
        <f>VLOOKUP(年度マスタ!$K$4&amp;"_"&amp;AC$33,データシート1!$A:$BT,MATCH("aa_"&amp;$S40,データシート1!$A$1:$BT$1,0),0)</f>
        <v>12.659619575146261</v>
      </c>
      <c r="AD40" s="897">
        <f>VLOOKUP(年度マスタ!$K$4&amp;"_"&amp;AD$33,データシート1!$A:$BT,MATCH("aa_"&amp;$S40,データシート1!$A$1:$BT$1,0),0)</f>
        <v>12.233623845016719</v>
      </c>
      <c r="AE40" s="897">
        <f>VLOOKUP(年度マスタ!$K$4&amp;"_"&amp;AE$33,データシート1!$A:$BT,MATCH("aa_"&amp;$S40,データシート1!$A$1:$BT$1,0),0)</f>
        <v>12.458166520918654</v>
      </c>
      <c r="AF40" s="897">
        <f>VLOOKUP(年度マスタ!$K$4&amp;"_"&amp;AF$33,データシート1!$A:$BT,MATCH("aa_"&amp;$S40,データシート1!$A$1:$BT$1,0),0)</f>
        <v>13.448108984203527</v>
      </c>
      <c r="AG40" s="897">
        <f>VLOOKUP(年度マスタ!$K$4&amp;"_"&amp;AG$33,データシート1!$A:$BT,MATCH("aa_"&amp;$S40,データシート1!$A$1:$BT$1,0),0)</f>
        <v>11.390647828702122</v>
      </c>
      <c r="AH40" s="897">
        <f>VLOOKUP(年度マスタ!$K$4&amp;"_"&amp;AH$33,データシート1!$A:$BT,MATCH("aa_"&amp;$S40,データシート1!$A$1:$BT$1,0),0)</f>
        <v>10.652252664900583</v>
      </c>
      <c r="AI40" s="897">
        <f>VLOOKUP(年度マスタ!$K$4&amp;"_"&amp;AI$33,データシート1!$A:$BT,MATCH("aa_"&amp;$S40,データシート1!$A$1:$BT$1,0),0)</f>
        <v>9.9964373259119004</v>
      </c>
      <c r="AJ40" s="897">
        <f>VLOOKUP(年度マスタ!$K$4&amp;"_"&amp;AJ$33,データシート1!$A:$BT,MATCH("aa_"&amp;$S40,データシート1!$A$1:$BT$1,0),0)</f>
        <v>10.783771829942427</v>
      </c>
      <c r="AK40" s="898">
        <f>VLOOKUP(年度マスタ!$K$4&amp;"_"&amp;AK$33,データシート1!$A:$BT,MATCH("aa_"&amp;$S40,データシート1!$A$1:$BT$1,0),0)</f>
        <v>10.164813266032453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0.49816551605912901</v>
      </c>
      <c r="P41" s="454">
        <f t="shared" si="9"/>
        <v>1.1092376303163102E-2</v>
      </c>
      <c r="Q41" s="328"/>
      <c r="R41" s="13"/>
      <c r="S41" s="356" t="s">
        <v>201</v>
      </c>
      <c r="T41" s="335"/>
      <c r="U41" s="246" t="s">
        <v>128</v>
      </c>
      <c r="V41" s="344"/>
      <c r="W41" s="344"/>
      <c r="X41" s="896">
        <f>X42+X45+X46</f>
        <v>14.618907551827792</v>
      </c>
      <c r="Y41" s="897">
        <f t="shared" ref="Y41:AH41" si="12">Y42+Y45+Y46</f>
        <v>14.660085015195712</v>
      </c>
      <c r="Z41" s="897">
        <f t="shared" si="12"/>
        <v>13.801547374716773</v>
      </c>
      <c r="AA41" s="897">
        <f t="shared" si="12"/>
        <v>13.771304313843128</v>
      </c>
      <c r="AB41" s="897">
        <f t="shared" si="12"/>
        <v>13.827954231946014</v>
      </c>
      <c r="AC41" s="897">
        <f t="shared" si="12"/>
        <v>13.328110875050568</v>
      </c>
      <c r="AD41" s="897">
        <f t="shared" si="12"/>
        <v>13.013203145917727</v>
      </c>
      <c r="AE41" s="897">
        <f t="shared" si="12"/>
        <v>12.754555536007759</v>
      </c>
      <c r="AF41" s="897">
        <f t="shared" si="12"/>
        <v>12.576288395004998</v>
      </c>
      <c r="AG41" s="897">
        <f t="shared" si="12"/>
        <v>12.277658755491494</v>
      </c>
      <c r="AH41" s="897">
        <f t="shared" si="12"/>
        <v>11.706499258833318</v>
      </c>
      <c r="AI41" s="897">
        <f>AI42+AI45+AI46</f>
        <v>10.585150516917437</v>
      </c>
      <c r="AJ41" s="897">
        <f>AJ42+AJ45+AJ46</f>
        <v>10.452126232734898</v>
      </c>
      <c r="AK41" s="898">
        <f>AK42+AK45+AK46</f>
        <v>10.577183189762819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14.220503404818826</v>
      </c>
      <c r="Y42" s="900">
        <f t="shared" ref="Y42:AK42" si="13">SUM(Y43:Y44)</f>
        <v>14.251003806459927</v>
      </c>
      <c r="Z42" s="900">
        <f t="shared" si="13"/>
        <v>13.337256066143855</v>
      </c>
      <c r="AA42" s="900">
        <f t="shared" si="13"/>
        <v>13.275934429624126</v>
      </c>
      <c r="AB42" s="900">
        <f t="shared" si="13"/>
        <v>13.329788715886885</v>
      </c>
      <c r="AC42" s="900">
        <f t="shared" si="13"/>
        <v>12.858166215389456</v>
      </c>
      <c r="AD42" s="900">
        <f t="shared" si="13"/>
        <v>12.562529985770816</v>
      </c>
      <c r="AE42" s="900">
        <f t="shared" si="13"/>
        <v>12.322711317724874</v>
      </c>
      <c r="AF42" s="900">
        <f t="shared" si="13"/>
        <v>12.164969275874789</v>
      </c>
      <c r="AG42" s="900">
        <f t="shared" si="13"/>
        <v>11.904092123548599</v>
      </c>
      <c r="AH42" s="900">
        <f t="shared" si="13"/>
        <v>11.351233524918658</v>
      </c>
      <c r="AI42" s="900">
        <f t="shared" si="13"/>
        <v>10.253968133585705</v>
      </c>
      <c r="AJ42" s="900">
        <f t="shared" si="13"/>
        <v>10.131522626015578</v>
      </c>
      <c r="AK42" s="901">
        <f t="shared" si="13"/>
        <v>10.260698916444733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0.74620978771911173</v>
      </c>
      <c r="P43" s="612">
        <f t="shared" si="9"/>
        <v>1.6615441052530398E-2</v>
      </c>
      <c r="Q43" s="328"/>
      <c r="R43" s="13"/>
      <c r="S43" s="356" t="s">
        <v>190</v>
      </c>
      <c r="T43" s="359"/>
      <c r="U43" s="346"/>
      <c r="V43" s="360"/>
      <c r="W43" s="347" t="s">
        <v>190</v>
      </c>
      <c r="X43" s="899">
        <f>VLOOKUP(年度マスタ!$K$4&amp;"_"&amp;X$33,データシート1!$A:$BT,MATCH("aa_"&amp;$S43,データシート1!$A$1:$BT$1,0),0)</f>
        <v>7.2795691457234017</v>
      </c>
      <c r="Y43" s="900">
        <f>VLOOKUP(年度マスタ!$K$4&amp;"_"&amp;Y$33,データシート1!$A:$BT,MATCH("aa_"&amp;$S43,データシート1!$A$1:$BT$1,0),0)</f>
        <v>7.2596818659465168</v>
      </c>
      <c r="Z43" s="900">
        <f>VLOOKUP(年度マスタ!$K$4&amp;"_"&amp;Z$33,データシート1!$A:$BT,MATCH("aa_"&amp;$S43,データシート1!$A$1:$BT$1,0),0)</f>
        <v>7.0378693654239264</v>
      </c>
      <c r="AA43" s="900">
        <f>VLOOKUP(年度マスタ!$K$4&amp;"_"&amp;AA$33,データシート1!$A:$BT,MATCH("aa_"&amp;$S43,データシート1!$A$1:$BT$1,0),0)</f>
        <v>7.0302863573950596</v>
      </c>
      <c r="AB43" s="900">
        <f>VLOOKUP(年度マスタ!$K$4&amp;"_"&amp;AB$33,データシート1!$A:$BT,MATCH("aa_"&amp;$S43,データシート1!$A$1:$BT$1,0),0)</f>
        <v>6.8158341643538058</v>
      </c>
      <c r="AC43" s="900">
        <f>VLOOKUP(年度マスタ!$K$4&amp;"_"&amp;AC$33,データシート1!$A:$BT,MATCH("aa_"&amp;$S43,データシート1!$A$1:$BT$1,0),0)</f>
        <v>6.4158010331983277</v>
      </c>
      <c r="AD43" s="900">
        <f>VLOOKUP(年度マスタ!$K$4&amp;"_"&amp;AD$33,データシート1!$A:$BT,MATCH("aa_"&amp;$S43,データシート1!$A$1:$BT$1,0),0)</f>
        <v>6.290960325688177</v>
      </c>
      <c r="AE43" s="900">
        <f>VLOOKUP(年度マスタ!$K$4&amp;"_"&amp;AE$33,データシート1!$A:$BT,MATCH("aa_"&amp;$S43,データシート1!$A$1:$BT$1,0),0)</f>
        <v>6.1958629588743088</v>
      </c>
      <c r="AF43" s="900">
        <f>VLOOKUP(年度マスタ!$K$4&amp;"_"&amp;AF$33,データシート1!$A:$BT,MATCH("aa_"&amp;$S43,データシート1!$A$1:$BT$1,0),0)</f>
        <v>6.0914161445558417</v>
      </c>
      <c r="AG43" s="900">
        <f>VLOOKUP(年度マスタ!$K$4&amp;"_"&amp;AG$33,データシート1!$A:$BT,MATCH("aa_"&amp;$S43,データシート1!$A$1:$BT$1,0),0)</f>
        <v>5.9244557778773457</v>
      </c>
      <c r="AH43" s="900">
        <f>VLOOKUP(年度マスタ!$K$4&amp;"_"&amp;AH$33,データシート1!$A:$BT,MATCH("aa_"&amp;$S43,データシート1!$A$1:$BT$1,0),0)</f>
        <v>5.7262240581459976</v>
      </c>
      <c r="AI43" s="900">
        <f>VLOOKUP(年度マスタ!$K$4&amp;"_"&amp;AI$33,データシート1!$A:$BT,MATCH("aa_"&amp;$S43,データシート1!$A$1:$BT$1,0),0)</f>
        <v>4.9889931243625236</v>
      </c>
      <c r="AJ43" s="900">
        <f>VLOOKUP(年度マスタ!$K$4&amp;"_"&amp;AJ$33,データシート1!$A:$BT,MATCH("aa_"&amp;$S43,データシート1!$A$1:$BT$1,0),0)</f>
        <v>4.746101750028787</v>
      </c>
      <c r="AK43" s="901">
        <f>VLOOKUP(年度マスタ!$K$4&amp;"_"&amp;AK$33,データシート1!$A:$BT,MATCH("aa_"&amp;$S43,データシート1!$A$1:$BT$1,0),0)</f>
        <v>5.0110649901858881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6.9409342590954246</v>
      </c>
      <c r="Y44" s="900">
        <f>VLOOKUP(年度マスタ!$K$4&amp;"_"&amp;Y$33,データシート1!$A:$BT,MATCH("aa_"&amp;$S44,データシート1!$A$1:$BT$1,0),0)</f>
        <v>6.9913219405134104</v>
      </c>
      <c r="Z44" s="900">
        <f>VLOOKUP(年度マスタ!$K$4&amp;"_"&amp;Z$33,データシート1!$A:$BT,MATCH("aa_"&amp;$S44,データシート1!$A$1:$BT$1,0),0)</f>
        <v>6.2993867007199293</v>
      </c>
      <c r="AA44" s="900">
        <f>VLOOKUP(年度マスタ!$K$4&amp;"_"&amp;AA$33,データシート1!$A:$BT,MATCH("aa_"&amp;$S44,データシート1!$A$1:$BT$1,0),0)</f>
        <v>6.2456480722290655</v>
      </c>
      <c r="AB44" s="900">
        <f>VLOOKUP(年度マスタ!$K$4&amp;"_"&amp;AB$33,データシート1!$A:$BT,MATCH("aa_"&amp;$S44,データシート1!$A$1:$BT$1,0),0)</f>
        <v>6.5139545515330788</v>
      </c>
      <c r="AC44" s="900">
        <f>VLOOKUP(年度マスタ!$K$4&amp;"_"&amp;AC$33,データシート1!$A:$BT,MATCH("aa_"&amp;$S44,データシート1!$A$1:$BT$1,0),0)</f>
        <v>6.4423651821911276</v>
      </c>
      <c r="AD44" s="900">
        <f>VLOOKUP(年度マスタ!$K$4&amp;"_"&amp;AD$33,データシート1!$A:$BT,MATCH("aa_"&amp;$S44,データシート1!$A$1:$BT$1,0),0)</f>
        <v>6.2715696600826387</v>
      </c>
      <c r="AE44" s="900">
        <f>VLOOKUP(年度マスタ!$K$4&amp;"_"&amp;AE$33,データシート1!$A:$BT,MATCH("aa_"&amp;$S44,データシート1!$A$1:$BT$1,0),0)</f>
        <v>6.1268483588505651</v>
      </c>
      <c r="AF44" s="900">
        <f>VLOOKUP(年度マスタ!$K$4&amp;"_"&amp;AF$33,データシート1!$A:$BT,MATCH("aa_"&amp;$S44,データシート1!$A$1:$BT$1,0),0)</f>
        <v>6.0735531313189464</v>
      </c>
      <c r="AG44" s="900">
        <f>VLOOKUP(年度マスタ!$K$4&amp;"_"&amp;AG$33,データシート1!$A:$BT,MATCH("aa_"&amp;$S44,データシート1!$A$1:$BT$1,0),0)</f>
        <v>5.9796363456712536</v>
      </c>
      <c r="AH44" s="900">
        <f>VLOOKUP(年度マスタ!$K$4&amp;"_"&amp;AH$33,データシート1!$A:$BT,MATCH("aa_"&amp;$S44,データシート1!$A$1:$BT$1,0),0)</f>
        <v>5.6250094667726618</v>
      </c>
      <c r="AI44" s="900">
        <f>VLOOKUP(年度マスタ!$K$4&amp;"_"&amp;AI$33,データシート1!$A:$BT,MATCH("aa_"&amp;$S44,データシート1!$A$1:$BT$1,0),0)</f>
        <v>5.264975009223182</v>
      </c>
      <c r="AJ44" s="900">
        <f>VLOOKUP(年度マスタ!$K$4&amp;"_"&amp;AJ$33,データシート1!$A:$BT,MATCH("aa_"&amp;$S44,データシート1!$A$1:$BT$1,0),0)</f>
        <v>5.3854208759867896</v>
      </c>
      <c r="AK44" s="901">
        <f>VLOOKUP(年度マスタ!$K$4&amp;"_"&amp;AK$33,データシート1!$A:$BT,MATCH("aa_"&amp;$S44,データシート1!$A$1:$BT$1,0),0)</f>
        <v>5.249633926258845</v>
      </c>
      <c r="AL44" s="330"/>
      <c r="AW44" s="17" t="str">
        <f>AW47</f>
        <v>秋田県</v>
      </c>
      <c r="AX44" s="1010">
        <f t="shared" si="14"/>
        <v>0.27502496896420314</v>
      </c>
      <c r="AY44" s="1010">
        <f t="shared" si="14"/>
        <v>0.19811062123066353</v>
      </c>
      <c r="AZ44" s="1010">
        <f t="shared" si="14"/>
        <v>0.25268876388224287</v>
      </c>
      <c r="BA44" s="1010">
        <f t="shared" si="14"/>
        <v>0.25769859244957072</v>
      </c>
      <c r="BB44" s="1010">
        <f t="shared" si="14"/>
        <v>1.6477053473319798E-2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0.39840414700896598</v>
      </c>
      <c r="Y45" s="900">
        <f>VLOOKUP(年度マスタ!$K$4&amp;"_"&amp;Y$33,データシート1!$A:$BT,MATCH("aa_"&amp;$S45,データシート1!$A$1:$BT$1,0),0)</f>
        <v>0.40908120873578502</v>
      </c>
      <c r="Z45" s="900">
        <f>VLOOKUP(年度マスタ!$K$4&amp;"_"&amp;Z$33,データシート1!$A:$BT,MATCH("aa_"&amp;$S45,データシート1!$A$1:$BT$1,0),0)</f>
        <v>0.46429130857291701</v>
      </c>
      <c r="AA45" s="900">
        <f>VLOOKUP(年度マスタ!$K$4&amp;"_"&amp;AA$33,データシート1!$A:$BT,MATCH("aa_"&amp;$S45,データシート1!$A$1:$BT$1,0),0)</f>
        <v>0.49536988421900202</v>
      </c>
      <c r="AB45" s="900">
        <f>VLOOKUP(年度マスタ!$K$4&amp;"_"&amp;AB$33,データシート1!$A:$BT,MATCH("aa_"&amp;$S45,データシート1!$A$1:$BT$1,0),0)</f>
        <v>0.49816551605912901</v>
      </c>
      <c r="AC45" s="900">
        <f>VLOOKUP(年度マスタ!$K$4&amp;"_"&amp;AC$33,データシート1!$A:$BT,MATCH("aa_"&amp;$S45,データシート1!$A$1:$BT$1,0),0)</f>
        <v>0.46994465966111199</v>
      </c>
      <c r="AD45" s="900">
        <f>VLOOKUP(年度マスタ!$K$4&amp;"_"&amp;AD$33,データシート1!$A:$BT,MATCH("aa_"&amp;$S45,データシート1!$A$1:$BT$1,0),0)</f>
        <v>0.450673160146911</v>
      </c>
      <c r="AE45" s="900">
        <f>VLOOKUP(年度マスタ!$K$4&amp;"_"&amp;AE$33,データシート1!$A:$BT,MATCH("aa_"&amp;$S45,データシート1!$A$1:$BT$1,0),0)</f>
        <v>0.43184421828288538</v>
      </c>
      <c r="AF45" s="900">
        <f>VLOOKUP(年度マスタ!$K$4&amp;"_"&amp;AF$33,データシート1!$A:$BT,MATCH("aa_"&amp;$S45,データシート1!$A$1:$BT$1,0),0)</f>
        <v>0.41131911913020802</v>
      </c>
      <c r="AG45" s="900">
        <f>VLOOKUP(年度マスタ!$K$4&amp;"_"&amp;AG$33,データシート1!$A:$BT,MATCH("aa_"&amp;$S45,データシート1!$A$1:$BT$1,0),0)</f>
        <v>0.37356663194289402</v>
      </c>
      <c r="AH45" s="900">
        <f>VLOOKUP(年度マスタ!$K$4&amp;"_"&amp;AH$33,データシート1!$A:$BT,MATCH("aa_"&amp;$S45,データシート1!$A$1:$BT$1,0),0)</f>
        <v>0.35526573391465999</v>
      </c>
      <c r="AI45" s="900">
        <f>VLOOKUP(年度マスタ!$K$4&amp;"_"&amp;AI$33,データシート1!$A:$BT,MATCH("aa_"&amp;$S45,データシート1!$A$1:$BT$1,0),0)</f>
        <v>0.331182383331733</v>
      </c>
      <c r="AJ45" s="900">
        <f>VLOOKUP(年度マスタ!$K$4&amp;"_"&amp;AJ$33,データシート1!$A:$BT,MATCH("aa_"&amp;$S45,データシート1!$A$1:$BT$1,0),0)</f>
        <v>0.32060360671932098</v>
      </c>
      <c r="AK45" s="901">
        <f>VLOOKUP(年度マスタ!$K$4&amp;"_"&amp;AK$33,データシート1!$A:$BT,MATCH("aa_"&amp;$S45,データシート1!$A$1:$BT$1,0),0)</f>
        <v>0.31648427331808504</v>
      </c>
      <c r="AL45" s="330"/>
      <c r="AW45" s="17" t="str">
        <f>AW48</f>
        <v>八郎潟町</v>
      </c>
      <c r="AX45" s="1010">
        <f t="shared" ref="AX45:BB45" si="15">AX48/$BC48</f>
        <v>0.12715768128077018</v>
      </c>
      <c r="AY45" s="1010">
        <f t="shared" si="15"/>
        <v>0.18885131080411696</v>
      </c>
      <c r="AZ45" s="1010">
        <f t="shared" si="15"/>
        <v>0.32602472716883901</v>
      </c>
      <c r="BA45" s="1010">
        <f t="shared" si="15"/>
        <v>0.33925101951265335</v>
      </c>
      <c r="BB45" s="1010">
        <f t="shared" si="15"/>
        <v>1.8715261233620512E-2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0.71850198108300778</v>
      </c>
      <c r="Y47" s="903">
        <f>VLOOKUP(年度マスタ!$K$4&amp;"_"&amp;Y$33,データシート1!$A:$BT,MATCH("aa_"&amp;$S47,データシート1!$A$1:$BT$1,0),0)</f>
        <v>0.74842723854406612</v>
      </c>
      <c r="Z47" s="903">
        <f>VLOOKUP(年度マスタ!$K$4&amp;"_"&amp;Z$33,データシート1!$A:$BT,MATCH("aa_"&amp;$S47,データシート1!$A$1:$BT$1,0),0)</f>
        <v>0.5507939811686352</v>
      </c>
      <c r="AA47" s="903">
        <f>VLOOKUP(年度マスタ!$K$4&amp;"_"&amp;AA$33,データシート1!$A:$BT,MATCH("aa_"&amp;$S47,データシート1!$A$1:$BT$1,0),0)</f>
        <v>0.6027341266981564</v>
      </c>
      <c r="AB47" s="903">
        <f>VLOOKUP(年度マスタ!$K$4&amp;"_"&amp;AB$33,データシート1!$A:$BT,MATCH("aa_"&amp;$S47,データシート1!$A$1:$BT$1,0),0)</f>
        <v>0.74620978771911173</v>
      </c>
      <c r="AC47" s="903">
        <f>VLOOKUP(年度マスタ!$K$4&amp;"_"&amp;AC$33,データシート1!$A:$BT,MATCH("aa_"&amp;$S47,データシート1!$A$1:$BT$1,0),0)</f>
        <v>0.57246146822166133</v>
      </c>
      <c r="AD47" s="903">
        <f>VLOOKUP(年度マスタ!$K$4&amp;"_"&amp;AD$33,データシート1!$A:$BT,MATCH("aa_"&amp;$S47,データシート1!$A$1:$BT$1,0),0)</f>
        <v>0.70361297717243698</v>
      </c>
      <c r="AE47" s="903">
        <f>VLOOKUP(年度マスタ!$K$4&amp;"_"&amp;AE$33,データシート1!$A:$BT,MATCH("aa_"&amp;$S47,データシート1!$A$1:$BT$1,0),0)</f>
        <v>0.99120542883999263</v>
      </c>
      <c r="AF47" s="903">
        <f>VLOOKUP(年度マスタ!$K$4&amp;"_"&amp;AF$33,データシート1!$A:$BT,MATCH("aa_"&amp;$S47,データシート1!$A$1:$BT$1,0),0)</f>
        <v>1.0282804643064232</v>
      </c>
      <c r="AG47" s="903">
        <f>VLOOKUP(年度マスタ!$K$4&amp;"_"&amp;AG$33,データシート1!$A:$BT,MATCH("aa_"&amp;$S47,データシート1!$A$1:$BT$1,0),0)</f>
        <v>0.85700147233512947</v>
      </c>
      <c r="AH47" s="903">
        <f>VLOOKUP(年度マスタ!$K$4&amp;"_"&amp;AH$33,データシート1!$A:$BT,MATCH("aa_"&amp;$S47,データシート1!$A$1:$BT$1,0),0)</f>
        <v>0.88784941097584447</v>
      </c>
      <c r="AI47" s="903">
        <f>VLOOKUP(年度マスタ!$K$4&amp;"_"&amp;AI$33,データシート1!$A:$BT,MATCH("aa_"&amp;$S47,データシート1!$A$1:$BT$1,0),0)</f>
        <v>0.5270069500803487</v>
      </c>
      <c r="AJ47" s="903">
        <f>VLOOKUP(年度マスタ!$K$4&amp;"_"&amp;AJ$33,データシート1!$A:$BT,MATCH("aa_"&amp;$S47,データシート1!$A$1:$BT$1,0),0)</f>
        <v>0.57336100116396505</v>
      </c>
      <c r="AK47" s="904">
        <f>VLOOKUP(年度マスタ!$K$4&amp;"_"&amp;AK$33,データシート1!$A:$BT,MATCH("aa_"&amp;$S47,データシート1!$A$1:$BT$1,0),0)</f>
        <v>0.58350523690876432</v>
      </c>
      <c r="AL47" s="330"/>
      <c r="AW47" s="17" t="str">
        <f>年度マスタ!I4</f>
        <v>秋田県</v>
      </c>
      <c r="AX47" s="1011">
        <f>SUM(AY38:BA38)</f>
        <v>1940.1020926896263</v>
      </c>
      <c r="AY47" s="1011">
        <f t="shared" si="17"/>
        <v>1397.5270401127809</v>
      </c>
      <c r="AZ47" s="1011">
        <f t="shared" si="17"/>
        <v>1782.5363328043986</v>
      </c>
      <c r="BA47" s="1011">
        <f>SUM(BD38:BG38)</f>
        <v>1817.8770472278738</v>
      </c>
      <c r="BB47" s="1011">
        <f>BH38</f>
        <v>116.23368614617468</v>
      </c>
      <c r="BC47" s="1011">
        <f>SUM(AX47:BB47)</f>
        <v>7054.2761989808541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八郎潟町</v>
      </c>
      <c r="AX48" s="1011">
        <f>SUM(AY39:BA39)</f>
        <v>3.9645277730462825</v>
      </c>
      <c r="AY48" s="1011">
        <f>BB39</f>
        <v>5.8880144645445229</v>
      </c>
      <c r="AZ48" s="1011">
        <f>BC39</f>
        <v>10.164813266032453</v>
      </c>
      <c r="BA48" s="1011">
        <f>SUM(BD39:BG39)</f>
        <v>10.577183189762819</v>
      </c>
      <c r="BB48" s="1011">
        <f>BH39</f>
        <v>0.58350523690876432</v>
      </c>
      <c r="BC48" s="1011">
        <f>SUM(AX48:BB48)</f>
        <v>31.178043930294841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31.178043930294841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3.9645277730462825</v>
      </c>
      <c r="P52" s="453">
        <f t="shared" ref="P52:P64" si="18">O52/$O$51</f>
        <v>0.12715768128077018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2.4821315204904812</v>
      </c>
      <c r="P53" s="454">
        <f t="shared" si="18"/>
        <v>7.9611521686216588E-2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0.26403153526979473</v>
      </c>
      <c r="P54" s="454">
        <f t="shared" si="18"/>
        <v>8.4685086678334756E-3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1.2183647172860061</v>
      </c>
      <c r="P55" s="454">
        <f t="shared" si="18"/>
        <v>3.9077650926720102E-2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5.8880144645445229</v>
      </c>
      <c r="P56" s="453">
        <f t="shared" si="18"/>
        <v>0.18885131080411696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10.164813266032453</v>
      </c>
      <c r="P57" s="453">
        <f t="shared" si="18"/>
        <v>0.32602472716883901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10.577183189762819</v>
      </c>
      <c r="P58" s="453">
        <f t="shared" si="18"/>
        <v>0.33925101951265335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10.260698916444733</v>
      </c>
      <c r="P59" s="454">
        <f t="shared" si="18"/>
        <v>0.32910014943159077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5.0110649901858881</v>
      </c>
      <c r="P60" s="454">
        <f t="shared" si="18"/>
        <v>0.16072416221457611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5.249633926258845</v>
      </c>
      <c r="P61" s="454">
        <f t="shared" si="18"/>
        <v>0.16837598721701463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0.31648427331808504</v>
      </c>
      <c r="P62" s="454">
        <f t="shared" si="18"/>
        <v>1.0150870081062592E-2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0.58350523690876432</v>
      </c>
      <c r="P64" s="612">
        <f t="shared" si="18"/>
        <v>1.8715261233620512E-2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八郎潟町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28.424800000000001</v>
      </c>
      <c r="AI7" s="78">
        <f>VLOOKUP(年度マスタ!$K$4&amp;"_"&amp;$AG7,データシート1!$A:$BT,MATCH("ab_"&amp;AI$2,データシート1!$A$1:$BT$1,0),0)</f>
        <v>253</v>
      </c>
      <c r="AJ7" s="78">
        <f>VLOOKUP(年度マスタ!$K$4&amp;"_"&amp;$AG7,データシート1!$A:$BT,MATCH("ab_"&amp;AJ$2,データシート1!$A$1:$BT$1,0),0)</f>
        <v>34</v>
      </c>
      <c r="AK7" s="78">
        <f>VLOOKUP(年度マスタ!$K$4&amp;"_"&amp;$AG7,データシート1!$A:$BT,MATCH("ab_"&amp;AK$2,データシート1!$A$1:$BT$1,0),0)</f>
        <v>1607</v>
      </c>
      <c r="AL7" s="78">
        <f>VLOOKUP(年度マスタ!$K$4&amp;"_"&amp;$AG7,データシート1!$A:$BT,MATCH("ab_"&amp;AL$2,データシート1!$A$1:$BT$1,0),0)</f>
        <v>2513</v>
      </c>
      <c r="AM7" s="78">
        <f>VLOOKUP(年度マスタ!$K$4&amp;"_"&amp;$AG7,データシート1!$A:$BT,MATCH("ab_"&amp;AM$2,データシート1!$A$1:$BT$1,0),0)</f>
        <v>3680</v>
      </c>
      <c r="AN7" s="78">
        <f>VLOOKUP(年度マスタ!$K$4&amp;"_"&amp;$AG7,データシート1!$A:$BT,MATCH("ab_"&amp;AN$2,データシート1!$A$1:$BT$1,0),0)</f>
        <v>1397</v>
      </c>
      <c r="AO7" s="78">
        <f>VLOOKUP(年度マスタ!$K$4&amp;"_"&amp;$AG7,データシート1!$A:$BT,MATCH("ab_"&amp;AO$2,データシート1!$A$1:$BT$1,0),0)</f>
        <v>6834</v>
      </c>
      <c r="AP7" s="78">
        <f>VLOOKUP(年度マスタ!$K$4&amp;"_"&amp;$AG7,データシート1!$A:$BT,MATCH("ab_"&amp;AP$2,データシート1!$A$1:$BT$1,0),0)</f>
        <v>0</v>
      </c>
      <c r="AQ7" s="954">
        <f>VLOOKUP(年度マスタ!$K$4&amp;"_"&amp;$AG7,データシート1!$A:$BT,MATCH("ab_"&amp;AQ$2,データシート1!$A$1:$BT$1,0),0)</f>
        <v>0.71850198108300778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25.450900000000001</v>
      </c>
      <c r="AI8" s="78">
        <f>VLOOKUP(年度マスタ!$K$4&amp;"_"&amp;$AG8,データシート1!$A:$BT,MATCH("ab_"&amp;AI$2,データシート1!$A$1:$BT$1,0),0)</f>
        <v>253</v>
      </c>
      <c r="AJ8" s="78">
        <f>VLOOKUP(年度マスタ!$K$4&amp;"_"&amp;$AG8,データシート1!$A:$BT,MATCH("ab_"&amp;AJ$2,データシート1!$A$1:$BT$1,0),0)</f>
        <v>34</v>
      </c>
      <c r="AK8" s="78">
        <f>VLOOKUP(年度マスタ!$K$4&amp;"_"&amp;$AG8,データシート1!$A:$BT,MATCH("ab_"&amp;AK$2,データシート1!$A$1:$BT$1,0),0)</f>
        <v>1607</v>
      </c>
      <c r="AL8" s="78">
        <f>VLOOKUP(年度マスタ!$K$4&amp;"_"&amp;$AG8,データシート1!$A:$BT,MATCH("ab_"&amp;AL$2,データシート1!$A$1:$BT$1,0),0)</f>
        <v>2507</v>
      </c>
      <c r="AM8" s="78">
        <f>VLOOKUP(年度マスタ!$K$4&amp;"_"&amp;$AG8,データシート1!$A:$BT,MATCH("ab_"&amp;AM$2,データシート1!$A$1:$BT$1,0),0)</f>
        <v>3687</v>
      </c>
      <c r="AN8" s="78">
        <f>VLOOKUP(年度マスタ!$K$4&amp;"_"&amp;$AG8,データシート1!$A:$BT,MATCH("ab_"&amp;AN$2,データシート1!$A$1:$BT$1,0),0)</f>
        <v>1372</v>
      </c>
      <c r="AO8" s="78">
        <f>VLOOKUP(年度マスタ!$K$4&amp;"_"&amp;$AG8,データシート1!$A:$BT,MATCH("ab_"&amp;AO$2,データシート1!$A$1:$BT$1,0),0)</f>
        <v>6724</v>
      </c>
      <c r="AP8" s="78">
        <f>VLOOKUP(年度マスタ!$K$4&amp;"_"&amp;$AG8,データシート1!$A:$BT,MATCH("ab_"&amp;AP$2,データシート1!$A$1:$BT$1,0),0)</f>
        <v>0</v>
      </c>
      <c r="AQ8" s="954">
        <f>VLOOKUP(年度マスタ!$K$4&amp;"_"&amp;$AG8,データシート1!$A:$BT,MATCH("ab_"&amp;AQ$2,データシート1!$A$1:$BT$1,0),0)</f>
        <v>0.74842723854406612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25.658000000000001</v>
      </c>
      <c r="AI9" s="78">
        <f>VLOOKUP(年度マスタ!$K$4&amp;"_"&amp;$AG9,データシート1!$A:$BT,MATCH("ab_"&amp;AI$2,データシート1!$A$1:$BT$1,0),0)</f>
        <v>253</v>
      </c>
      <c r="AJ9" s="78">
        <f>VLOOKUP(年度マスタ!$K$4&amp;"_"&amp;$AG9,データシート1!$A:$BT,MATCH("ab_"&amp;AJ$2,データシート1!$A$1:$BT$1,0),0)</f>
        <v>34</v>
      </c>
      <c r="AK9" s="78">
        <f>VLOOKUP(年度マスタ!$K$4&amp;"_"&amp;$AG9,データシート1!$A:$BT,MATCH("ab_"&amp;AK$2,データシート1!$A$1:$BT$1,0),0)</f>
        <v>1607</v>
      </c>
      <c r="AL9" s="78">
        <f>VLOOKUP(年度マスタ!$K$4&amp;"_"&amp;$AG9,データシート1!$A:$BT,MATCH("ab_"&amp;AL$2,データシート1!$A$1:$BT$1,0),0)</f>
        <v>2495</v>
      </c>
      <c r="AM9" s="78">
        <f>VLOOKUP(年度マスタ!$K$4&amp;"_"&amp;$AG9,データシート1!$A:$BT,MATCH("ab_"&amp;AM$2,データシート1!$A$1:$BT$1,0),0)</f>
        <v>3652</v>
      </c>
      <c r="AN9" s="78">
        <f>VLOOKUP(年度マスタ!$K$4&amp;"_"&amp;$AG9,データシート1!$A:$BT,MATCH("ab_"&amp;AN$2,データシート1!$A$1:$BT$1,0),0)</f>
        <v>1273</v>
      </c>
      <c r="AO9" s="78">
        <f>VLOOKUP(年度マスタ!$K$4&amp;"_"&amp;$AG9,データシート1!$A:$BT,MATCH("ab_"&amp;AO$2,データシート1!$A$1:$BT$1,0),0)</f>
        <v>6616</v>
      </c>
      <c r="AP9" s="78">
        <f>VLOOKUP(年度マスタ!$K$4&amp;"_"&amp;$AG9,データシート1!$A:$BT,MATCH("ab_"&amp;AP$2,データシート1!$A$1:$BT$1,0),0)</f>
        <v>0</v>
      </c>
      <c r="AQ9" s="954">
        <f>VLOOKUP(年度マスタ!$K$4&amp;"_"&amp;$AG9,データシート1!$A:$BT,MATCH("ab_"&amp;AQ$2,データシート1!$A$1:$BT$1,0),0)</f>
        <v>0.5507939811686352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25.126999999999999</v>
      </c>
      <c r="AI10" s="78">
        <f>VLOOKUP(年度マスタ!$K$4&amp;"_"&amp;$AG10,データシート1!$A:$BT,MATCH("ab_"&amp;AI$2,データシート1!$A$1:$BT$1,0),0)</f>
        <v>253</v>
      </c>
      <c r="AJ10" s="78">
        <f>VLOOKUP(年度マスタ!$K$4&amp;"_"&amp;$AG10,データシート1!$A:$BT,MATCH("ab_"&amp;AJ$2,データシート1!$A$1:$BT$1,0),0)</f>
        <v>34</v>
      </c>
      <c r="AK10" s="78">
        <f>VLOOKUP(年度マスタ!$K$4&amp;"_"&amp;$AG10,データシート1!$A:$BT,MATCH("ab_"&amp;AK$2,データシート1!$A$1:$BT$1,0),0)</f>
        <v>1607</v>
      </c>
      <c r="AL10" s="78">
        <f>VLOOKUP(年度マスタ!$K$4&amp;"_"&amp;$AG10,データシート1!$A:$BT,MATCH("ab_"&amp;AL$2,データシート1!$A$1:$BT$1,0),0)</f>
        <v>2499</v>
      </c>
      <c r="AM10" s="78">
        <f>VLOOKUP(年度マスタ!$K$4&amp;"_"&amp;$AG10,データシート1!$A:$BT,MATCH("ab_"&amp;AM$2,データシート1!$A$1:$BT$1,0),0)</f>
        <v>3677</v>
      </c>
      <c r="AN10" s="78">
        <f>VLOOKUP(年度マスタ!$K$4&amp;"_"&amp;$AG10,データシート1!$A:$BT,MATCH("ab_"&amp;AN$2,データシート1!$A$1:$BT$1,0),0)</f>
        <v>1255</v>
      </c>
      <c r="AO10" s="78">
        <f>VLOOKUP(年度マスタ!$K$4&amp;"_"&amp;$AG10,データシート1!$A:$BT,MATCH("ab_"&amp;AO$2,データシート1!$A$1:$BT$1,0),0)</f>
        <v>6497</v>
      </c>
      <c r="AP10" s="78">
        <f>VLOOKUP(年度マスタ!$K$4&amp;"_"&amp;$AG10,データシート1!$A:$BT,MATCH("ab_"&amp;AP$2,データシート1!$A$1:$BT$1,0),0)</f>
        <v>0</v>
      </c>
      <c r="AQ10" s="954">
        <f>VLOOKUP(年度マスタ!$K$4&amp;"_"&amp;$AG10,データシート1!$A:$BT,MATCH("ab_"&amp;AQ$2,データシート1!$A$1:$BT$1,0),0)</f>
        <v>0.6027341266981564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23.763000000000002</v>
      </c>
      <c r="AI11" s="78">
        <f>VLOOKUP(年度マスタ!$K$4&amp;"_"&amp;$AG11,データシート1!$A:$BT,MATCH("ab_"&amp;AI$2,データシート1!$A$1:$BT$1,0),0)</f>
        <v>253</v>
      </c>
      <c r="AJ11" s="78">
        <f>VLOOKUP(年度マスタ!$K$4&amp;"_"&amp;$AG11,データシート1!$A:$BT,MATCH("ab_"&amp;AJ$2,データシート1!$A$1:$BT$1,0),0)</f>
        <v>34</v>
      </c>
      <c r="AK11" s="78">
        <f>VLOOKUP(年度マスタ!$K$4&amp;"_"&amp;$AG11,データシート1!$A:$BT,MATCH("ab_"&amp;AK$2,データシート1!$A$1:$BT$1,0),0)</f>
        <v>1607</v>
      </c>
      <c r="AL11" s="78">
        <f>VLOOKUP(年度マスタ!$K$4&amp;"_"&amp;$AG11,データシート1!$A:$BT,MATCH("ab_"&amp;AL$2,データシート1!$A$1:$BT$1,0),0)</f>
        <v>2491</v>
      </c>
      <c r="AM11" s="78">
        <f>VLOOKUP(年度マスタ!$K$4&amp;"_"&amp;$AG11,データシート1!$A:$BT,MATCH("ab_"&amp;AM$2,データシート1!$A$1:$BT$1,0),0)</f>
        <v>3724</v>
      </c>
      <c r="AN11" s="78">
        <f>VLOOKUP(年度マスタ!$K$4&amp;"_"&amp;$AG11,データシート1!$A:$BT,MATCH("ab_"&amp;AN$2,データシート1!$A$1:$BT$1,0),0)</f>
        <v>1304</v>
      </c>
      <c r="AO11" s="78">
        <f>VLOOKUP(年度マスタ!$K$4&amp;"_"&amp;$AG11,データシート1!$A:$BT,MATCH("ab_"&amp;AO$2,データシート1!$A$1:$BT$1,0),0)</f>
        <v>6440</v>
      </c>
      <c r="AP11" s="78">
        <f>VLOOKUP(年度マスタ!$K$4&amp;"_"&amp;$AG11,データシート1!$A:$BT,MATCH("ab_"&amp;AP$2,データシート1!$A$1:$BT$1,0),0)</f>
        <v>0</v>
      </c>
      <c r="AQ11" s="954">
        <f>VLOOKUP(年度マスタ!$K$4&amp;"_"&amp;$AG11,データシート1!$A:$BT,MATCH("ab_"&amp;AQ$2,データシート1!$A$1:$BT$1,0),0)</f>
        <v>0.74620978771911173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29.940999999999999</v>
      </c>
      <c r="AI12" s="78">
        <f>VLOOKUP(年度マスタ!$K$4&amp;"_"&amp;$AG12,データシート1!$A:$BT,MATCH("ab_"&amp;AI$2,データシート1!$A$1:$BT$1,0),0)</f>
        <v>171</v>
      </c>
      <c r="AJ12" s="78">
        <f>VLOOKUP(年度マスタ!$K$4&amp;"_"&amp;$AG12,データシート1!$A:$BT,MATCH("ab_"&amp;AJ$2,データシート1!$A$1:$BT$1,0),0)</f>
        <v>37</v>
      </c>
      <c r="AK12" s="78">
        <f>VLOOKUP(年度マスタ!$K$4&amp;"_"&amp;$AG12,データシート1!$A:$BT,MATCH("ab_"&amp;AK$2,データシート1!$A$1:$BT$1,0),0)</f>
        <v>1369</v>
      </c>
      <c r="AL12" s="78">
        <f>VLOOKUP(年度マスタ!$K$4&amp;"_"&amp;$AG12,データシート1!$A:$BT,MATCH("ab_"&amp;AL$2,データシート1!$A$1:$BT$1,0),0)</f>
        <v>2484</v>
      </c>
      <c r="AM12" s="78">
        <f>VLOOKUP(年度マスタ!$K$4&amp;"_"&amp;$AG12,データシート1!$A:$BT,MATCH("ab_"&amp;AM$2,データシート1!$A$1:$BT$1,0),0)</f>
        <v>3692</v>
      </c>
      <c r="AN12" s="78">
        <f>VLOOKUP(年度マスタ!$K$4&amp;"_"&amp;$AG12,データシート1!$A:$BT,MATCH("ab_"&amp;AN$2,データシート1!$A$1:$BT$1,0),0)</f>
        <v>1283</v>
      </c>
      <c r="AO12" s="78">
        <f>VLOOKUP(年度マスタ!$K$4&amp;"_"&amp;$AG12,データシート1!$A:$BT,MATCH("ab_"&amp;AO$2,データシート1!$A$1:$BT$1,0),0)</f>
        <v>6332</v>
      </c>
      <c r="AP12" s="78">
        <f>VLOOKUP(年度マスタ!$K$4&amp;"_"&amp;$AG12,データシート1!$A:$BT,MATCH("ab_"&amp;AP$2,データシート1!$A$1:$BT$1,0),0)</f>
        <v>0</v>
      </c>
      <c r="AQ12" s="954">
        <f>VLOOKUP(年度マスタ!$K$4&amp;"_"&amp;$AG12,データシート1!$A:$BT,MATCH("ab_"&amp;AQ$2,データシート1!$A$1:$BT$1,0),0)</f>
        <v>0.57246146822166133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20.031700000000001</v>
      </c>
      <c r="AI13" s="78">
        <f>VLOOKUP(年度マスタ!$K$4&amp;"_"&amp;$AG13,データシート1!$A:$BT,MATCH("ab_"&amp;AI$2,データシート1!$A$1:$BT$1,0),0)</f>
        <v>171</v>
      </c>
      <c r="AJ13" s="78">
        <f>VLOOKUP(年度マスタ!$K$4&amp;"_"&amp;$AG13,データシート1!$A:$BT,MATCH("ab_"&amp;AJ$2,データシート1!$A$1:$BT$1,0),0)</f>
        <v>37</v>
      </c>
      <c r="AK13" s="78">
        <f>VLOOKUP(年度マスタ!$K$4&amp;"_"&amp;$AG13,データシート1!$A:$BT,MATCH("ab_"&amp;AK$2,データシート1!$A$1:$BT$1,0),0)</f>
        <v>1369</v>
      </c>
      <c r="AL13" s="78">
        <f>VLOOKUP(年度マスタ!$K$4&amp;"_"&amp;$AG13,データシート1!$A:$BT,MATCH("ab_"&amp;AL$2,データシート1!$A$1:$BT$1,0),0)</f>
        <v>2480</v>
      </c>
      <c r="AM13" s="78">
        <f>VLOOKUP(年度マスタ!$K$4&amp;"_"&amp;$AG13,データシート1!$A:$BT,MATCH("ab_"&amp;AM$2,データシート1!$A$1:$BT$1,0),0)</f>
        <v>3655</v>
      </c>
      <c r="AN13" s="78">
        <f>VLOOKUP(年度マスタ!$K$4&amp;"_"&amp;$AG13,データシート1!$A:$BT,MATCH("ab_"&amp;AN$2,データシート1!$A$1:$BT$1,0),0)</f>
        <v>1248</v>
      </c>
      <c r="AO13" s="78">
        <f>VLOOKUP(年度マスタ!$K$4&amp;"_"&amp;$AG13,データシート1!$A:$BT,MATCH("ab_"&amp;AO$2,データシート1!$A$1:$BT$1,0),0)</f>
        <v>6203</v>
      </c>
      <c r="AP13" s="78">
        <f>VLOOKUP(年度マスタ!$K$4&amp;"_"&amp;$AG13,データシート1!$A:$BT,MATCH("ab_"&amp;AP$2,データシート1!$A$1:$BT$1,0),0)</f>
        <v>0</v>
      </c>
      <c r="AQ13" s="954">
        <f>VLOOKUP(年度マスタ!$K$4&amp;"_"&amp;$AG13,データシート1!$A:$BT,MATCH("ab_"&amp;AQ$2,データシート1!$A$1:$BT$1,0),0)</f>
        <v>0.70361297717243698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21.3294</v>
      </c>
      <c r="AI14" s="78">
        <f>VLOOKUP(年度マスタ!$K$4&amp;"_"&amp;$AG14,データシート1!$A:$BT,MATCH("ab_"&amp;AI$2,データシート1!$A$1:$BT$1,0),0)</f>
        <v>171</v>
      </c>
      <c r="AJ14" s="78">
        <f>VLOOKUP(年度マスタ!$K$4&amp;"_"&amp;$AG14,データシート1!$A:$BT,MATCH("ab_"&amp;AJ$2,データシート1!$A$1:$BT$1,0),0)</f>
        <v>37</v>
      </c>
      <c r="AK14" s="78">
        <f>VLOOKUP(年度マスタ!$K$4&amp;"_"&amp;$AG14,データシート1!$A:$BT,MATCH("ab_"&amp;AK$2,データシート1!$A$1:$BT$1,0),0)</f>
        <v>1369</v>
      </c>
      <c r="AL14" s="78">
        <f>VLOOKUP(年度マスタ!$K$4&amp;"_"&amp;$AG14,データシート1!$A:$BT,MATCH("ab_"&amp;AL$2,データシート1!$A$1:$BT$1,0),0)</f>
        <v>2482</v>
      </c>
      <c r="AM14" s="78">
        <f>VLOOKUP(年度マスタ!$K$4&amp;"_"&amp;$AG14,データシート1!$A:$BT,MATCH("ab_"&amp;AM$2,データシート1!$A$1:$BT$1,0),0)</f>
        <v>3644</v>
      </c>
      <c r="AN14" s="78">
        <f>VLOOKUP(年度マスタ!$K$4&amp;"_"&amp;$AG14,データシート1!$A:$BT,MATCH("ab_"&amp;AN$2,データシート1!$A$1:$BT$1,0),0)</f>
        <v>1261</v>
      </c>
      <c r="AO14" s="78">
        <f>VLOOKUP(年度マスタ!$K$4&amp;"_"&amp;$AG14,データシート1!$A:$BT,MATCH("ab_"&amp;AO$2,データシート1!$A$1:$BT$1,0),0)</f>
        <v>6114</v>
      </c>
      <c r="AP14" s="78">
        <f>VLOOKUP(年度マスタ!$K$4&amp;"_"&amp;$AG14,データシート1!$A:$BT,MATCH("ab_"&amp;AP$2,データシート1!$A$1:$BT$1,0),0)</f>
        <v>0</v>
      </c>
      <c r="AQ14" s="954">
        <f>VLOOKUP(年度マスタ!$K$4&amp;"_"&amp;$AG14,データシート1!$A:$BT,MATCH("ab_"&amp;AQ$2,データシート1!$A$1:$BT$1,0),0)</f>
        <v>0.99120542883999263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26.114100000000001</v>
      </c>
      <c r="AI15" s="78">
        <f>VLOOKUP(年度マスタ!$K$4&amp;"_"&amp;$AG15,データシート1!$A:$BT,MATCH("ab_"&amp;AI$2,データシート1!$A$1:$BT$1,0),0)</f>
        <v>171</v>
      </c>
      <c r="AJ15" s="78">
        <f>VLOOKUP(年度マスタ!$K$4&amp;"_"&amp;$AG15,データシート1!$A:$BT,MATCH("ab_"&amp;AJ$2,データシート1!$A$1:$BT$1,0),0)</f>
        <v>37</v>
      </c>
      <c r="AK15" s="78">
        <f>VLOOKUP(年度マスタ!$K$4&amp;"_"&amp;$AG15,データシート1!$A:$BT,MATCH("ab_"&amp;AK$2,データシート1!$A$1:$BT$1,0),0)</f>
        <v>1369</v>
      </c>
      <c r="AL15" s="78">
        <f>VLOOKUP(年度マスタ!$K$4&amp;"_"&amp;$AG15,データシート1!$A:$BT,MATCH("ab_"&amp;AL$2,データシート1!$A$1:$BT$1,0),0)</f>
        <v>2492</v>
      </c>
      <c r="AM15" s="78">
        <f>VLOOKUP(年度マスタ!$K$4&amp;"_"&amp;$AG15,データシート1!$A:$BT,MATCH("ab_"&amp;AM$2,データシート1!$A$1:$BT$1,0),0)</f>
        <v>3642</v>
      </c>
      <c r="AN15" s="78">
        <f>VLOOKUP(年度マスタ!$K$4&amp;"_"&amp;$AG15,データシート1!$A:$BT,MATCH("ab_"&amp;AN$2,データシート1!$A$1:$BT$1,0),0)</f>
        <v>1258</v>
      </c>
      <c r="AO15" s="78">
        <f>VLOOKUP(年度マスタ!$K$4&amp;"_"&amp;$AG15,データシート1!$A:$BT,MATCH("ab_"&amp;AO$2,データシート1!$A$1:$BT$1,0),0)</f>
        <v>6022</v>
      </c>
      <c r="AP15" s="78">
        <f>VLOOKUP(年度マスタ!$K$4&amp;"_"&amp;$AG15,データシート1!$A:$BT,MATCH("ab_"&amp;AP$2,データシート1!$A$1:$BT$1,0),0)</f>
        <v>0</v>
      </c>
      <c r="AQ15" s="954">
        <f>VLOOKUP(年度マスタ!$K$4&amp;"_"&amp;$AG15,データシート1!$A:$BT,MATCH("ab_"&amp;AQ$2,データシート1!$A$1:$BT$1,0),0)</f>
        <v>1.0282804643064229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23.486499999999999</v>
      </c>
      <c r="AI16" s="78">
        <f>VLOOKUP(年度マスタ!$K$4&amp;"_"&amp;$AG16,データシート1!$A:$BT,MATCH("ab_"&amp;AI$2,データシート1!$A$1:$BT$1,0),0)</f>
        <v>171</v>
      </c>
      <c r="AJ16" s="78">
        <f>VLOOKUP(年度マスタ!$K$4&amp;"_"&amp;$AG16,データシート1!$A:$BT,MATCH("ab_"&amp;AJ$2,データシート1!$A$1:$BT$1,0),0)</f>
        <v>37</v>
      </c>
      <c r="AK16" s="78">
        <f>VLOOKUP(年度マスタ!$K$4&amp;"_"&amp;$AG16,データシート1!$A:$BT,MATCH("ab_"&amp;AK$2,データシート1!$A$1:$BT$1,0),0)</f>
        <v>1369</v>
      </c>
      <c r="AL16" s="78">
        <f>VLOOKUP(年度マスタ!$K$4&amp;"_"&amp;$AG16,データシート1!$A:$BT,MATCH("ab_"&amp;AL$2,データシート1!$A$1:$BT$1,0),0)</f>
        <v>2477</v>
      </c>
      <c r="AM16" s="78">
        <f>VLOOKUP(年度マスタ!$K$4&amp;"_"&amp;$AG16,データシート1!$A:$BT,MATCH("ab_"&amp;AM$2,データシート1!$A$1:$BT$1,0),0)</f>
        <v>3610</v>
      </c>
      <c r="AN16" s="78">
        <f>VLOOKUP(年度マスタ!$K$4&amp;"_"&amp;$AG16,データシート1!$A:$BT,MATCH("ab_"&amp;AN$2,データシート1!$A$1:$BT$1,0),0)</f>
        <v>1251</v>
      </c>
      <c r="AO16" s="78">
        <f>VLOOKUP(年度マスタ!$K$4&amp;"_"&amp;$AG16,データシート1!$A:$BT,MATCH("ab_"&amp;AO$2,データシート1!$A$1:$BT$1,0),0)</f>
        <v>5894</v>
      </c>
      <c r="AP16" s="78">
        <f>VLOOKUP(年度マスタ!$K$4&amp;"_"&amp;$AG16,データシート1!$A:$BT,MATCH("ab_"&amp;AP$2,データシート1!$A$1:$BT$1,0),0)</f>
        <v>0</v>
      </c>
      <c r="AQ16" s="954">
        <f>VLOOKUP(年度マスタ!$K$4&amp;"_"&amp;$AG16,データシート1!$A:$BT,MATCH("ab_"&amp;AQ$2,データシート1!$A$1:$BT$1,0),0)</f>
        <v>0.85700147233512947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23.971</v>
      </c>
      <c r="AI17" s="151">
        <f>VLOOKUP(年度マスタ!$K$4&amp;"_"&amp;$AG17,データシート1!$A:$BT,MATCH("ab_"&amp;AI$2,データシート1!$A$1:$BT$1,0),0)</f>
        <v>171</v>
      </c>
      <c r="AJ17" s="151">
        <f>VLOOKUP(年度マスタ!$K$4&amp;"_"&amp;$AG17,データシート1!$A:$BT,MATCH("ab_"&amp;AJ$2,データシート1!$A$1:$BT$1,0),0)</f>
        <v>37</v>
      </c>
      <c r="AK17" s="151">
        <f>VLOOKUP(年度マスタ!$K$4&amp;"_"&amp;$AG17,データシート1!$A:$BT,MATCH("ab_"&amp;AK$2,データシート1!$A$1:$BT$1,0),0)</f>
        <v>1369</v>
      </c>
      <c r="AL17" s="151">
        <f>VLOOKUP(年度マスタ!$K$4&amp;"_"&amp;$AG17,データシート1!$A:$BT,MATCH("ab_"&amp;AL$2,データシート1!$A$1:$BT$1,0),0)</f>
        <v>2461</v>
      </c>
      <c r="AM17" s="151">
        <f>VLOOKUP(年度マスタ!$K$4&amp;"_"&amp;$AG17,データシート1!$A:$BT,MATCH("ab_"&amp;AM$2,データシート1!$A$1:$BT$1,0),0)</f>
        <v>3585</v>
      </c>
      <c r="AN17" s="151">
        <f>VLOOKUP(年度マスタ!$K$4&amp;"_"&amp;$AG17,データシート1!$A:$BT,MATCH("ab_"&amp;AN$2,データシート1!$A$1:$BT$1,0),0)</f>
        <v>1168</v>
      </c>
      <c r="AO17" s="151">
        <f>VLOOKUP(年度マスタ!$K$4&amp;"_"&amp;$AG17,データシート1!$A:$BT,MATCH("ab_"&amp;AO$2,データシート1!$A$1:$BT$1,0),0)</f>
        <v>5757</v>
      </c>
      <c r="AP17" s="151">
        <f>VLOOKUP(年度マスタ!$K$4&amp;"_"&amp;$AG17,データシート1!$A:$BT,MATCH("ab_"&amp;AP$2,データシート1!$A$1:$BT$1,0),0)</f>
        <v>0</v>
      </c>
      <c r="AQ17" s="955">
        <f>VLOOKUP(年度マスタ!$K$4&amp;"_"&amp;$AG17,データシート1!$A:$BT,MATCH("ab_"&amp;AQ$2,データシート1!$A$1:$BT$1,0),0)</f>
        <v>0.88784941097584447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22.937799999999999</v>
      </c>
      <c r="AI18" s="78">
        <f>VLOOKUP(年度マスタ!$K$4&amp;"_"&amp;$AG18,データシート1!$A:$BT,MATCH("ab_"&amp;AI$2,データシート1!$A$1:$BT$1,0),0)</f>
        <v>93</v>
      </c>
      <c r="AJ18" s="78">
        <f>VLOOKUP(年度マスタ!$K$4&amp;"_"&amp;$AG18,データシート1!$A:$BT,MATCH("ab_"&amp;AJ$2,データシート1!$A$1:$BT$1,0),0)</f>
        <v>39</v>
      </c>
      <c r="AK18" s="78">
        <f>VLOOKUP(年度マスタ!$K$4&amp;"_"&amp;$AG18,データシート1!$A:$BT,MATCH("ab_"&amp;AK$2,データシート1!$A$1:$BT$1,0),0)</f>
        <v>1384</v>
      </c>
      <c r="AL18" s="78">
        <f>VLOOKUP(年度マスタ!$K$4&amp;"_"&amp;$AG18,データシート1!$A:$BT,MATCH("ab_"&amp;AL$2,データシート1!$A$1:$BT$1,0),0)</f>
        <v>2455</v>
      </c>
      <c r="AM18" s="78">
        <f>VLOOKUP(年度マスタ!$K$4&amp;"_"&amp;$AG18,データシート1!$A:$BT,MATCH("ab_"&amp;AM$2,データシート1!$A$1:$BT$1,0),0)</f>
        <v>3565</v>
      </c>
      <c r="AN18" s="78">
        <f>VLOOKUP(年度マスタ!$K$4&amp;"_"&amp;$AG18,データシート1!$A:$BT,MATCH("ab_"&amp;AN$2,データシート1!$A$1:$BT$1,0),0)</f>
        <v>1162</v>
      </c>
      <c r="AO18" s="78">
        <f>VLOOKUP(年度マスタ!$K$4&amp;"_"&amp;$AG18,データシート1!$A:$BT,MATCH("ab_"&amp;AO$2,データシート1!$A$1:$BT$1,0),0)</f>
        <v>5617</v>
      </c>
      <c r="AP18" s="78">
        <f>VLOOKUP(年度マスタ!$K$4&amp;"_"&amp;$AG18,データシート1!$A:$BT,MATCH("ab_"&amp;AP$2,データシート1!$A$1:$BT$1,0),0)</f>
        <v>0</v>
      </c>
      <c r="AQ18" s="954">
        <f>VLOOKUP(年度マスタ!$K$4&amp;"_"&amp;$AG18,データシート1!$A:$BT,MATCH("ab_"&amp;AQ$2,データシート1!$A$1:$BT$1,0),0)</f>
        <v>0.5270069500803487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20.4757</v>
      </c>
      <c r="AI19" s="78">
        <f>VLOOKUP(年度マスタ!$K$4&amp;"_"&amp;$AG19,データシート1!$A:$BT,MATCH("ab_"&amp;AI$2,データシート1!$A$1:$BT$1,0),0)</f>
        <v>93</v>
      </c>
      <c r="AJ19" s="78">
        <f>VLOOKUP(年度マスタ!$K$4&amp;"_"&amp;$AG19,データシート1!$A:$BT,MATCH("ab_"&amp;AJ$2,データシート1!$A$1:$BT$1,0),0)</f>
        <v>39</v>
      </c>
      <c r="AK19" s="78">
        <f>VLOOKUP(年度マスタ!$K$4&amp;"_"&amp;$AG19,データシート1!$A:$BT,MATCH("ab_"&amp;AK$2,データシート1!$A$1:$BT$1,0),0)</f>
        <v>1384</v>
      </c>
      <c r="AL19" s="78">
        <f>VLOOKUP(年度マスタ!$K$4&amp;"_"&amp;$AG19,データシート1!$A:$BT,MATCH("ab_"&amp;AL$2,データシート1!$A$1:$BT$1,0),0)</f>
        <v>2447</v>
      </c>
      <c r="AM19" s="78">
        <f>VLOOKUP(年度マスタ!$K$4&amp;"_"&amp;$AG19,データシート1!$A:$BT,MATCH("ab_"&amp;AM$2,データシート1!$A$1:$BT$1,0),0)</f>
        <v>3492</v>
      </c>
      <c r="AN19" s="78">
        <f>VLOOKUP(年度マスタ!$K$4&amp;"_"&amp;$AG19,データシート1!$A:$BT,MATCH("ab_"&amp;AN$2,データシート1!$A$1:$BT$1,0),0)</f>
        <v>1159</v>
      </c>
      <c r="AO19" s="78">
        <f>VLOOKUP(年度マスタ!$K$4&amp;"_"&amp;$AG19,データシート1!$A:$BT,MATCH("ab_"&amp;AO$2,データシート1!$A$1:$BT$1,0),0)</f>
        <v>5491</v>
      </c>
      <c r="AP19" s="78">
        <f>VLOOKUP(年度マスタ!$K$4&amp;"_"&amp;$AG19,データシート1!$A:$BT,MATCH("ab_"&amp;AP$2,データシート1!$A$1:$BT$1,0),0)</f>
        <v>0</v>
      </c>
      <c r="AQ19" s="954">
        <f>VLOOKUP(年度マスタ!$K$4&amp;"_"&amp;$AG19,データシート1!$A:$BT,MATCH("ab_"&amp;AQ$2,データシート1!$A$1:$BT$1,0),0)</f>
        <v>0.57336100116396505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25.8386</v>
      </c>
      <c r="AI20" s="78">
        <f>VLOOKUP(年度マスタ!$K$4&amp;"_"&amp;$AG20,データシート1!$A:$BT,MATCH("ab_"&amp;AI$2,データシート1!$A$1:$BT$1,0),0)</f>
        <v>93</v>
      </c>
      <c r="AJ20" s="78">
        <f>VLOOKUP(年度マスタ!$K$4&amp;"_"&amp;$AG20,データシート1!$A:$BT,MATCH("ab_"&amp;AJ$2,データシート1!$A$1:$BT$1,0),0)</f>
        <v>39</v>
      </c>
      <c r="AK20" s="78">
        <f>VLOOKUP(年度マスタ!$K$4&amp;"_"&amp;$AG20,データシート1!$A:$BT,MATCH("ab_"&amp;AK$2,データシート1!$A$1:$BT$1,0),0)</f>
        <v>1384</v>
      </c>
      <c r="AL20" s="78">
        <f>VLOOKUP(年度マスタ!$K$4&amp;"_"&amp;$AG20,データシート1!$A:$BT,MATCH("ab_"&amp;AL$2,データシート1!$A$1:$BT$1,0),0)</f>
        <v>2427</v>
      </c>
      <c r="AM20" s="78">
        <f>VLOOKUP(年度マスタ!$K$4&amp;"_"&amp;$AG20,データシート1!$A:$BT,MATCH("ab_"&amp;AM$2,データシート1!$A$1:$BT$1,0),0)</f>
        <v>3503</v>
      </c>
      <c r="AN20" s="78">
        <f>VLOOKUP(年度マスタ!$K$4&amp;"_"&amp;$AG20,データシート1!$A:$BT,MATCH("ab_"&amp;AN$2,データシート1!$A$1:$BT$1,0),0)</f>
        <v>1147</v>
      </c>
      <c r="AO20" s="78">
        <f>VLOOKUP(年度マスタ!$K$4&amp;"_"&amp;$AG20,データシート1!$A:$BT,MATCH("ab_"&amp;AO$2,データシート1!$A$1:$BT$1,0),0)</f>
        <v>5376</v>
      </c>
      <c r="AP20" s="78">
        <f>VLOOKUP(年度マスタ!$K$4&amp;"_"&amp;$AG20,データシート1!$A:$BT,MATCH("ab_"&amp;AP$2,データシート1!$A$1:$BT$1,0),0)</f>
        <v>0</v>
      </c>
      <c r="AQ20" s="954">
        <f>VLOOKUP(年度マスタ!$K$4&amp;"_"&amp;$AG20,データシート1!$A:$BT,MATCH("ab_"&amp;AQ$2,データシート1!$A$1:$BT$1,0),0)</f>
        <v>0.58350523690876432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八郎潟町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05363</v>
      </c>
      <c r="BF13" s="70" t="str">
        <f>年度マスタ!K4</f>
        <v>05363</v>
      </c>
      <c r="BG13" s="70" t="str">
        <f>年度マスタ!K4</f>
        <v>05363</v>
      </c>
      <c r="BH13" s="278" t="s">
        <v>195</v>
      </c>
      <c r="BI13" s="278" t="s">
        <v>195</v>
      </c>
      <c r="BJ13" s="278" t="s">
        <v>195</v>
      </c>
      <c r="BK13" s="278" t="str">
        <f>年度マスタ!K4</f>
        <v>05363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八郎潟町</v>
      </c>
      <c r="BF14" s="70" t="str">
        <f>AP2</f>
        <v>八郎潟町</v>
      </c>
      <c r="BG14" s="70" t="str">
        <f>AP2</f>
        <v>八郎潟町</v>
      </c>
      <c r="BH14" s="70" t="s">
        <v>205</v>
      </c>
      <c r="BI14" s="70" t="s">
        <v>205</v>
      </c>
      <c r="BJ14" s="70" t="s">
        <v>205</v>
      </c>
      <c r="BK14" s="70" t="str">
        <f>AP2</f>
        <v>八郎潟町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16.021237503859354</v>
      </c>
      <c r="AG24" s="877">
        <f t="shared" ref="AG24:AP24" si="11">AG25+AG29</f>
        <v>15.154145240948527</v>
      </c>
      <c r="AH24" s="877">
        <f t="shared" si="11"/>
        <v>14.663241768472432</v>
      </c>
      <c r="AI24" s="877">
        <f t="shared" si="11"/>
        <v>13.565927336678234</v>
      </c>
      <c r="AJ24" s="877">
        <f t="shared" si="11"/>
        <v>12.073303291433454</v>
      </c>
      <c r="AK24" s="877">
        <f t="shared" si="11"/>
        <v>11.985293997168963</v>
      </c>
      <c r="AL24" s="877">
        <f t="shared" si="11"/>
        <v>11.250353268301811</v>
      </c>
      <c r="AM24" s="877">
        <f t="shared" si="11"/>
        <v>11.330495177720508</v>
      </c>
      <c r="AN24" s="877">
        <f t="shared" si="11"/>
        <v>10.885949054146833</v>
      </c>
      <c r="AO24" s="877">
        <f t="shared" si="11"/>
        <v>9.9312577794359349</v>
      </c>
      <c r="AP24" s="878">
        <f t="shared" si="11"/>
        <v>10.406108653524742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6.9339526344024911</v>
      </c>
      <c r="AG25" s="879">
        <f>①CO2排出量の現状把握!AA35</f>
        <v>6.1126536190390963</v>
      </c>
      <c r="AH25" s="879">
        <f>①CO2排出量の現状把握!AB35</f>
        <v>5.741869513785554</v>
      </c>
      <c r="AI25" s="879">
        <f>①CO2排出量の現状把握!AC35</f>
        <v>6.143242833754532</v>
      </c>
      <c r="AJ25" s="879">
        <f>①CO2排出量の現状把握!AD35</f>
        <v>5.0240117301891178</v>
      </c>
      <c r="AK25" s="879">
        <f>①CO2排出量の現状把握!AE35</f>
        <v>5.8578974159403145</v>
      </c>
      <c r="AL25" s="879">
        <f>①CO2排出量の現状把握!AF35</f>
        <v>5.738543052219284</v>
      </c>
      <c r="AM25" s="879">
        <f>①CO2排出量の現状把握!AG35</f>
        <v>5.5553117172320032</v>
      </c>
      <c r="AN25" s="879">
        <f>①CO2排出量の現状把握!AH35</f>
        <v>5.4280737046827827</v>
      </c>
      <c r="AO25" s="879">
        <f>①CO2排出量の現状把握!AI35</f>
        <v>4.7567518067145755</v>
      </c>
      <c r="AP25" s="880">
        <f>①CO2排出量の現状把握!AJ35</f>
        <v>4.3931068802369033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4.7342850044874361</v>
      </c>
      <c r="AG26" s="881">
        <f>①CO2排出量の現状把握!AA36</f>
        <v>3.991901001206291</v>
      </c>
      <c r="AH26" s="881">
        <f>①CO2排出量の現状把握!AB36</f>
        <v>3.9669702392375399</v>
      </c>
      <c r="AI26" s="881">
        <f>①CO2排出量の現状把握!AC36</f>
        <v>3.7971625995000342</v>
      </c>
      <c r="AJ26" s="881">
        <f>①CO2排出量の現状把握!AD36</f>
        <v>2.5812491013795609</v>
      </c>
      <c r="AK26" s="881">
        <f>①CO2排出量の現状把握!AE36</f>
        <v>3.4843757137580842</v>
      </c>
      <c r="AL26" s="881">
        <f>①CO2排出量の現状把握!AF36</f>
        <v>3.4436577932279659</v>
      </c>
      <c r="AM26" s="881">
        <f>①CO2排出量の現状把握!AG36</f>
        <v>3.4367727013736724</v>
      </c>
      <c r="AN26" s="881">
        <f>①CO2排出量の現状把握!AH36</f>
        <v>3.3257815148401635</v>
      </c>
      <c r="AO26" s="881">
        <f>①CO2排出量の現状把握!AI36</f>
        <v>3.022119640303746</v>
      </c>
      <c r="AP26" s="882">
        <f>①CO2排出量の現状把握!AJ36</f>
        <v>2.5989387987211803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0.88794796614849758</v>
      </c>
      <c r="AG27" s="881">
        <f>①CO2排出量の現状把握!AA37</f>
        <v>0.82549493668067742</v>
      </c>
      <c r="AH27" s="881">
        <f>①CO2排出量の現状把握!AB37</f>
        <v>0.74910622040321417</v>
      </c>
      <c r="AI27" s="881">
        <f>①CO2排出量の現状把握!AC37</f>
        <v>0.54072247798577167</v>
      </c>
      <c r="AJ27" s="881">
        <f>①CO2排出量の現状把握!AD37</f>
        <v>0.50996420128087094</v>
      </c>
      <c r="AK27" s="881">
        <f>①CO2排出量の現状把握!AE37</f>
        <v>0.54206861518200067</v>
      </c>
      <c r="AL27" s="881">
        <f>①CO2排出量の現状把握!AF37</f>
        <v>0.5259580529578014</v>
      </c>
      <c r="AM27" s="881">
        <f>①CO2排出量の現状把握!AG37</f>
        <v>0.49734955881548781</v>
      </c>
      <c r="AN27" s="881">
        <f>①CO2排出量の現状把握!AH37</f>
        <v>0.46609049883331644</v>
      </c>
      <c r="AO27" s="881">
        <f>①CO2排出量の現状把握!AI37</f>
        <v>0.29444050639574099</v>
      </c>
      <c r="AP27" s="882">
        <f>①CO2排出量の現状把握!AJ37</f>
        <v>0.2880717271530725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1.3117196637665569</v>
      </c>
      <c r="AG28" s="881">
        <f>①CO2排出量の現状把握!AA38</f>
        <v>1.2952576811521279</v>
      </c>
      <c r="AH28" s="881">
        <f>①CO2排出量の現状把握!AB38</f>
        <v>1.0257930541447999</v>
      </c>
      <c r="AI28" s="881">
        <f>①CO2排出量の現状把握!AC38</f>
        <v>1.805357756268726</v>
      </c>
      <c r="AJ28" s="881">
        <f>①CO2排出量の現状把握!AD38</f>
        <v>1.932798427528686</v>
      </c>
      <c r="AK28" s="881">
        <f>①CO2排出量の現状把握!AE38</f>
        <v>1.8314530870002297</v>
      </c>
      <c r="AL28" s="881">
        <f>①CO2排出量の現状把握!AF38</f>
        <v>1.7689272060335168</v>
      </c>
      <c r="AM28" s="881">
        <f>①CO2排出量の現状把握!AG38</f>
        <v>1.6211894570428429</v>
      </c>
      <c r="AN28" s="881">
        <f>①CO2排出量の現状把握!AH38</f>
        <v>1.6362016910093027</v>
      </c>
      <c r="AO28" s="881">
        <f>①CO2排出量の現状把握!AI38</f>
        <v>1.4401916600150886</v>
      </c>
      <c r="AP28" s="882">
        <f>①CO2排出量の現状把握!AJ38</f>
        <v>1.5060963543626507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9.0872848694568624</v>
      </c>
      <c r="AG29" s="883">
        <f>①CO2排出量の現状把握!AA39</f>
        <v>9.0414916219094312</v>
      </c>
      <c r="AH29" s="883">
        <f>①CO2排出量の現状把握!AB39</f>
        <v>8.9213722546868777</v>
      </c>
      <c r="AI29" s="883">
        <f>①CO2排出量の現状把握!AC39</f>
        <v>7.4226845029237021</v>
      </c>
      <c r="AJ29" s="883">
        <f>①CO2排出量の現状把握!AD39</f>
        <v>7.0492915612443374</v>
      </c>
      <c r="AK29" s="883">
        <f>①CO2排出量の現状把握!AE39</f>
        <v>6.1273965812286493</v>
      </c>
      <c r="AL29" s="883">
        <f>①CO2排出量の現状把握!AF39</f>
        <v>5.5118102160825275</v>
      </c>
      <c r="AM29" s="883">
        <f>①CO2排出量の現状把握!AG39</f>
        <v>5.7751834604885044</v>
      </c>
      <c r="AN29" s="883">
        <f>①CO2排出量の現状把握!AH39</f>
        <v>5.4578753494640502</v>
      </c>
      <c r="AO29" s="883">
        <f>①CO2排出量の現状把握!AI39</f>
        <v>5.1745059727213594</v>
      </c>
      <c r="AP29" s="884">
        <f>①CO2排出量の現状把握!AJ39</f>
        <v>6.0130017732878382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八郎潟町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211.3</v>
      </c>
      <c r="K6" s="619">
        <f>VLOOKUP(年度マスタ!$K$4&amp;"_"&amp;K$5,データシート1!$A:$BT,MATCH("cb_"&amp;$G6,データシート1!$A$1:$BT$1,0),0)</f>
        <v>220.9</v>
      </c>
      <c r="L6" s="619">
        <f>VLOOKUP(年度マスタ!$K$4&amp;"_"&amp;L$5,データシート1!$A:$BT,MATCH("cb_"&amp;$G6,データシート1!$A$1:$BT$1,0),0)</f>
        <v>235.8</v>
      </c>
      <c r="M6" s="619">
        <f>VLOOKUP(年度マスタ!$K$4&amp;"_"&amp;M$5,データシート1!$A:$BT,MATCH("cb_"&amp;$G6,データシート1!$A$1:$BT$1,0),0)</f>
        <v>241.8</v>
      </c>
      <c r="N6" s="619">
        <f>VLOOKUP(年度マスタ!$K$4&amp;"_"&amp;N$5,データシート1!$A:$BT,MATCH("cb_"&amp;$G6,データシート1!$A$1:$BT$1,0),0)</f>
        <v>265.10000000000002</v>
      </c>
      <c r="O6" s="619">
        <f>VLOOKUP(年度マスタ!$K$4&amp;"_"&amp;O$5,データシート1!$A:$BT,MATCH("cb_"&amp;$G6,データシート1!$A$1:$BT$1,0),0)</f>
        <v>265.10000000000002</v>
      </c>
      <c r="P6" s="619">
        <f>VLOOKUP(年度マスタ!$K$4&amp;"_"&amp;P$5,データシート1!$A:$BT,MATCH("cb_"&amp;$G6,データシート1!$A$1:$BT$1,0),0)</f>
        <v>278.39999999999998</v>
      </c>
      <c r="Q6" s="619">
        <f>VLOOKUP(年度マスタ!$K$4&amp;"_"&amp;Q$5,データシート1!$A:$BT,MATCH("cb_"&amp;$G6,データシート1!$A$1:$BT$1,0),0)</f>
        <v>305.40000000000003</v>
      </c>
      <c r="R6" s="633">
        <f>VLOOKUP(年度マスタ!$K$4&amp;"_"&amp;R$5,データシート1!$A:$BT,MATCH("cb_"&amp;$G6,データシート1!$A$1:$BT$1,0),0)</f>
        <v>319.8</v>
      </c>
      <c r="S6" s="568"/>
      <c r="T6" s="190"/>
      <c r="U6" s="581"/>
      <c r="V6" s="195"/>
      <c r="W6" s="195"/>
      <c r="X6" s="195"/>
      <c r="Y6" s="196" t="s">
        <v>372</v>
      </c>
      <c r="Z6" s="663" t="s">
        <v>373</v>
      </c>
      <c r="AA6" s="663"/>
      <c r="AB6" s="663"/>
      <c r="AC6" s="664">
        <f>SUM(AC7:AC8)</f>
        <v>199302</v>
      </c>
      <c r="AD6" s="664">
        <f>SUM(AD7:AD8)</f>
        <v>222417.495</v>
      </c>
      <c r="AE6" s="665">
        <f>$AD6*3600/100000000</f>
        <v>8.0070298199999996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49.2</v>
      </c>
      <c r="K7" s="617">
        <f>VLOOKUP(年度マスタ!$K$4&amp;"_"&amp;K$5,データシート1!$A:$BT,MATCH("cb_"&amp;$G7,データシート1!$A$1:$BT$1,0),0)</f>
        <v>98.699999999999989</v>
      </c>
      <c r="L7" s="617">
        <f>VLOOKUP(年度マスタ!$K$4&amp;"_"&amp;L$5,データシート1!$A:$BT,MATCH("cb_"&amp;$G7,データシート1!$A$1:$BT$1,0),0)</f>
        <v>148.19999999999999</v>
      </c>
      <c r="M7" s="617">
        <f>VLOOKUP(年度マスタ!$K$4&amp;"_"&amp;M$5,データシート1!$A:$BT,MATCH("cb_"&amp;$G7,データシート1!$A$1:$BT$1,0),0)</f>
        <v>198.1</v>
      </c>
      <c r="N7" s="617">
        <f>VLOOKUP(年度マスタ!$K$4&amp;"_"&amp;N$5,データシート1!$A:$BT,MATCH("cb_"&amp;$G7,データシート1!$A$1:$BT$1,0),0)</f>
        <v>197.7</v>
      </c>
      <c r="O7" s="617">
        <f>VLOOKUP(年度マスタ!$K$4&amp;"_"&amp;O$5,データシート1!$A:$BT,MATCH("cb_"&amp;$G7,データシート1!$A$1:$BT$1,0),0)</f>
        <v>197.7</v>
      </c>
      <c r="P7" s="617">
        <f>VLOOKUP(年度マスタ!$K$4&amp;"_"&amp;P$5,データシート1!$A:$BT,MATCH("cb_"&amp;$G7,データシート1!$A$1:$BT$1,0),0)</f>
        <v>197.7</v>
      </c>
      <c r="Q7" s="617">
        <f>VLOOKUP(年度マスタ!$K$4&amp;"_"&amp;Q$5,データシート1!$A:$BT,MATCH("cb_"&amp;$G7,データシート1!$A$1:$BT$1,0),0)</f>
        <v>197.7</v>
      </c>
      <c r="R7" s="634">
        <f>VLOOKUP(年度マスタ!$K$4&amp;"_"&amp;R$5,データシート1!$A:$BT,MATCH("cb_"&amp;$G7,データシート1!$A$1:$BT$1,0),0)</f>
        <v>197.7</v>
      </c>
      <c r="S7" s="568"/>
      <c r="T7" s="190"/>
      <c r="U7" s="581"/>
      <c r="V7" s="195"/>
      <c r="W7" s="195"/>
      <c r="X7" s="195"/>
      <c r="Y7" s="196" t="s">
        <v>375</v>
      </c>
      <c r="Z7" s="212" t="s">
        <v>376</v>
      </c>
      <c r="AA7" s="212"/>
      <c r="AB7" s="212"/>
      <c r="AC7" s="1022">
        <f>VLOOKUP(年度マスタ!$K$4&amp;"_"&amp;年度マスタ!$K$9,データシート3!A:AB,MATCH("ea_"&amp;$Y7&amp;"_設備",データシート3!$A$1:$AB$1,0),0)</f>
        <v>37345</v>
      </c>
      <c r="AD7" s="1022">
        <f>VLOOKUP(年度マスタ!$K$4&amp;"_"&amp;年度マスタ!$K$9,データシート3!A:AB,MATCH("ea_"&amp;$Y7&amp;"_年間発電",データシート3!$A$1:$AB$1,0),0)/10^3</f>
        <v>41648.324000000001</v>
      </c>
      <c r="AE7" s="554">
        <f t="shared" ref="AE7:AE16" si="0">$AD7*3600/100000000</f>
        <v>1.4993396640000001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161957</v>
      </c>
      <c r="AD8" s="1022">
        <f>VLOOKUP(年度マスタ!$K$4&amp;"_"&amp;年度マスタ!$K$9,データシート3!A:AB,MATCH("ea_"&amp;$Y8&amp;"_年間発電",データシート3!$A$1:$AB$1,0),0)/10^3</f>
        <v>180769.171</v>
      </c>
      <c r="AE8" s="554">
        <f t="shared" si="0"/>
        <v>6.5076901560000007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900</v>
      </c>
      <c r="AD9" s="666">
        <f>VLOOKUP(年度マスタ!$K$4&amp;"_"&amp;年度マスタ!$K$9,データシート3!A:AB,MATCH("ea_"&amp;$Y9&amp;"_年間発電",データシート3!$A$1:$AB$1,0),0)/10^3</f>
        <v>1657.537</v>
      </c>
      <c r="AE9" s="667">
        <f t="shared" si="0"/>
        <v>5.9671332000000001E-2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260.5</v>
      </c>
      <c r="K12" s="651">
        <f t="shared" ref="K12:Q12" si="1">SUM(K6:K11)</f>
        <v>319.60000000000002</v>
      </c>
      <c r="L12" s="651">
        <f t="shared" si="1"/>
        <v>384</v>
      </c>
      <c r="M12" s="651">
        <f t="shared" si="1"/>
        <v>439.9</v>
      </c>
      <c r="N12" s="651">
        <f t="shared" si="1"/>
        <v>462.8</v>
      </c>
      <c r="O12" s="651">
        <f t="shared" si="1"/>
        <v>462.8</v>
      </c>
      <c r="P12" s="651">
        <f t="shared" si="1"/>
        <v>476.09999999999997</v>
      </c>
      <c r="Q12" s="651">
        <f t="shared" si="1"/>
        <v>503.1</v>
      </c>
      <c r="R12" s="652">
        <f t="shared" ref="R12" si="2">SUM(R6:R11)</f>
        <v>517.5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0.82085388999999997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4.5818076200000002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253.58535599999999</v>
      </c>
      <c r="K19" s="615">
        <f>K6*別紙!$C5/100*別紙!$E5/10^3</f>
        <v>265.10650800000002</v>
      </c>
      <c r="L19" s="615">
        <f>L6*別紙!$C5/100*別紙!$E5/10^3</f>
        <v>282.98829600000005</v>
      </c>
      <c r="M19" s="615">
        <f>M6*別紙!$C5/100*別紙!$E5/10^3</f>
        <v>290.18901599999992</v>
      </c>
      <c r="N19" s="615">
        <f>N6*別紙!$C5/100*別紙!$E5/10^3</f>
        <v>318.15181200000001</v>
      </c>
      <c r="O19" s="615">
        <f>O6*別紙!$C5/100*別紙!$E5/10^3</f>
        <v>318.15181200000001</v>
      </c>
      <c r="P19" s="615">
        <f>P6*別紙!$C5/100*別紙!$E5/10^3</f>
        <v>334.11340799999994</v>
      </c>
      <c r="Q19" s="615">
        <f>Q6*別紙!$C5/100*別紙!$E5/10^3</f>
        <v>366.51664800000003</v>
      </c>
      <c r="R19" s="639">
        <f>R6*別紙!$C5/100*別紙!$E5/10^3</f>
        <v>383.79837600000008</v>
      </c>
      <c r="S19" s="572"/>
      <c r="T19" s="191"/>
      <c r="U19" s="588"/>
      <c r="W19" s="201"/>
      <c r="X19" s="201"/>
      <c r="Y19" s="173"/>
      <c r="Z19" s="628" t="s">
        <v>389</v>
      </c>
      <c r="AA19" s="671"/>
      <c r="AB19" s="672"/>
      <c r="AC19" s="673">
        <f>SUM($AC$6,$AC$9,$AC$10,$AC$13)</f>
        <v>200202</v>
      </c>
      <c r="AD19" s="673">
        <f>SUM($AD$6,$AD$9,$AD$10,$AD$13)</f>
        <v>224075.03200000001</v>
      </c>
      <c r="AE19" s="674">
        <f>SUM($AE$6,$AE$9,$AE$10,$AE$13,$AE$17,$AE$18)</f>
        <v>13.469362662000002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65.079792000000012</v>
      </c>
      <c r="K20" s="617">
        <f>K7*別紙!$C6/100*別紙!$E6/10^3</f>
        <v>130.55641199999999</v>
      </c>
      <c r="L20" s="617">
        <f>L7*別紙!$C6/100*別紙!$E6/10^3</f>
        <v>196.03303199999999</v>
      </c>
      <c r="M20" s="617">
        <f>M7*別紙!$C6/100*別紙!$E6/10^3</f>
        <v>262.03875599999998</v>
      </c>
      <c r="N20" s="617">
        <f>N7*別紙!$C6/100*別紙!$E6/10^3</f>
        <v>261.50965200000002</v>
      </c>
      <c r="O20" s="617">
        <f>O7*別紙!$C6/100*別紙!$E6/10^3</f>
        <v>261.50965200000002</v>
      </c>
      <c r="P20" s="617">
        <f>P7*別紙!$C6/100*別紙!$E6/10^3</f>
        <v>261.50965200000002</v>
      </c>
      <c r="Q20" s="617">
        <f>Q7*別紙!$C6/100*別紙!$E6/10^3</f>
        <v>261.50965200000002</v>
      </c>
      <c r="R20" s="634">
        <f>R7*別紙!$C6/100*別紙!$E6/10^3</f>
        <v>261.50965200000002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318.66514799999999</v>
      </c>
      <c r="K25" s="657">
        <f t="shared" si="3"/>
        <v>395.66291999999999</v>
      </c>
      <c r="L25" s="657">
        <f t="shared" si="3"/>
        <v>479.02132800000004</v>
      </c>
      <c r="M25" s="657">
        <f t="shared" si="3"/>
        <v>552.22777199999996</v>
      </c>
      <c r="N25" s="657">
        <f t="shared" si="3"/>
        <v>579.66146400000002</v>
      </c>
      <c r="O25" s="657">
        <f t="shared" si="3"/>
        <v>579.66146400000002</v>
      </c>
      <c r="P25" s="657">
        <f t="shared" si="3"/>
        <v>595.6230599999999</v>
      </c>
      <c r="Q25" s="657">
        <f t="shared" si="3"/>
        <v>628.02629999999999</v>
      </c>
      <c r="R25" s="658">
        <f t="shared" ref="R25" si="4">SUM(R19:R24)</f>
        <v>645.30802800000015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26517.288947631165</v>
      </c>
      <c r="K26" s="654">
        <f>(VLOOKUP(年度マスタ!$K$4&amp;"_"&amp;K$18,データシート1!$A:$BT,MATCH("da_合計",データシート1!$A$1:$BT$1,0),0))/10^3</f>
        <v>27916.797762048558</v>
      </c>
      <c r="L26" s="654">
        <f>(VLOOKUP(年度マスタ!$K$4&amp;"_"&amp;L$18,データシート1!$A:$BT,MATCH("da_合計",データシート1!$A$1:$BT$1,0),0))/10^3</f>
        <v>28016.291386985722</v>
      </c>
      <c r="M26" s="654">
        <f>(VLOOKUP(年度マスタ!$K$4&amp;"_"&amp;M$18,データシート1!$A:$BT,MATCH("da_合計",データシート1!$A$1:$BT$1,0),0))/10^3</f>
        <v>26491.099040005738</v>
      </c>
      <c r="N26" s="654">
        <f>(VLOOKUP(年度マスタ!$K$4&amp;"_"&amp;N$18,データシート1!$A:$BT,MATCH("da_合計",データシート1!$A$1:$BT$1,0),0))/10^3</f>
        <v>25710.606135174072</v>
      </c>
      <c r="O26" s="654">
        <f>(VLOOKUP(年度マスタ!$K$4&amp;"_"&amp;O$18,データシート1!$A:$BT,MATCH("da_合計",データシート1!$A$1:$BT$1,0),0))/10^3</f>
        <v>25150.917497792118</v>
      </c>
      <c r="P26" s="654">
        <f>(VLOOKUP(年度マスタ!$K$4&amp;"_"&amp;P$18,データシート1!$A:$BT,MATCH("da_合計",データシート1!$A$1:$BT$1,0),0))/10^3</f>
        <v>26684.301446919442</v>
      </c>
      <c r="Q26" s="654">
        <f>(VLOOKUP(年度マスタ!$K$4&amp;"_"&amp;Q$18,データシート1!$A:$BT,MATCH("da_合計",データシート1!$A$1:$BT$1,0),0))/10^3</f>
        <v>26374.646290178069</v>
      </c>
      <c r="R26" s="655">
        <f>Q26</f>
        <v>26374.646290178069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1.201725970665138E-2</v>
      </c>
      <c r="K27" s="839">
        <f t="shared" ref="K27:P27" si="5">K25/K26</f>
        <v>1.4172933563959232E-2</v>
      </c>
      <c r="L27" s="839">
        <f t="shared" si="5"/>
        <v>1.7097956377713774E-2</v>
      </c>
      <c r="M27" s="839">
        <f t="shared" si="5"/>
        <v>2.084578564166209E-2</v>
      </c>
      <c r="N27" s="839">
        <f t="shared" si="5"/>
        <v>2.2545616425860102E-2</v>
      </c>
      <c r="O27" s="839">
        <f t="shared" si="5"/>
        <v>2.3047328752554885E-2</v>
      </c>
      <c r="P27" s="839">
        <f t="shared" si="5"/>
        <v>2.2321103709040932E-2</v>
      </c>
      <c r="Q27" s="839">
        <f>Q25/Q26</f>
        <v>2.3811743031180565E-2</v>
      </c>
      <c r="R27" s="840">
        <f>R25/R26</f>
        <v>2.4466983211839818E-2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2.4466983211839818E-2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8.4958497465592799</v>
      </c>
      <c r="AA52" s="173"/>
      <c r="AB52" s="678" t="s">
        <v>413</v>
      </c>
      <c r="AC52" s="679">
        <f>$AD6</f>
        <v>222417.495</v>
      </c>
      <c r="AD52" s="680">
        <f>R19+R20</f>
        <v>645.30802800000015</v>
      </c>
      <c r="AE52" s="681">
        <f t="shared" ref="AE52:AE54" si="6">IFERROR(AD52/AC52,"-")</f>
        <v>2.9013366417061761E-3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197700.38570982195</v>
      </c>
      <c r="Z53" s="1130"/>
      <c r="AA53" s="173"/>
      <c r="AB53" s="678" t="s">
        <v>377</v>
      </c>
      <c r="AC53" s="679">
        <f>$AD9</f>
        <v>1657.537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46</v>
      </c>
      <c r="AK54" s="443">
        <f>VLOOKUP(年度マスタ!$K$4&amp;"_"&amp;AK$53,データシート1!$A$1:$BT$2000,MATCH("ca_太陽光発電（10kW未満）",データシート1!$A$1:$BT$1,0),0)</f>
        <v>48</v>
      </c>
      <c r="AL54" s="443">
        <f>VLOOKUP(年度マスタ!$K$4&amp;"_"&amp;AL$53,データシート1!$A$1:$BT$2000,MATCH("ca_太陽光発電（10kW未満）",データシート1!$A$1:$BT$1,0),0)</f>
        <v>51</v>
      </c>
      <c r="AM54" s="443">
        <f>VLOOKUP(年度マスタ!$K$4&amp;"_"&amp;AM$53,データシート1!$A$1:$BT$2000,MATCH("ca_太陽光発電（10kW未満）",データシート1!$A$1:$BT$1,0),0)</f>
        <v>52</v>
      </c>
      <c r="AN54" s="443">
        <f>VLOOKUP(年度マスタ!$K$4&amp;"_"&amp;AN$53,データシート1!$A$1:$BT$2000,MATCH("ca_太陽光発電（10kW未満）",データシート1!$A$1:$BT$1,0),0)</f>
        <v>57</v>
      </c>
      <c r="AO54" s="443">
        <f>VLOOKUP(年度マスタ!$K$4&amp;"_"&amp;AO$53,データシート1!$A$1:$BT$2000,MATCH("ca_太陽光発電（10kW未満）",データシート1!$A$1:$BT$1,0),0)</f>
        <v>57</v>
      </c>
      <c r="AP54" s="443">
        <f>VLOOKUP(年度マスタ!$K$4&amp;"_"&amp;AP$53,データシート1!$A$1:$BT$2000,MATCH("ca_太陽光発電（10kW未満）",データシート1!$A$1:$BT$1,0),0)</f>
        <v>59</v>
      </c>
      <c r="AQ54" s="443">
        <f>VLOOKUP(年度マスタ!$K$4&amp;"_"&amp;AQ$53,データシート1!$A$1:$BT$2000,MATCH("ca_太陽光発電（10kW未満）",データシート1!$A$1:$BT$1,0),0)</f>
        <v>63</v>
      </c>
      <c r="AR54" s="443">
        <f>VLOOKUP(年度マスタ!$K$4&amp;"_"&amp;AR$53,データシート1!$A$1:$BT$2000,MATCH("ca_太陽光発電（10kW未満）",データシート1!$A$1:$BT$1,0),0)</f>
        <v>65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八郎潟町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秋田県</v>
      </c>
      <c r="AY12" s="1023" t="str">
        <f>年度マスタ!$J4</f>
        <v>八郎潟町</v>
      </c>
      <c r="AZ12" s="1023" t="str">
        <f>年度マスタ!$K4</f>
        <v>05363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八郎潟町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秋田県</v>
      </c>
      <c r="AY4" s="1038" t="str">
        <f>年度マスタ!$J4</f>
        <v>八郎潟町</v>
      </c>
      <c r="AZ4" s="1038" t="str">
        <f>年度マスタ!$K4</f>
        <v>05363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05201</v>
      </c>
      <c r="AY72" s="18" t="str">
        <f>IF(IFERROR(比較地域マスタ!$AE7,"")=0,"",IFERROR(比較地域マスタ!$AE7,""))</f>
        <v>秋田市</v>
      </c>
      <c r="AZ72" s="16"/>
      <c r="BA72" s="22">
        <v>1</v>
      </c>
      <c r="BB72" s="22">
        <v>1</v>
      </c>
      <c r="BC72" s="18" t="str">
        <f>AX72</f>
        <v>05201</v>
      </c>
      <c r="BD72" s="18" t="str">
        <f>AY72</f>
        <v>秋田市</v>
      </c>
      <c r="BE72" s="33">
        <f>VLOOKUP(BC72&amp;"_"&amp;$AZ$9,データシート3!A:AB,MATCH("ea_"&amp;"太陽光（建物系）"&amp;"_年間発電",データシート3!$A$1:$AB$1,0),0)/10^3+VLOOKUP(BC72&amp;"_"&amp;$AZ$9,データシート3!A:AB,MATCH("ea_"&amp;"太陽光（土地系）"&amp;"_年間発電",データシート3!$A$1:$AB$1,0),0)/10^3</f>
        <v>3302718.2340000002</v>
      </c>
      <c r="BF72" s="33">
        <f>VLOOKUP(BC72&amp;"_"&amp;$AZ$9,データシート3!A:AB,MATCH("ea_"&amp;"風力（陸上）"&amp;"_年間発電",データシート3!$A$1:$AB$1,0),0)/10^3</f>
        <v>1730720.9280000003</v>
      </c>
      <c r="BG72" s="33">
        <f>VLOOKUP(BC72&amp;"_"&amp;$AZ$9,データシート3!A:AB,MATCH("ea_"&amp;"中小水（河川）"&amp;"_年間発電",データシート3!$A$1:$AB$1,0),0)/10^3+VLOOKUP(BC72&amp;"_"&amp;$AZ$9,データシート3!A:AB,MATCH("ea_"&amp;"中小水（農業用水路）"&amp;"_年間発電",データシート3!$A$1:$AB$1,0),0)/10^3</f>
        <v>210351.97099999999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248.959</v>
      </c>
      <c r="BI72" s="33">
        <f>SUM(BE72:BH72)</f>
        <v>5244040.0920000002</v>
      </c>
      <c r="BJ72" s="33">
        <f>(VLOOKUP($BC72&amp;"_"&amp;$AZ$8,データシート3!$A:$AN,MATCH("da_合計",データシート3!$A$1:$AN$1,0),0))/10^3</f>
        <v>2131875.6966617005</v>
      </c>
      <c r="BK72" s="33">
        <f t="shared" ref="BK72:BK103" si="21">BI72-BJ72</f>
        <v>3112164.3953382997</v>
      </c>
      <c r="BL72" s="33">
        <f t="shared" ref="BL72:BL103" si="22">IF(BK72&gt;0,0,BK72)</f>
        <v>0</v>
      </c>
      <c r="BM72" s="33">
        <f t="shared" ref="BM72:BM103" si="23">IF(BK72&gt;0,BK72,0)</f>
        <v>3112164.3953382997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05366</v>
      </c>
      <c r="AY73" s="18" t="str">
        <f>IF(IFERROR(比較地域マスタ!$AE8,"")=0,"",IFERROR(比較地域マスタ!$AE8,""))</f>
        <v>井川町</v>
      </c>
      <c r="AZ73" s="16"/>
      <c r="BA73" s="22">
        <v>2</v>
      </c>
      <c r="BB73" s="22">
        <v>1</v>
      </c>
      <c r="BC73" s="18" t="str">
        <f t="shared" ref="BC73:BC136" si="24">AX73</f>
        <v>05366</v>
      </c>
      <c r="BD73" s="18" t="str">
        <f t="shared" ref="BD73:BD136" si="25">AY73</f>
        <v>井川町</v>
      </c>
      <c r="BE73" s="33">
        <f>VLOOKUP(BC73&amp;"_"&amp;$AZ$9,データシート3!A:AB,MATCH("ea_"&amp;"太陽光（建物系）"&amp;"_年間発電",データシート3!$A$1:$AB$1,0),0)/10^3+VLOOKUP(BC73&amp;"_"&amp;$AZ$9,データシート3!A:AB,MATCH("ea_"&amp;"太陽光（土地系）"&amp;"_年間発電",データシート3!$A$1:$AB$1,0),0)/10^3</f>
        <v>350982.22899999999</v>
      </c>
      <c r="BF73" s="33">
        <f>VLOOKUP(BC73&amp;"_"&amp;$AZ$9,データシート3!A:AB,MATCH("ea_"&amp;"風力（陸上）"&amp;"_年間発電",データシート3!$A$1:$AB$1,0),0)/10^3</f>
        <v>78719.240000000005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429701.46899999998</v>
      </c>
      <c r="BJ73" s="33">
        <f>(VLOOKUP($BC73&amp;"_"&amp;$AZ$8,データシート3!$A:$AN,MATCH("da_合計",データシート3!$A$1:$AN$1,0),0))/10^3</f>
        <v>29559.969848549172</v>
      </c>
      <c r="BK73" s="33">
        <f t="shared" si="21"/>
        <v>400141.49915145081</v>
      </c>
      <c r="BL73" s="33">
        <f t="shared" si="22"/>
        <v>0</v>
      </c>
      <c r="BM73" s="33">
        <f t="shared" si="23"/>
        <v>400141.49915145081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05463</v>
      </c>
      <c r="AY74" s="18" t="str">
        <f>IF(IFERROR(比較地域マスタ!$AE9,"")=0,"",IFERROR(比較地域マスタ!$AE9,""))</f>
        <v>羽後町</v>
      </c>
      <c r="AZ74" s="16"/>
      <c r="BA74" s="22">
        <v>3</v>
      </c>
      <c r="BB74" s="22">
        <v>1</v>
      </c>
      <c r="BC74" s="18" t="str">
        <f t="shared" si="24"/>
        <v>05463</v>
      </c>
      <c r="BD74" s="18" t="str">
        <f t="shared" si="25"/>
        <v>羽後町</v>
      </c>
      <c r="BE74" s="33">
        <f>VLOOKUP(BC74&amp;"_"&amp;$AZ$9,データシート3!A:AB,MATCH("ea_"&amp;"太陽光（建物系）"&amp;"_年間発電",データシート3!$A$1:$AB$1,0),0)/10^3+VLOOKUP(BC74&amp;"_"&amp;$AZ$9,データシート3!A:AB,MATCH("ea_"&amp;"太陽光（土地系）"&amp;"_年間発電",データシート3!$A$1:$AB$1,0),0)/10^3</f>
        <v>959884.1540000001</v>
      </c>
      <c r="BF74" s="33">
        <f>VLOOKUP(BC74&amp;"_"&amp;$AZ$9,データシート3!A:AB,MATCH("ea_"&amp;"風力（陸上）"&amp;"_年間発電",データシート3!$A$1:$AB$1,0),0)/10^3</f>
        <v>736233.76399999997</v>
      </c>
      <c r="BG74" s="33">
        <f>VLOOKUP(BC74&amp;"_"&amp;$AZ$9,データシート3!A:AB,MATCH("ea_"&amp;"中小水（河川）"&amp;"_年間発電",データシート3!$A$1:$AB$1,0),0)/10^3+VLOOKUP(BC74&amp;"_"&amp;$AZ$9,データシート3!A:AB,MATCH("ea_"&amp;"中小水（農業用水路）"&amp;"_年間発電",データシート3!$A$1:$AB$1,0),0)/10^3</f>
        <v>10778.953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1706896.871</v>
      </c>
      <c r="BJ74" s="33">
        <f>(VLOOKUP($BC74&amp;"_"&amp;$AZ$8,データシート3!$A:$AN,MATCH("da_合計",データシート3!$A$1:$AN$1,0),0))/10^3</f>
        <v>73021.534699659212</v>
      </c>
      <c r="BK74" s="33">
        <f t="shared" si="21"/>
        <v>1633875.3363003409</v>
      </c>
      <c r="BL74" s="33">
        <f t="shared" si="22"/>
        <v>0</v>
      </c>
      <c r="BM74" s="33">
        <f t="shared" si="23"/>
        <v>1633875.3363003409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05368</v>
      </c>
      <c r="AY75" s="18" t="str">
        <f>IF(IFERROR(比較地域マスタ!$AE10,"")=0,"",IFERROR(比較地域マスタ!$AE10,""))</f>
        <v>大潟村</v>
      </c>
      <c r="AZ75" s="16"/>
      <c r="BA75" s="22">
        <v>4</v>
      </c>
      <c r="BB75" s="22">
        <v>1</v>
      </c>
      <c r="BC75" s="18" t="str">
        <f t="shared" si="24"/>
        <v>05368</v>
      </c>
      <c r="BD75" s="18" t="str">
        <f t="shared" si="25"/>
        <v>大潟村</v>
      </c>
      <c r="BE75" s="33">
        <f>VLOOKUP(BC75&amp;"_"&amp;$AZ$9,データシート3!A:AB,MATCH("ea_"&amp;"太陽光（建物系）"&amp;"_年間発電",データシート3!$A$1:$AB$1,0),0)/10^3+VLOOKUP(BC75&amp;"_"&amp;$AZ$9,データシート3!A:AB,MATCH("ea_"&amp;"太陽光（土地系）"&amp;"_年間発電",データシート3!$A$1:$AB$1,0),0)/10^3</f>
        <v>4288445.7540000007</v>
      </c>
      <c r="BF75" s="33">
        <f>VLOOKUP(BC75&amp;"_"&amp;$AZ$9,データシート3!A:AB,MATCH("ea_"&amp;"風力（陸上）"&amp;"_年間発電",データシート3!$A$1:$AB$1,0),0)/10^3</f>
        <v>312492.283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9137.6610000000001</v>
      </c>
      <c r="BI75" s="33">
        <f t="shared" si="26"/>
        <v>4610075.6980000008</v>
      </c>
      <c r="BJ75" s="33">
        <f>(VLOOKUP($BC75&amp;"_"&amp;$AZ$8,データシート3!$A:$AN,MATCH("da_合計",データシート3!$A$1:$AN$1,0),0))/10^3</f>
        <v>26290.352326543009</v>
      </c>
      <c r="BK75" s="33">
        <f t="shared" si="21"/>
        <v>4583785.3456734577</v>
      </c>
      <c r="BL75" s="33">
        <f t="shared" si="22"/>
        <v>0</v>
      </c>
      <c r="BM75" s="33">
        <f t="shared" si="23"/>
        <v>4583785.3456734577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05204</v>
      </c>
      <c r="AY76" s="18" t="str">
        <f>IF(IFERROR(比較地域マスタ!$AE11,"")=0,"",IFERROR(比較地域マスタ!$AE11,""))</f>
        <v>大館市</v>
      </c>
      <c r="AZ76" s="16"/>
      <c r="BA76" s="22">
        <v>5</v>
      </c>
      <c r="BB76" s="22">
        <v>1</v>
      </c>
      <c r="BC76" s="18" t="str">
        <f t="shared" si="24"/>
        <v>05204</v>
      </c>
      <c r="BD76" s="18" t="str">
        <f t="shared" si="25"/>
        <v>大館市</v>
      </c>
      <c r="BE76" s="33">
        <f>VLOOKUP(BC76&amp;"_"&amp;$AZ$9,データシート3!A:AB,MATCH("ea_"&amp;"太陽光（建物系）"&amp;"_年間発電",データシート3!$A$1:$AB$1,0),0)/10^3+VLOOKUP(BC76&amp;"_"&amp;$AZ$9,データシート3!A:AB,MATCH("ea_"&amp;"太陽光（土地系）"&amp;"_年間発電",データシート3!$A$1:$AB$1,0),0)/10^3</f>
        <v>1945712.6809999999</v>
      </c>
      <c r="BF76" s="33">
        <f>VLOOKUP(BC76&amp;"_"&amp;$AZ$9,データシート3!A:AB,MATCH("ea_"&amp;"風力（陸上）"&amp;"_年間発電",データシート3!$A$1:$AB$1,0),0)/10^3</f>
        <v>3142484.1880000001</v>
      </c>
      <c r="BG76" s="33">
        <f>VLOOKUP(BC76&amp;"_"&amp;$AZ$9,データシート3!A:AB,MATCH("ea_"&amp;"中小水（河川）"&amp;"_年間発電",データシート3!$A$1:$AB$1,0),0)/10^3+VLOOKUP(BC76&amp;"_"&amp;$AZ$9,データシート3!A:AB,MATCH("ea_"&amp;"中小水（農業用水路）"&amp;"_年間発電",データシート3!$A$1:$AB$1,0),0)/10^3</f>
        <v>95229.036999999982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21.585000000000001</v>
      </c>
      <c r="BI76" s="33">
        <f t="shared" si="26"/>
        <v>5183447.4909999995</v>
      </c>
      <c r="BJ76" s="33">
        <f>(VLOOKUP($BC76&amp;"_"&amp;$AZ$8,データシート3!$A:$AN,MATCH("da_合計",データシート3!$A$1:$AN$1,0),0))/10^3</f>
        <v>532233.46386649588</v>
      </c>
      <c r="BK76" s="33">
        <f t="shared" si="21"/>
        <v>4651214.0271335039</v>
      </c>
      <c r="BL76" s="33">
        <f t="shared" si="22"/>
        <v>0</v>
      </c>
      <c r="BM76" s="33">
        <f t="shared" si="23"/>
        <v>4651214.0271335039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05206</v>
      </c>
      <c r="AY77" s="18" t="str">
        <f>IF(IFERROR(比較地域マスタ!$AE12,"")=0,"",IFERROR(比較地域マスタ!$AE12,""))</f>
        <v>男鹿市</v>
      </c>
      <c r="AZ77" s="16"/>
      <c r="BA77" s="22">
        <v>6</v>
      </c>
      <c r="BB77" s="22">
        <v>1</v>
      </c>
      <c r="BC77" s="18" t="str">
        <f t="shared" si="24"/>
        <v>05206</v>
      </c>
      <c r="BD77" s="18" t="str">
        <f t="shared" si="25"/>
        <v>男鹿市</v>
      </c>
      <c r="BE77" s="33">
        <f>VLOOKUP(BC77&amp;"_"&amp;$AZ$9,データシート3!A:AB,MATCH("ea_"&amp;"太陽光（建物系）"&amp;"_年間発電",データシート3!$A$1:$AB$1,0),0)/10^3+VLOOKUP(BC77&amp;"_"&amp;$AZ$9,データシート3!A:AB,MATCH("ea_"&amp;"太陽光（土地系）"&amp;"_年間発電",データシート3!$A$1:$AB$1,0),0)/10^3</f>
        <v>1340336.2640000004</v>
      </c>
      <c r="BF77" s="33">
        <f>VLOOKUP(BC77&amp;"_"&amp;$AZ$9,データシート3!A:AB,MATCH("ea_"&amp;"風力（陸上）"&amp;"_年間発電",データシート3!$A$1:$AB$1,0),0)/10^3</f>
        <v>1302128.9210000001</v>
      </c>
      <c r="BG77" s="33">
        <f>VLOOKUP(BC77&amp;"_"&amp;$AZ$9,データシート3!A:AB,MATCH("ea_"&amp;"中小水（河川）"&amp;"_年間発電",データシート3!$A$1:$AB$1,0),0)/10^3+VLOOKUP(BC77&amp;"_"&amp;$AZ$9,データシート3!A:AB,MATCH("ea_"&amp;"中小水（農業用水路）"&amp;"_年間発電",データシート3!$A$1:$AB$1,0),0)/10^3</f>
        <v>1293.0640000000001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7778.5649999999987</v>
      </c>
      <c r="BI77" s="33">
        <f t="shared" si="26"/>
        <v>2651536.8140000002</v>
      </c>
      <c r="BJ77" s="33">
        <f>(VLOOKUP($BC77&amp;"_"&amp;$AZ$8,データシート3!$A:$AN,MATCH("da_合計",データシート3!$A$1:$AN$1,0),0))/10^3</f>
        <v>142233.21874416675</v>
      </c>
      <c r="BK77" s="33">
        <f t="shared" si="21"/>
        <v>2509303.5952558336</v>
      </c>
      <c r="BL77" s="33">
        <f t="shared" si="22"/>
        <v>0</v>
      </c>
      <c r="BM77" s="33">
        <f t="shared" si="23"/>
        <v>2509303.5952558336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05211</v>
      </c>
      <c r="AY78" s="18" t="str">
        <f>IF(IFERROR(比較地域マスタ!$AE13,"")=0,"",IFERROR(比較地域マスタ!$AE13,""))</f>
        <v>潟上市</v>
      </c>
      <c r="AZ78" s="16"/>
      <c r="BA78" s="22">
        <v>7</v>
      </c>
      <c r="BB78" s="22">
        <v>1</v>
      </c>
      <c r="BC78" s="18" t="str">
        <f t="shared" si="24"/>
        <v>05211</v>
      </c>
      <c r="BD78" s="18" t="str">
        <f t="shared" si="25"/>
        <v>潟上市</v>
      </c>
      <c r="BE78" s="33">
        <f>VLOOKUP(BC78&amp;"_"&amp;$AZ$9,データシート3!A:AB,MATCH("ea_"&amp;"太陽光（建物系）"&amp;"_年間発電",データシート3!$A$1:$AB$1,0),0)/10^3+VLOOKUP(BC78&amp;"_"&amp;$AZ$9,データシート3!A:AB,MATCH("ea_"&amp;"太陽光（土地系）"&amp;"_年間発電",データシート3!$A$1:$AB$1,0),0)/10^3</f>
        <v>1103371.4539999999</v>
      </c>
      <c r="BF78" s="33">
        <f>VLOOKUP(BC78&amp;"_"&amp;$AZ$9,データシート3!A:AB,MATCH("ea_"&amp;"風力（陸上）"&amp;"_年間発電",データシート3!$A$1:$AB$1,0),0)/10^3</f>
        <v>24323.941999999999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1127695.3959999999</v>
      </c>
      <c r="BJ78" s="33">
        <f>(VLOOKUP($BC78&amp;"_"&amp;$AZ$8,データシート3!$A:$AN,MATCH("da_合計",データシート3!$A$1:$AN$1,0),0))/10^3</f>
        <v>193738.66293999273</v>
      </c>
      <c r="BK78" s="33">
        <f t="shared" si="21"/>
        <v>933956.73306000722</v>
      </c>
      <c r="BL78" s="33">
        <f t="shared" si="22"/>
        <v>0</v>
      </c>
      <c r="BM78" s="33">
        <f t="shared" si="23"/>
        <v>933956.73306000722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05209</v>
      </c>
      <c r="AY79" s="18" t="str">
        <f>IF(IFERROR(比較地域マスタ!$AE14,"")=0,"",IFERROR(比較地域マスタ!$AE14,""))</f>
        <v>鹿角市</v>
      </c>
      <c r="AZ79" s="16"/>
      <c r="BA79" s="22">
        <v>8</v>
      </c>
      <c r="BB79" s="22">
        <v>1</v>
      </c>
      <c r="BC79" s="18" t="str">
        <f t="shared" si="24"/>
        <v>05209</v>
      </c>
      <c r="BD79" s="18" t="str">
        <f t="shared" si="25"/>
        <v>鹿角市</v>
      </c>
      <c r="BE79" s="33">
        <f>VLOOKUP(BC79&amp;"_"&amp;$AZ$9,データシート3!A:AB,MATCH("ea_"&amp;"太陽光（建物系）"&amp;"_年間発電",データシート3!$A$1:$AB$1,0),0)/10^3+VLOOKUP(BC79&amp;"_"&amp;$AZ$9,データシート3!A:AB,MATCH("ea_"&amp;"太陽光（土地系）"&amp;"_年間発電",データシート3!$A$1:$AB$1,0),0)/10^3</f>
        <v>1680318.5250000001</v>
      </c>
      <c r="BF79" s="33">
        <f>VLOOKUP(BC79&amp;"_"&amp;$AZ$9,データシート3!A:AB,MATCH("ea_"&amp;"風力（陸上）"&amp;"_年間発電",データシート3!$A$1:$AB$1,0),0)/10^3</f>
        <v>5172628.5159999998</v>
      </c>
      <c r="BG79" s="33">
        <f>VLOOKUP(BC79&amp;"_"&amp;$AZ$9,データシート3!A:AB,MATCH("ea_"&amp;"中小水（河川）"&amp;"_年間発電",データシート3!$A$1:$AB$1,0),0)/10^3+VLOOKUP(BC79&amp;"_"&amp;$AZ$9,データシート3!A:AB,MATCH("ea_"&amp;"中小水（農業用水路）"&amp;"_年間発電",データシート3!$A$1:$AB$1,0),0)/10^3</f>
        <v>173486.68599999999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2292192.6820000005</v>
      </c>
      <c r="BI79" s="33">
        <f t="shared" si="26"/>
        <v>9318626.409</v>
      </c>
      <c r="BJ79" s="33">
        <f>(VLOOKUP($BC79&amp;"_"&amp;$AZ$8,データシート3!$A:$AN,MATCH("da_合計",データシート3!$A$1:$AN$1,0),0))/10^3</f>
        <v>175068.97179545238</v>
      </c>
      <c r="BK79" s="33">
        <f t="shared" si="21"/>
        <v>9143557.4372045472</v>
      </c>
      <c r="BL79" s="33">
        <f>IF(BK79&gt;0,0,BK79)</f>
        <v>0</v>
      </c>
      <c r="BM79" s="33">
        <f>IF(BK79&gt;0,BK79,0)</f>
        <v>9143557.4372045472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05327</v>
      </c>
      <c r="AY80" s="18" t="str">
        <f>IF(IFERROR(比較地域マスタ!$AE15,"")=0,"",IFERROR(比較地域マスタ!$AE15,""))</f>
        <v>上小阿仁村</v>
      </c>
      <c r="AZ80" s="16"/>
      <c r="BA80" s="22">
        <v>9</v>
      </c>
      <c r="BB80" s="22">
        <v>1</v>
      </c>
      <c r="BC80" s="18" t="str">
        <f t="shared" si="24"/>
        <v>05327</v>
      </c>
      <c r="BD80" s="18" t="str">
        <f t="shared" si="25"/>
        <v>上小阿仁村</v>
      </c>
      <c r="BE80" s="33">
        <f>VLOOKUP(BC80&amp;"_"&amp;$AZ$9,データシート3!A:AB,MATCH("ea_"&amp;"太陽光（建物系）"&amp;"_年間発電",データシート3!$A$1:$AB$1,0),0)/10^3+VLOOKUP(BC80&amp;"_"&amp;$AZ$9,データシート3!A:AB,MATCH("ea_"&amp;"太陽光（土地系）"&amp;"_年間発電",データシート3!$A$1:$AB$1,0),0)/10^3</f>
        <v>98288.338999999993</v>
      </c>
      <c r="BF80" s="33">
        <f>VLOOKUP(BC80&amp;"_"&amp;$AZ$9,データシート3!A:AB,MATCH("ea_"&amp;"風力（陸上）"&amp;"_年間発電",データシート3!$A$1:$AB$1,0),0)/10^3</f>
        <v>1447359.5589999999</v>
      </c>
      <c r="BG80" s="33">
        <f>VLOOKUP(BC80&amp;"_"&amp;$AZ$9,データシート3!A:AB,MATCH("ea_"&amp;"中小水（河川）"&amp;"_年間発電",データシート3!$A$1:$AB$1,0),0)/10^3+VLOOKUP(BC80&amp;"_"&amp;$AZ$9,データシート3!A:AB,MATCH("ea_"&amp;"中小水（農業用水路）"&amp;"_年間発電",データシート3!$A$1:$AB$1,0),0)/10^3</f>
        <v>22325.225999999995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1567973.1239999998</v>
      </c>
      <c r="BJ80" s="33">
        <f>(VLOOKUP($BC80&amp;"_"&amp;$AZ$8,データシート3!$A:$AN,MATCH("da_合計",データシート3!$A$1:$AN$1,0),0))/10^3</f>
        <v>11382.548249723997</v>
      </c>
      <c r="BK80" s="33">
        <f t="shared" si="21"/>
        <v>1556590.5757502757</v>
      </c>
      <c r="BL80" s="33">
        <f t="shared" si="22"/>
        <v>0</v>
      </c>
      <c r="BM80" s="33">
        <f t="shared" si="23"/>
        <v>1556590.5757502757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05213</v>
      </c>
      <c r="AY81" s="18" t="str">
        <f>IF(IFERROR(比較地域マスタ!$AE16,"")=0,"",IFERROR(比較地域マスタ!$AE16,""))</f>
        <v>北秋田市</v>
      </c>
      <c r="AZ81" s="16"/>
      <c r="BA81" s="22">
        <v>10</v>
      </c>
      <c r="BB81" s="22">
        <v>1</v>
      </c>
      <c r="BC81" s="18" t="str">
        <f t="shared" si="24"/>
        <v>05213</v>
      </c>
      <c r="BD81" s="18" t="str">
        <f t="shared" si="25"/>
        <v>北秋田市</v>
      </c>
      <c r="BE81" s="33">
        <f>VLOOKUP(BC81&amp;"_"&amp;$AZ$9,データシート3!A:AB,MATCH("ea_"&amp;"太陽光（建物系）"&amp;"_年間発電",データシート3!$A$1:$AB$1,0),0)/10^3+VLOOKUP(BC81&amp;"_"&amp;$AZ$9,データシート3!A:AB,MATCH("ea_"&amp;"太陽光（土地系）"&amp;"_年間発電",データシート3!$A$1:$AB$1,0),0)/10^3</f>
        <v>1279600.1220000002</v>
      </c>
      <c r="BF81" s="33">
        <f>VLOOKUP(BC81&amp;"_"&amp;$AZ$9,データシート3!A:AB,MATCH("ea_"&amp;"風力（陸上）"&amp;"_年間発電",データシート3!$A$1:$AB$1,0),0)/10^3</f>
        <v>5437159.2549999999</v>
      </c>
      <c r="BG81" s="33">
        <f>VLOOKUP(BC81&amp;"_"&amp;$AZ$9,データシート3!A:AB,MATCH("ea_"&amp;"中小水（河川）"&amp;"_年間発電",データシート3!$A$1:$AB$1,0),0)/10^3+VLOOKUP(BC81&amp;"_"&amp;$AZ$9,データシート3!A:AB,MATCH("ea_"&amp;"中小水（農業用水路）"&amp;"_年間発電",データシート3!$A$1:$AB$1,0),0)/10^3</f>
        <v>181983.541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4155.2889999999998</v>
      </c>
      <c r="BI81" s="33">
        <f t="shared" si="26"/>
        <v>6902898.2070000004</v>
      </c>
      <c r="BJ81" s="33">
        <f>(VLOOKUP($BC81&amp;"_"&amp;$AZ$8,データシート3!$A:$AN,MATCH("da_合計",データシート3!$A$1:$AN$1,0),0))/10^3</f>
        <v>184999.73694384328</v>
      </c>
      <c r="BK81" s="33">
        <f t="shared" si="21"/>
        <v>6717898.4700561576</v>
      </c>
      <c r="BL81" s="33">
        <f t="shared" si="22"/>
        <v>0</v>
      </c>
      <c r="BM81" s="33">
        <f t="shared" si="23"/>
        <v>6717898.4700561576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05303</v>
      </c>
      <c r="AY82" s="18" t="str">
        <f>IF(IFERROR(比較地域マスタ!$AE17,"")=0,"",IFERROR(比較地域マスタ!$AE17,""))</f>
        <v>小坂町</v>
      </c>
      <c r="AZ82" s="16"/>
      <c r="BA82" s="22">
        <v>11</v>
      </c>
      <c r="BB82" s="22">
        <v>1</v>
      </c>
      <c r="BC82" s="18" t="str">
        <f t="shared" si="24"/>
        <v>05303</v>
      </c>
      <c r="BD82" s="18" t="str">
        <f t="shared" si="25"/>
        <v>小坂町</v>
      </c>
      <c r="BE82" s="33">
        <f>VLOOKUP(BC82&amp;"_"&amp;$AZ$9,データシート3!A:AB,MATCH("ea_"&amp;"太陽光（建物系）"&amp;"_年間発電",データシート3!$A$1:$AB$1,0),0)/10^3+VLOOKUP(BC82&amp;"_"&amp;$AZ$9,データシート3!A:AB,MATCH("ea_"&amp;"太陽光（土地系）"&amp;"_年間発電",データシート3!$A$1:$AB$1,0),0)/10^3</f>
        <v>270250.114</v>
      </c>
      <c r="BF82" s="33">
        <f>VLOOKUP(BC82&amp;"_"&amp;$AZ$9,データシート3!A:AB,MATCH("ea_"&amp;"風力（陸上）"&amp;"_年間発電",データシート3!$A$1:$AB$1,0),0)/10^3</f>
        <v>592070.41799999983</v>
      </c>
      <c r="BG82" s="33">
        <f>VLOOKUP(BC82&amp;"_"&amp;$AZ$9,データシート3!A:AB,MATCH("ea_"&amp;"中小水（河川）"&amp;"_年間発電",データシート3!$A$1:$AB$1,0),0)/10^3+VLOOKUP(BC82&amp;"_"&amp;$AZ$9,データシート3!A:AB,MATCH("ea_"&amp;"中小水（農業用水路）"&amp;"_年間発電",データシート3!$A$1:$AB$1,0),0)/10^3</f>
        <v>48714.968999999997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448.37200000000001</v>
      </c>
      <c r="BI82" s="33">
        <f t="shared" si="26"/>
        <v>911483.87299999991</v>
      </c>
      <c r="BJ82" s="33">
        <f>(VLOOKUP($BC82&amp;"_"&amp;$AZ$8,データシート3!$A:$AN,MATCH("da_合計",データシート3!$A$1:$AN$1,0),0))/10^3</f>
        <v>81072.42379756314</v>
      </c>
      <c r="BK82" s="33">
        <f t="shared" si="21"/>
        <v>830411.44920243672</v>
      </c>
      <c r="BL82" s="33">
        <f t="shared" si="22"/>
        <v>0</v>
      </c>
      <c r="BM82" s="33">
        <f t="shared" si="23"/>
        <v>830411.44920243672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05361</v>
      </c>
      <c r="AY83" s="18" t="str">
        <f>IF(IFERROR(比較地域マスタ!$AE18,"")=0,"",IFERROR(比較地域マスタ!$AE18,""))</f>
        <v>五城目町</v>
      </c>
      <c r="AZ83" s="16"/>
      <c r="BA83" s="22">
        <v>12</v>
      </c>
      <c r="BB83" s="22">
        <v>1</v>
      </c>
      <c r="BC83" s="18" t="str">
        <f t="shared" si="24"/>
        <v>05361</v>
      </c>
      <c r="BD83" s="18" t="str">
        <f t="shared" si="25"/>
        <v>五城目町</v>
      </c>
      <c r="BE83" s="33">
        <f>VLOOKUP(BC83&amp;"_"&amp;$AZ$9,データシート3!A:AB,MATCH("ea_"&amp;"太陽光（建物系）"&amp;"_年間発電",データシート3!$A$1:$AB$1,0),0)/10^3+VLOOKUP(BC83&amp;"_"&amp;$AZ$9,データシート3!A:AB,MATCH("ea_"&amp;"太陽光（土地系）"&amp;"_年間発電",データシート3!$A$1:$AB$1,0),0)/10^3</f>
        <v>430619.17799999996</v>
      </c>
      <c r="BF83" s="33">
        <f>VLOOKUP(BC83&amp;"_"&amp;$AZ$9,データシート3!A:AB,MATCH("ea_"&amp;"風力（陸上）"&amp;"_年間発電",データシート3!$A$1:$AB$1,0),0)/10^3</f>
        <v>506662.087</v>
      </c>
      <c r="BG83" s="33">
        <f>VLOOKUP(BC83&amp;"_"&amp;$AZ$9,データシート3!A:AB,MATCH("ea_"&amp;"中小水（河川）"&amp;"_年間発電",データシート3!$A$1:$AB$1,0),0)/10^3+VLOOKUP(BC83&amp;"_"&amp;$AZ$9,データシート3!A:AB,MATCH("ea_"&amp;"中小水（農業用水路）"&amp;"_年間発電",データシート3!$A$1:$AB$1,0),0)/10^3</f>
        <v>11004.768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948286.03299999994</v>
      </c>
      <c r="BJ83" s="33">
        <f>(VLOOKUP($BC83&amp;"_"&amp;$AZ$8,データシート3!$A:$AN,MATCH("da_合計",データシート3!$A$1:$AN$1,0),0))/10^3</f>
        <v>49026.548012988525</v>
      </c>
      <c r="BK83" s="33">
        <f t="shared" si="21"/>
        <v>899259.48498701141</v>
      </c>
      <c r="BL83" s="33">
        <f t="shared" si="22"/>
        <v>0</v>
      </c>
      <c r="BM83" s="33">
        <f t="shared" si="23"/>
        <v>899259.48498701141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05215</v>
      </c>
      <c r="AY84" s="18" t="str">
        <f>IF(IFERROR(比較地域マスタ!$AE19,"")=0,"",IFERROR(比較地域マスタ!$AE19,""))</f>
        <v>仙北市</v>
      </c>
      <c r="AZ84" s="16"/>
      <c r="BA84" s="22">
        <v>13</v>
      </c>
      <c r="BB84" s="22">
        <v>1</v>
      </c>
      <c r="BC84" s="18" t="str">
        <f t="shared" si="24"/>
        <v>05215</v>
      </c>
      <c r="BD84" s="18" t="str">
        <f t="shared" si="25"/>
        <v>仙北市</v>
      </c>
      <c r="BE84" s="33">
        <f>VLOOKUP(BC84&amp;"_"&amp;$AZ$9,データシート3!A:AB,MATCH("ea_"&amp;"太陽光（建物系）"&amp;"_年間発電",データシート3!$A$1:$AB$1,0),0)/10^3+VLOOKUP(BC84&amp;"_"&amp;$AZ$9,データシート3!A:AB,MATCH("ea_"&amp;"太陽光（土地系）"&amp;"_年間発電",データシート3!$A$1:$AB$1,0),0)/10^3</f>
        <v>1378089.081</v>
      </c>
      <c r="BF84" s="33">
        <f>VLOOKUP(BC84&amp;"_"&amp;$AZ$9,データシート3!A:AB,MATCH("ea_"&amp;"風力（陸上）"&amp;"_年間発電",データシート3!$A$1:$AB$1,0),0)/10^3</f>
        <v>2528397.4019999993</v>
      </c>
      <c r="BG84" s="33">
        <f>VLOOKUP(BC84&amp;"_"&amp;$AZ$9,データシート3!A:AB,MATCH("ea_"&amp;"中小水（河川）"&amp;"_年間発電",データシート3!$A$1:$AB$1,0),0)/10^3+VLOOKUP(BC84&amp;"_"&amp;$AZ$9,データシート3!A:AB,MATCH("ea_"&amp;"中小水（農業用水路）"&amp;"_年間発電",データシート3!$A$1:$AB$1,0),0)/10^3</f>
        <v>349568.38399999996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6018705.8150000004</v>
      </c>
      <c r="BI84" s="33">
        <f t="shared" si="26"/>
        <v>10274760.682</v>
      </c>
      <c r="BJ84" s="33">
        <f>(VLOOKUP($BC84&amp;"_"&amp;$AZ$8,データシート3!$A:$AN,MATCH("da_合計",データシート3!$A$1:$AN$1,0),0))/10^3</f>
        <v>141741.05692265171</v>
      </c>
      <c r="BK84" s="33">
        <f t="shared" si="21"/>
        <v>10133019.625077348</v>
      </c>
      <c r="BL84" s="33">
        <f t="shared" si="22"/>
        <v>0</v>
      </c>
      <c r="BM84" s="33">
        <f t="shared" si="23"/>
        <v>10133019.625077348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05212</v>
      </c>
      <c r="AY85" s="18" t="str">
        <f>IF(IFERROR(比較地域マスタ!$AE20,"")=0,"",IFERROR(比較地域マスタ!$AE20,""))</f>
        <v>大仙市</v>
      </c>
      <c r="AZ85" s="16"/>
      <c r="BA85" s="22">
        <v>14</v>
      </c>
      <c r="BB85" s="22">
        <v>1</v>
      </c>
      <c r="BC85" s="18" t="str">
        <f t="shared" si="24"/>
        <v>05212</v>
      </c>
      <c r="BD85" s="18" t="str">
        <f t="shared" si="25"/>
        <v>大仙市</v>
      </c>
      <c r="BE85" s="33">
        <f>VLOOKUP(BC85&amp;"_"&amp;$AZ$9,データシート3!A:AB,MATCH("ea_"&amp;"太陽光（建物系）"&amp;"_年間発電",データシート3!$A$1:$AB$1,0),0)/10^3+VLOOKUP(BC85&amp;"_"&amp;$AZ$9,データシート3!A:AB,MATCH("ea_"&amp;"太陽光（土地系）"&amp;"_年間発電",データシート3!$A$1:$AB$1,0),0)/10^3</f>
        <v>5158785.7989999996</v>
      </c>
      <c r="BF85" s="33">
        <f>VLOOKUP(BC85&amp;"_"&amp;$AZ$9,データシート3!A:AB,MATCH("ea_"&amp;"風力（陸上）"&amp;"_年間発電",データシート3!$A$1:$AB$1,0),0)/10^3</f>
        <v>1056757.334</v>
      </c>
      <c r="BG85" s="33">
        <f>VLOOKUP(BC85&amp;"_"&amp;$AZ$9,データシート3!A:AB,MATCH("ea_"&amp;"中小水（河川）"&amp;"_年間発電",データシート3!$A$1:$AB$1,0),0)/10^3+VLOOKUP(BC85&amp;"_"&amp;$AZ$9,データシート3!A:AB,MATCH("ea_"&amp;"中小水（農業用水路）"&amp;"_年間発電",データシート3!$A$1:$AB$1,0),0)/10^3</f>
        <v>23353.702000000001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4.415</v>
      </c>
      <c r="BI85" s="33">
        <f t="shared" si="26"/>
        <v>6238901.2499999991</v>
      </c>
      <c r="BJ85" s="33">
        <f>(VLOOKUP($BC85&amp;"_"&amp;$AZ$8,データシート3!$A:$AN,MATCH("da_合計",データシート3!$A$1:$AN$1,0),0))/10^3</f>
        <v>488224.09860732948</v>
      </c>
      <c r="BK85" s="33">
        <f t="shared" si="21"/>
        <v>5750677.1513926694</v>
      </c>
      <c r="BL85" s="33">
        <f t="shared" si="22"/>
        <v>0</v>
      </c>
      <c r="BM85" s="33">
        <f t="shared" si="23"/>
        <v>5750677.1513926694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05214</v>
      </c>
      <c r="AY86" s="18" t="str">
        <f>IF(IFERROR(比較地域マスタ!$AE21,"")=0,"",IFERROR(比較地域マスタ!$AE21,""))</f>
        <v>にかほ市</v>
      </c>
      <c r="AZ86" s="16"/>
      <c r="BA86" s="22">
        <v>15</v>
      </c>
      <c r="BB86" s="22">
        <v>1</v>
      </c>
      <c r="BC86" s="18" t="str">
        <f t="shared" si="24"/>
        <v>05214</v>
      </c>
      <c r="BD86" s="18" t="str">
        <f t="shared" si="25"/>
        <v>にかほ市</v>
      </c>
      <c r="BE86" s="33">
        <f>VLOOKUP(BC86&amp;"_"&amp;$AZ$9,データシート3!A:AB,MATCH("ea_"&amp;"太陽光（建物系）"&amp;"_年間発電",データシート3!$A$1:$AB$1,0),0)/10^3+VLOOKUP(BC86&amp;"_"&amp;$AZ$9,データシート3!A:AB,MATCH("ea_"&amp;"太陽光（土地系）"&amp;"_年間発電",データシート3!$A$1:$AB$1,0),0)/10^3</f>
        <v>970657.3389999998</v>
      </c>
      <c r="BF86" s="33">
        <f>VLOOKUP(BC86&amp;"_"&amp;$AZ$9,データシート3!A:AB,MATCH("ea_"&amp;"風力（陸上）"&amp;"_年間発電",データシート3!$A$1:$AB$1,0),0)/10^3</f>
        <v>1404648.719</v>
      </c>
      <c r="BG86" s="33">
        <f>VLOOKUP(BC86&amp;"_"&amp;$AZ$9,データシート3!A:AB,MATCH("ea_"&amp;"中小水（河川）"&amp;"_年間発電",データシート3!$A$1:$AB$1,0),0)/10^3+VLOOKUP(BC86&amp;"_"&amp;$AZ$9,データシート3!A:AB,MATCH("ea_"&amp;"中小水（農業用水路）"&amp;"_年間発電",データシート3!$A$1:$AB$1,0),0)/10^3</f>
        <v>113111.83100000002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157765.67499999999</v>
      </c>
      <c r="BI86" s="33">
        <f t="shared" si="26"/>
        <v>2646183.5639999998</v>
      </c>
      <c r="BJ86" s="33">
        <f>(VLOOKUP($BC86&amp;"_"&amp;$AZ$8,データシート3!$A:$AN,MATCH("da_合計",データシート3!$A$1:$AN$1,0),0))/10^3</f>
        <v>386704.16431416344</v>
      </c>
      <c r="BK86" s="33">
        <f t="shared" si="21"/>
        <v>2259479.3996858364</v>
      </c>
      <c r="BL86" s="33">
        <f t="shared" si="22"/>
        <v>0</v>
      </c>
      <c r="BM86" s="33">
        <f t="shared" si="23"/>
        <v>2259479.3996858364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05202</v>
      </c>
      <c r="AY87" s="18" t="str">
        <f>IF(IFERROR(比較地域マスタ!$AE22,"")=0,"",IFERROR(比較地域マスタ!$AE22,""))</f>
        <v>能代市</v>
      </c>
      <c r="AZ87" s="16"/>
      <c r="BA87" s="22">
        <v>16</v>
      </c>
      <c r="BB87" s="22">
        <v>1</v>
      </c>
      <c r="BC87" s="18" t="str">
        <f t="shared" si="24"/>
        <v>05202</v>
      </c>
      <c r="BD87" s="18" t="str">
        <f t="shared" si="25"/>
        <v>能代市</v>
      </c>
      <c r="BE87" s="33">
        <f>VLOOKUP(BC87&amp;"_"&amp;$AZ$9,データシート3!A:AB,MATCH("ea_"&amp;"太陽光（建物系）"&amp;"_年間発電",データシート3!$A$1:$AB$1,0),0)/10^3+VLOOKUP(BC87&amp;"_"&amp;$AZ$9,データシート3!A:AB,MATCH("ea_"&amp;"太陽光（土地系）"&amp;"_年間発電",データシート3!$A$1:$AB$1,0),0)/10^3</f>
        <v>1906841.287</v>
      </c>
      <c r="BF87" s="33">
        <f>VLOOKUP(BC87&amp;"_"&amp;$AZ$9,データシート3!A:AB,MATCH("ea_"&amp;"風力（陸上）"&amp;"_年間発電",データシート3!$A$1:$AB$1,0),0)/10^3</f>
        <v>2098179.9589999993</v>
      </c>
      <c r="BG87" s="33">
        <f>VLOOKUP(BC87&amp;"_"&amp;$AZ$9,データシート3!A:AB,MATCH("ea_"&amp;"中小水（河川）"&amp;"_年間発電",データシート3!$A$1:$AB$1,0),0)/10^3+VLOOKUP(BC87&amp;"_"&amp;$AZ$9,データシート3!A:AB,MATCH("ea_"&amp;"中小水（農業用水路）"&amp;"_年間発電",データシート3!$A$1:$AB$1,0),0)/10^3</f>
        <v>20042.53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3851.6320000000001</v>
      </c>
      <c r="BI87" s="33">
        <f t="shared" si="26"/>
        <v>4028915.4079999994</v>
      </c>
      <c r="BJ87" s="33">
        <f>(VLOOKUP($BC87&amp;"_"&amp;$AZ$8,データシート3!$A:$AN,MATCH("da_合計",データシート3!$A$1:$AN$1,0),0))/10^3</f>
        <v>317084.5054486554</v>
      </c>
      <c r="BK87" s="33">
        <f t="shared" si="21"/>
        <v>3711830.9025513441</v>
      </c>
      <c r="BL87" s="33">
        <f t="shared" si="22"/>
        <v>0</v>
      </c>
      <c r="BM87" s="33">
        <f t="shared" si="23"/>
        <v>3711830.9025513441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05363</v>
      </c>
      <c r="AY88" s="18" t="str">
        <f>IF(IFERROR(比較地域マスタ!$AE23,"")=0,"",IFERROR(比較地域マスタ!$AE23,""))</f>
        <v>八郎潟町</v>
      </c>
      <c r="AZ88" s="16"/>
      <c r="BA88" s="22">
        <v>17</v>
      </c>
      <c r="BB88" s="22">
        <v>1</v>
      </c>
      <c r="BC88" s="18" t="str">
        <f t="shared" si="24"/>
        <v>05363</v>
      </c>
      <c r="BD88" s="18" t="str">
        <f t="shared" si="25"/>
        <v>八郎潟町</v>
      </c>
      <c r="BE88" s="33">
        <f>VLOOKUP(BC88&amp;"_"&amp;$AZ$9,データシート3!A:AB,MATCH("ea_"&amp;"太陽光（建物系）"&amp;"_年間発電",データシート3!$A$1:$AB$1,0),0)/10^3+VLOOKUP(BC88&amp;"_"&amp;$AZ$9,データシート3!A:AB,MATCH("ea_"&amp;"太陽光（土地系）"&amp;"_年間発電",データシート3!$A$1:$AB$1,0),0)/10^3</f>
        <v>222417.495</v>
      </c>
      <c r="BF88" s="33">
        <f>VLOOKUP(BC88&amp;"_"&amp;$AZ$9,データシート3!A:AB,MATCH("ea_"&amp;"風力（陸上）"&amp;"_年間発電",データシート3!$A$1:$AB$1,0),0)/10^3</f>
        <v>1657.537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224075.03200000001</v>
      </c>
      <c r="BJ88" s="33">
        <f>(VLOOKUP($BC88&amp;"_"&amp;$AZ$8,データシート3!$A:$AN,MATCH("da_合計",データシート3!$A$1:$AN$1,0),0))/10^3</f>
        <v>26374.646290178069</v>
      </c>
      <c r="BK88" s="33">
        <f t="shared" si="21"/>
        <v>197700.38570982195</v>
      </c>
      <c r="BL88" s="33">
        <f t="shared" si="22"/>
        <v>0</v>
      </c>
      <c r="BM88" s="33">
        <f t="shared" si="23"/>
        <v>197700.38570982195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05349</v>
      </c>
      <c r="AY89" s="18" t="str">
        <f>IF(IFERROR(比較地域マスタ!$AE24,"")=0,"",IFERROR(比較地域マスタ!$AE24,""))</f>
        <v>八峰町</v>
      </c>
      <c r="AZ89" s="16"/>
      <c r="BA89" s="22">
        <v>18</v>
      </c>
      <c r="BB89" s="22">
        <v>1</v>
      </c>
      <c r="BC89" s="18" t="str">
        <f t="shared" si="24"/>
        <v>05349</v>
      </c>
      <c r="BD89" s="18" t="str">
        <f t="shared" si="25"/>
        <v>八峰町</v>
      </c>
      <c r="BE89" s="33">
        <f>VLOOKUP(BC89&amp;"_"&amp;$AZ$9,データシート3!A:AB,MATCH("ea_"&amp;"太陽光（建物系）"&amp;"_年間発電",データシート3!$A$1:$AB$1,0),0)/10^3+VLOOKUP(BC89&amp;"_"&amp;$AZ$9,データシート3!A:AB,MATCH("ea_"&amp;"太陽光（土地系）"&amp;"_年間発電",データシート3!$A$1:$AB$1,0),0)/10^3</f>
        <v>549421.08799999999</v>
      </c>
      <c r="BF89" s="33">
        <f>VLOOKUP(BC89&amp;"_"&amp;$AZ$9,データシート3!A:AB,MATCH("ea_"&amp;"風力（陸上）"&amp;"_年間発電",データシート3!$A$1:$AB$1,0),0)/10^3</f>
        <v>298147.22100000002</v>
      </c>
      <c r="BG89" s="33">
        <f>VLOOKUP(BC89&amp;"_"&amp;$AZ$9,データシート3!A:AB,MATCH("ea_"&amp;"中小水（河川）"&amp;"_年間発電",データシート3!$A$1:$AB$1,0),0)/10^3+VLOOKUP(BC89&amp;"_"&amp;$AZ$9,データシート3!A:AB,MATCH("ea_"&amp;"中小水（農業用水路）"&amp;"_年間発電",データシート3!$A$1:$AB$1,0),0)/10^3</f>
        <v>94281.785999999993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31.396000000000001</v>
      </c>
      <c r="BI89" s="33">
        <f t="shared" si="26"/>
        <v>941881.49099999992</v>
      </c>
      <c r="BJ89" s="33">
        <f>(VLOOKUP($BC89&amp;"_"&amp;$AZ$8,データシート3!$A:$AN,MATCH("da_合計",データシート3!$A$1:$AN$1,0),0))/10^3</f>
        <v>32273.537003686866</v>
      </c>
      <c r="BK89" s="33">
        <f t="shared" si="21"/>
        <v>909607.95399631304</v>
      </c>
      <c r="BL89" s="33">
        <f t="shared" si="22"/>
        <v>0</v>
      </c>
      <c r="BM89" s="33">
        <f t="shared" si="23"/>
        <v>909607.95399631304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05464</v>
      </c>
      <c r="AY90" s="18" t="str">
        <f>IF(IFERROR(比較地域マスタ!$AE25,"")=0,"",IFERROR(比較地域マスタ!$AE25,""))</f>
        <v>東成瀬村</v>
      </c>
      <c r="AZ90" s="16"/>
      <c r="BA90" s="22">
        <v>19</v>
      </c>
      <c r="BB90" s="22">
        <v>1</v>
      </c>
      <c r="BC90" s="18" t="str">
        <f t="shared" si="24"/>
        <v>05464</v>
      </c>
      <c r="BD90" s="18" t="str">
        <f t="shared" si="25"/>
        <v>東成瀬村</v>
      </c>
      <c r="BE90" s="33">
        <f>VLOOKUP(BC90&amp;"_"&amp;$AZ$9,データシート3!A:AB,MATCH("ea_"&amp;"太陽光（建物系）"&amp;"_年間発電",データシート3!$A$1:$AB$1,0),0)/10^3+VLOOKUP(BC90&amp;"_"&amp;$AZ$9,データシート3!A:AB,MATCH("ea_"&amp;"太陽光（土地系）"&amp;"_年間発電",データシート3!$A$1:$AB$1,0),0)/10^3</f>
        <v>99863.255999999979</v>
      </c>
      <c r="BF90" s="33">
        <f>VLOOKUP(BC90&amp;"_"&amp;$AZ$9,データシート3!A:AB,MATCH("ea_"&amp;"風力（陸上）"&amp;"_年間発電",データシート3!$A$1:$AB$1,0),0)/10^3</f>
        <v>1395553.601</v>
      </c>
      <c r="BG90" s="33">
        <f>VLOOKUP(BC90&amp;"_"&amp;$AZ$9,データシート3!A:AB,MATCH("ea_"&amp;"中小水（河川）"&amp;"_年間発電",データシート3!$A$1:$AB$1,0),0)/10^3+VLOOKUP(BC90&amp;"_"&amp;$AZ$9,データシート3!A:AB,MATCH("ea_"&amp;"中小水（農業用水路）"&amp;"_年間発電",データシート3!$A$1:$AB$1,0),0)/10^3</f>
        <v>101616.874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3042.6979999999994</v>
      </c>
      <c r="BI90" s="33">
        <f t="shared" si="26"/>
        <v>1600076.4290000002</v>
      </c>
      <c r="BJ90" s="33">
        <f>(VLOOKUP($BC90&amp;"_"&amp;$AZ$8,データシート3!$A:$AN,MATCH("da_合計",データシート3!$A$1:$AN$1,0),0))/10^3</f>
        <v>13401.532388212294</v>
      </c>
      <c r="BK90" s="33">
        <f t="shared" si="21"/>
        <v>1586674.8966117878</v>
      </c>
      <c r="BL90" s="33">
        <f t="shared" si="22"/>
        <v>0</v>
      </c>
      <c r="BM90" s="33">
        <f t="shared" si="23"/>
        <v>1586674.8966117878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05346</v>
      </c>
      <c r="AY91" s="18" t="str">
        <f>IF(IFERROR(比較地域マスタ!$AE26,"")=0,"",IFERROR(比較地域マスタ!$AE26,""))</f>
        <v>藤里町</v>
      </c>
      <c r="BA91" s="22">
        <v>20</v>
      </c>
      <c r="BB91" s="22">
        <v>1</v>
      </c>
      <c r="BC91" s="18" t="str">
        <f t="shared" si="24"/>
        <v>05346</v>
      </c>
      <c r="BD91" s="18" t="str">
        <f t="shared" si="25"/>
        <v>藤里町</v>
      </c>
      <c r="BE91" s="33">
        <f>VLOOKUP(BC91&amp;"_"&amp;$AZ$9,データシート3!A:AB,MATCH("ea_"&amp;"太陽光（建物系）"&amp;"_年間発電",データシート3!$A$1:$AB$1,0),0)/10^3+VLOOKUP(BC91&amp;"_"&amp;$AZ$9,データシート3!A:AB,MATCH("ea_"&amp;"太陽光（土地系）"&amp;"_年間発電",データシート3!$A$1:$AB$1,0),0)/10^3</f>
        <v>253827.00300000003</v>
      </c>
      <c r="BF91" s="33">
        <f>VLOOKUP(BC91&amp;"_"&amp;$AZ$9,データシート3!A:AB,MATCH("ea_"&amp;"風力（陸上）"&amp;"_年間発電",データシート3!$A$1:$AB$1,0),0)/10^3</f>
        <v>606527.85600000003</v>
      </c>
      <c r="BG91" s="33">
        <f>VLOOKUP(BC91&amp;"_"&amp;$AZ$9,データシート3!A:AB,MATCH("ea_"&amp;"中小水（河川）"&amp;"_年間発電",データシート3!$A$1:$AB$1,0),0)/10^3+VLOOKUP(BC91&amp;"_"&amp;$AZ$9,データシート3!A:AB,MATCH("ea_"&amp;"中小水（農業用水路）"&amp;"_年間発電",データシート3!$A$1:$AB$1,0),0)/10^3</f>
        <v>106505.46700000002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966860.32600000012</v>
      </c>
      <c r="BJ91" s="33">
        <f>(VLOOKUP($BC91&amp;"_"&amp;$AZ$8,データシート3!$A:$AN,MATCH("da_合計",データシート3!$A$1:$AN$1,0),0))/10^3</f>
        <v>12795.893511409731</v>
      </c>
      <c r="BK91" s="33">
        <f t="shared" si="21"/>
        <v>954064.43248859036</v>
      </c>
      <c r="BL91" s="33">
        <f t="shared" si="22"/>
        <v>0</v>
      </c>
      <c r="BM91" s="33">
        <f t="shared" si="23"/>
        <v>954064.43248859036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05434</v>
      </c>
      <c r="AY92" s="18" t="str">
        <f>IF(IFERROR(比較地域マスタ!$AE27,"")=0,"",IFERROR(比較地域マスタ!$AE27,""))</f>
        <v>美郷町</v>
      </c>
      <c r="AZ92" s="16"/>
      <c r="BA92" s="22">
        <v>21</v>
      </c>
      <c r="BB92" s="22">
        <v>1</v>
      </c>
      <c r="BC92" s="18" t="str">
        <f t="shared" si="24"/>
        <v>05434</v>
      </c>
      <c r="BD92" s="18" t="str">
        <f t="shared" si="25"/>
        <v>美郷町</v>
      </c>
      <c r="BE92" s="33">
        <f>VLOOKUP(BC92&amp;"_"&amp;$AZ$9,データシート3!A:AB,MATCH("ea_"&amp;"太陽光（建物系）"&amp;"_年間発電",データシート3!$A$1:$AB$1,0),0)/10^3+VLOOKUP(BC92&amp;"_"&amp;$AZ$9,データシート3!A:AB,MATCH("ea_"&amp;"太陽光（土地系）"&amp;"_年間発電",データシート3!$A$1:$AB$1,0),0)/10^3</f>
        <v>1641292.0589999999</v>
      </c>
      <c r="BF92" s="33">
        <f>VLOOKUP(BC92&amp;"_"&amp;$AZ$9,データシート3!A:AB,MATCH("ea_"&amp;"風力（陸上）"&amp;"_年間発電",データシート3!$A$1:$AB$1,0),0)/10^3</f>
        <v>186570.079</v>
      </c>
      <c r="BG92" s="33">
        <f>VLOOKUP(BC92&amp;"_"&amp;$AZ$9,データシート3!A:AB,MATCH("ea_"&amp;"中小水（河川）"&amp;"_年間発電",データシート3!$A$1:$AB$1,0),0)/10^3+VLOOKUP(BC92&amp;"_"&amp;$AZ$9,データシート3!A:AB,MATCH("ea_"&amp;"中小水（農業用水路）"&amp;"_年間発電",データシート3!$A$1:$AB$1,0),0)/10^3</f>
        <v>17048.579000000002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7.604000000000001</v>
      </c>
      <c r="BI92" s="33">
        <f t="shared" si="26"/>
        <v>1844918.3209999998</v>
      </c>
      <c r="BJ92" s="33">
        <f>(VLOOKUP($BC92&amp;"_"&amp;$AZ$8,データシート3!$A:$AN,MATCH("da_合計",データシート3!$A$1:$AN$1,0),0))/10^3</f>
        <v>89546.646540339512</v>
      </c>
      <c r="BK92" s="33">
        <f>BI92-BJ92</f>
        <v>1755371.6744596602</v>
      </c>
      <c r="BL92" s="33">
        <f t="shared" si="22"/>
        <v>0</v>
      </c>
      <c r="BM92" s="33">
        <f t="shared" si="23"/>
        <v>1755371.6744596602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05348</v>
      </c>
      <c r="AY93" s="18" t="str">
        <f>IF(IFERROR(比較地域マスタ!$AE28,"")=0,"",IFERROR(比較地域マスタ!$AE28,""))</f>
        <v>三種町</v>
      </c>
      <c r="AZ93" s="16"/>
      <c r="BA93" s="22">
        <v>22</v>
      </c>
      <c r="BB93" s="22">
        <v>1</v>
      </c>
      <c r="BC93" s="18" t="str">
        <f t="shared" si="24"/>
        <v>05348</v>
      </c>
      <c r="BD93" s="18" t="str">
        <f t="shared" si="25"/>
        <v>三種町</v>
      </c>
      <c r="BE93" s="33">
        <f>VLOOKUP(BC93&amp;"_"&amp;$AZ$9,データシート3!A:AB,MATCH("ea_"&amp;"太陽光（建物系）"&amp;"_年間発電",データシート3!$A$1:$AB$1,0),0)/10^3+VLOOKUP(BC93&amp;"_"&amp;$AZ$9,データシート3!A:AB,MATCH("ea_"&amp;"太陽光（土地系）"&amp;"_年間発電",データシート3!$A$1:$AB$1,0),0)/10^3</f>
        <v>1538748.777</v>
      </c>
      <c r="BF93" s="33">
        <f>VLOOKUP(BC93&amp;"_"&amp;$AZ$9,データシート3!A:AB,MATCH("ea_"&amp;"風力（陸上）"&amp;"_年間発電",データシート3!$A$1:$AB$1,0),0)/10^3</f>
        <v>750855.32499999995</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3779.2739999999999</v>
      </c>
      <c r="BI93" s="33">
        <f t="shared" si="26"/>
        <v>2293383.3760000002</v>
      </c>
      <c r="BJ93" s="33">
        <f>(VLOOKUP($BC93&amp;"_"&amp;$AZ$8,データシート3!$A:$AN,MATCH("da_合計",データシート3!$A$1:$AN$1,0),0))/10^3</f>
        <v>69499.89627804792</v>
      </c>
      <c r="BK93" s="33">
        <f t="shared" si="21"/>
        <v>2223883.4797219522</v>
      </c>
      <c r="BL93" s="33">
        <f t="shared" si="22"/>
        <v>0</v>
      </c>
      <c r="BM93" s="33">
        <f t="shared" si="23"/>
        <v>2223883.4797219522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05207</v>
      </c>
      <c r="AY94" s="18" t="str">
        <f>IF(IFERROR(比較地域マスタ!$AE29,"")=0,"",IFERROR(比較地域マスタ!$AE29,""))</f>
        <v>湯沢市</v>
      </c>
      <c r="AZ94" s="16"/>
      <c r="BA94" s="22">
        <v>23</v>
      </c>
      <c r="BB94" s="22">
        <v>1</v>
      </c>
      <c r="BC94" s="18" t="str">
        <f t="shared" si="24"/>
        <v>05207</v>
      </c>
      <c r="BD94" s="18" t="str">
        <f t="shared" si="25"/>
        <v>湯沢市</v>
      </c>
      <c r="BE94" s="33">
        <f>VLOOKUP(BC94&amp;"_"&amp;$AZ$9,データシート3!A:AB,MATCH("ea_"&amp;"太陽光（建物系）"&amp;"_年間発電",データシート3!$A$1:$AB$1,0),0)/10^3+VLOOKUP(BC94&amp;"_"&amp;$AZ$9,データシート3!A:AB,MATCH("ea_"&amp;"太陽光（土地系）"&amp;"_年間発電",データシート3!$A$1:$AB$1,0),0)/10^3</f>
        <v>1608706.5579999997</v>
      </c>
      <c r="BF94" s="33">
        <f>VLOOKUP(BC94&amp;"_"&amp;$AZ$9,データシート3!A:AB,MATCH("ea_"&amp;"風力（陸上）"&amp;"_年間発電",データシート3!$A$1:$AB$1,0),0)/10^3</f>
        <v>2599313.9939999999</v>
      </c>
      <c r="BG94" s="33">
        <f>VLOOKUP(BC94&amp;"_"&amp;$AZ$9,データシート3!A:AB,MATCH("ea_"&amp;"中小水（河川）"&amp;"_年間発電",データシート3!$A$1:$AB$1,0),0)/10^3+VLOOKUP(BC94&amp;"_"&amp;$AZ$9,データシート3!A:AB,MATCH("ea_"&amp;"中小水（農業用水路）"&amp;"_年間発電",データシート3!$A$1:$AB$1,0),0)/10^3</f>
        <v>179424.15900000001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2689781.8650000002</v>
      </c>
      <c r="BI94" s="33">
        <f t="shared" si="26"/>
        <v>7077226.5759999994</v>
      </c>
      <c r="BJ94" s="33">
        <f>(VLOOKUP($BC94&amp;"_"&amp;$AZ$8,データシート3!$A:$AN,MATCH("da_合計",データシート3!$A$1:$AN$1,0),0))/10^3</f>
        <v>288350.09894725675</v>
      </c>
      <c r="BK94" s="33">
        <f t="shared" si="21"/>
        <v>6788876.4770527426</v>
      </c>
      <c r="BL94" s="33">
        <f t="shared" si="22"/>
        <v>0</v>
      </c>
      <c r="BM94" s="33">
        <f t="shared" si="23"/>
        <v>6788876.4770527426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05210</v>
      </c>
      <c r="AY95" s="18" t="str">
        <f>IF(IFERROR(比較地域マスタ!$AE30,"")=0,"",IFERROR(比較地域マスタ!$AE30,""))</f>
        <v>由利本荘市</v>
      </c>
      <c r="AZ95" s="16"/>
      <c r="BA95" s="22">
        <v>24</v>
      </c>
      <c r="BB95" s="22">
        <v>1</v>
      </c>
      <c r="BC95" s="18" t="str">
        <f t="shared" si="24"/>
        <v>05210</v>
      </c>
      <c r="BD95" s="18" t="str">
        <f t="shared" si="25"/>
        <v>由利本荘市</v>
      </c>
      <c r="BE95" s="33">
        <f>VLOOKUP(BC95&amp;"_"&amp;$AZ$9,データシート3!A:AB,MATCH("ea_"&amp;"太陽光（建物系）"&amp;"_年間発電",データシート3!$A$1:$AB$1,0),0)/10^3+VLOOKUP(BC95&amp;"_"&amp;$AZ$9,データシート3!A:AB,MATCH("ea_"&amp;"太陽光（土地系）"&amp;"_年間発電",データシート3!$A$1:$AB$1,0),0)/10^3</f>
        <v>2449547.2879999997</v>
      </c>
      <c r="BF95" s="33">
        <f>VLOOKUP(BC95&amp;"_"&amp;$AZ$9,データシート3!A:AB,MATCH("ea_"&amp;"風力（陸上）"&amp;"_年間発電",データシート3!$A$1:$AB$1,0),0)/10^3</f>
        <v>7475257.4440000001</v>
      </c>
      <c r="BG95" s="33">
        <f>VLOOKUP(BC95&amp;"_"&amp;$AZ$9,データシート3!A:AB,MATCH("ea_"&amp;"中小水（河川）"&amp;"_年間発電",データシート3!$A$1:$AB$1,0),0)/10^3+VLOOKUP(BC95&amp;"_"&amp;$AZ$9,データシート3!A:AB,MATCH("ea_"&amp;"中小水（農業用水路）"&amp;"_年間発電",データシート3!$A$1:$AB$1,0),0)/10^3</f>
        <v>160300.27900000001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6734.4080000000004</v>
      </c>
      <c r="BI95" s="33">
        <f t="shared" si="26"/>
        <v>10091839.419</v>
      </c>
      <c r="BJ95" s="33">
        <f>(VLOOKUP($BC95&amp;"_"&amp;$AZ$8,データシート3!$A:$AN,MATCH("da_合計",データシート3!$A$1:$AN$1,0),0))/10^3</f>
        <v>711665.08445480641</v>
      </c>
      <c r="BK95" s="33">
        <f t="shared" si="21"/>
        <v>9380174.3345451932</v>
      </c>
      <c r="BL95" s="33">
        <f t="shared" si="22"/>
        <v>0</v>
      </c>
      <c r="BM95" s="33">
        <f t="shared" si="23"/>
        <v>9380174.3345451932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05203</v>
      </c>
      <c r="AY96" s="18" t="str">
        <f>IF(IFERROR(比較地域マスタ!$AE31,"")=0,"",IFERROR(比較地域マスタ!$AE31,""))</f>
        <v>横手市</v>
      </c>
      <c r="AZ96" s="16"/>
      <c r="BA96" s="22">
        <v>25</v>
      </c>
      <c r="BB96" s="22">
        <v>1</v>
      </c>
      <c r="BC96" s="18" t="str">
        <f t="shared" si="24"/>
        <v>05203</v>
      </c>
      <c r="BD96" s="18" t="str">
        <f t="shared" si="25"/>
        <v>横手市</v>
      </c>
      <c r="BE96" s="33">
        <f>VLOOKUP(BC96&amp;"_"&amp;$AZ$9,データシート3!A:AB,MATCH("ea_"&amp;"太陽光（建物系）"&amp;"_年間発電",データシート3!$A$1:$AB$1,0),0)/10^3+VLOOKUP(BC96&amp;"_"&amp;$AZ$9,データシート3!A:AB,MATCH("ea_"&amp;"太陽光（土地系）"&amp;"_年間発電",データシート3!$A$1:$AB$1,0),0)/10^3</f>
        <v>4845547.6869999999</v>
      </c>
      <c r="BF96" s="33">
        <f>VLOOKUP(BC96&amp;"_"&amp;$AZ$9,データシート3!A:AB,MATCH("ea_"&amp;"風力（陸上）"&amp;"_年間発電",データシート3!$A$1:$AB$1,0),0)/10^3</f>
        <v>2094755</v>
      </c>
      <c r="BG96" s="33">
        <f>VLOOKUP(BC96&amp;"_"&amp;$AZ$9,データシート3!A:AB,MATCH("ea_"&amp;"中小水（河川）"&amp;"_年間発電",データシート3!$A$1:$AB$1,0),0)/10^3+VLOOKUP(BC96&amp;"_"&amp;$AZ$9,データシート3!A:AB,MATCH("ea_"&amp;"中小水（農業用水路）"&amp;"_年間発電",データシート3!$A$1:$AB$1,0),0)/10^3</f>
        <v>30438.453000000001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286.73200000000008</v>
      </c>
      <c r="BI96" s="33">
        <f t="shared" si="26"/>
        <v>6971027.8719999995</v>
      </c>
      <c r="BJ96" s="33">
        <f>(VLOOKUP($BC96&amp;"_"&amp;$AZ$8,データシート3!$A:$AN,MATCH("da_合計",データシート3!$A$1:$AN$1,0),0))/10^3</f>
        <v>566750.83298712235</v>
      </c>
      <c r="BK96" s="33">
        <f t="shared" si="21"/>
        <v>6404277.0390128773</v>
      </c>
      <c r="BL96" s="33">
        <f t="shared" si="22"/>
        <v>0</v>
      </c>
      <c r="BM96" s="33">
        <f t="shared" si="23"/>
        <v>6404277.0390128773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八郎潟町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05363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2025-03-04T09:15:28Z</dcterms:created>
  <dcterms:modified xsi:type="dcterms:W3CDTF">2025-03-04T09:15:28Z</dcterms:modified>
  <cp:category/>
  <cp:contentStatus/>
</cp:coreProperties>
</file>