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24A54B0A-8560-4800-953F-C965965D06B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<sst xmlns="http://schemas.openxmlformats.org/spreadsheetml/2006/main" count="16721" uniqueCount="2420">
  <si>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</si>
  <si>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</si>
  <si>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</si>
  <si>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</si>
  <si>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</si>
  <si>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</si>
  <si>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</si>
  <si>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</si>
  <si>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</si>
  <si>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</si>
  <si>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</si>
  <si>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</si>
  <si>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</si>
  <si>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</si>
  <si>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</si>
  <si>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</si>
  <si>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</si>
  <si>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</si>
  <si>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</si>
  <si>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</si>
  <si>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</si>
  <si>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</si>
  <si>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</si>
  <si>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</si>
  <si>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</si>
  <si>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</si>
  <si>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</si>
  <si>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</si>
  <si>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</si>
  <si>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</si>
  <si>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</si>
  <si>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</si>
  <si>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</si>
  <si>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</si>
  <si>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</si>
  <si>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</si>
  <si>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</si>
  <si>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</si>
  <si>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</si>
  <si>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</si>
  <si>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</si>
  <si>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</si>
  <si>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</si>
  <si>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</si>
  <si>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</si>
  <si>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</si>
  <si>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</si>
  <si>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</si>
  <si>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</si>
  <si>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</si>
  <si>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</si>
  <si>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</si>
  <si>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</si>
  <si>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</si>
  <si>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</si>
  <si>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</si>
  <si>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</si>
  <si>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</si>
  <si>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</si>
  <si>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</si>
  <si>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</si>
  <si>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</si>
  <si>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</si>
  <si>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</si>
  <si>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</si>
  <si>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</si>
  <si>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</si>
  <si>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</si>
  <si>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</si>
  <si>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</si>
  <si>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</si>
  <si>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</si>
  <si>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</si>
  <si>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</si>
  <si>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</si>
  <si>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</si>
  <si>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</si>
  <si>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</si>
  <si>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</si>
  <si>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</si>
  <si>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</si>
  <si>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</si>
  <si>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</si>
  <si>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</si>
  <si>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</si>
  <si>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</si>
  <si>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</si>
  <si>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</si>
  <si>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</si>
  <si>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</si>
  <si>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</si>
  <si>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</si>
  <si>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</si>
  <si>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</si>
  <si>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</si>
  <si>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</si>
  <si>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</si>
  <si>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</si>
  <si>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</si>
  <si>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</si>
  <si>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</si>
  <si>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</si>
  <si>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</si>
  <si>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</si>
  <si>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</si>
  <si>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</si>
  <si>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</si>
  <si>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</si>
  <si>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</si>
  <si>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</si>
  <si>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</si>
  <si>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</si>
  <si>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</si>
  <si>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</si>
  <si>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</si>
  <si>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</si>
  <si>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</si>
  <si>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</si>
  <si>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</si>
  <si>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</si>
  <si>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</si>
  <si>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</si>
  <si>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</si>
  <si>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</si>
  <si>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</si>
  <si>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</si>
  <si>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</si>
  <si>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</si>
  <si>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</si>
  <si>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</si>
  <si>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</si>
  <si>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</si>
  <si>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</si>
  <si>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</si>
  <si>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</si>
  <si>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</si>
  <si>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</si>
  <si>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</si>
  <si>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</si>
  <si>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</si>
  <si>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</si>
  <si>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</si>
  <si>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</si>
  <si>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</si>
  <si>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</si>
  <si>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</si>
  <si>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</si>
  <si>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</si>
  <si>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</si>
  <si>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</si>
  <si>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</si>
  <si>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</si>
  <si>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</si>
  <si>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</si>
  <si>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</si>
  <si>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</si>
  <si>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</si>
  <si>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</si>
  <si>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</si>
  <si>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</si>
  <si>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</si>
  <si>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</si>
  <si>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</si>
  <si>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</si>
  <si>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</si>
  <si>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</si>
  <si>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</si>
  <si>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</si>
  <si>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</si>
  <si>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</si>
  <si>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</si>
  <si>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</si>
  <si>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</si>
  <si>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</si>
  <si>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</si>
  <si>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</si>
  <si>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</si>
  <si>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</si>
  <si>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</si>
  <si>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</si>
  <si>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</si>
  <si>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</si>
  <si>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</si>
  <si>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</si>
  <si>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</si>
  <si>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</si>
  <si>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</si>
  <si>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</si>
  <si>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</si>
  <si>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</si>
  <si>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</si>
  <si>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</si>
  <si>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</si>
  <si>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</si>
  <si>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</si>
  <si>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</si>
  <si>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</si>
  <si>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</si>
  <si>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</si>
  <si>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</si>
  <si>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</si>
  <si>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</si>
  <si>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</si>
  <si>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</si>
  <si>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</si>
  <si>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</si>
  <si>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</si>
  <si>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</si>
  <si>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</si>
  <si>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</si>
  <si>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</si>
  <si>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</si>
  <si>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</si>
  <si>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</si>
  <si>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</si>
  <si>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</si>
  <si>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</si>
  <si>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</si>
  <si>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</si>
  <si>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</si>
  <si>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</si>
  <si>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</si>
  <si>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</si>
  <si>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</si>
  <si>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</si>
  <si>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</si>
  <si>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</si>
  <si>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</si>
  <si>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</si>
  <si>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</si>
  <si>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</si>
  <si>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</si>
  <si>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</si>
  <si>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</si>
  <si>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</si>
  <si>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</si>
  <si>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</si>
  <si>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</si>
  <si>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</si>
  <si>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</si>
  <si>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</si>
  <si>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</si>
  <si>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</si>
  <si>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</si>
  <si>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</si>
  <si>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</si>
  <si>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</si>
  <si>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</si>
  <si>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</si>
  <si>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</si>
  <si>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</si>
  <si>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</si>
  <si>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</si>
  <si>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</si>
  <si>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</si>
  <si>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</si>
  <si>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</si>
  <si>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</si>
  <si>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</si>
  <si>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</si>
  <si>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</si>
  <si>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</si>
  <si>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</si>
  <si>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</si>
  <si>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</si>
  <si>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</si>
  <si>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</si>
  <si>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</si>
  <si>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</si>
  <si>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</si>
  <si>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</si>
  <si>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</si>
  <si>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</si>
  <si>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</si>
  <si>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</si>
  <si>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</si>
  <si>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</si>
  <si>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</si>
  <si>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</si>
  <si>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</si>
  <si>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</si>
  <si>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</si>
  <si>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</si>
  <si>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</si>
  <si>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</si>
  <si>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</si>
  <si>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</si>
  <si>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</si>
  <si>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</si>
  <si>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</si>
  <si>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</si>
  <si>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</si>
  <si>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</si>
  <si>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</si>
  <si>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</si>
  <si>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</si>
  <si>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</si>
  <si>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</si>
  <si>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</si>
  <si>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</si>
  <si>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</si>
  <si>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</si>
  <si>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</si>
  <si>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</si>
  <si>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</si>
  <si>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</si>
  <si>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</si>
  <si>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</si>
  <si>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</si>
  <si>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</si>
  <si>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</si>
  <si>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</si>
  <si>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</si>
  <si>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</si>
  <si>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</si>
  <si>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</si>
  <si>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</si>
  <si>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</si>
  <si>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</si>
  <si>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</si>
  <si>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</si>
  <si>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</si>
  <si>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</si>
  <si>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</si>
  <si>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</si>
  <si>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</si>
  <si>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</si>
  <si>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</si>
  <si>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</si>
  <si>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</si>
  <si>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</si>
  <si>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</si>
  <si>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</si>
  <si>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</si>
  <si>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</si>
  <si>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</si>
  <si>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</si>
  <si>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</si>
  <si>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</si>
  <si>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</si>
  <si>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</si>
  <si>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</si>
  <si>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</si>
  <si>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</si>
  <si>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</si>
  <si>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</si>
  <si>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</si>
  <si>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</si>
  <si>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</si>
  <si>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</si>
  <si>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</si>
  <si>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</si>
  <si>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</si>
  <si>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</si>
  <si>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</si>
  <si>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</si>
  <si>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</si>
  <si>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</si>
  <si>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</si>
  <si>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</si>
  <si>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</si>
  <si>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</si>
  <si>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</si>
  <si>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</si>
  <si>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</si>
  <si>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</si>
  <si>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</si>
  <si>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</si>
  <si>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</si>
  <si>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</si>
  <si>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</si>
  <si>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</si>
  <si>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</si>
  <si>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</si>
  <si>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</si>
  <si>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</si>
  <si>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</si>
  <si>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</si>
  <si>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</si>
  <si>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</si>
  <si>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</si>
  <si>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</si>
  <si>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</si>
  <si>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</si>
  <si>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</si>
  <si>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</si>
  <si>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</si>
  <si>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</si>
  <si>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</si>
  <si>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</si>
  <si>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</si>
  <si>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</si>
  <si>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</si>
  <si>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</si>
  <si>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</si>
  <si>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</si>
  <si>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</si>
  <si>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</si>
  <si>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</si>
  <si>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</si>
  <si>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</si>
  <si>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</si>
  <si>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</si>
  <si>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</si>
  <si>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</si>
  <si>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</si>
  <si>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</si>
  <si>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</si>
  <si>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</si>
  <si>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</si>
  <si>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</si>
  <si>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</si>
  <si>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</si>
  <si>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</si>
  <si>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</si>
  <si>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</si>
  <si>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</si>
  <si>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</si>
  <si>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</si>
  <si>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</si>
  <si>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</si>
  <si>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</si>
  <si>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</si>
  <si>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</si>
  <si>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</si>
  <si>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</si>
  <si>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</si>
  <si>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</si>
  <si>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</si>
  <si>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</si>
  <si>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</si>
  <si>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</si>
  <si>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</si>
  <si>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</si>
  <si>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</si>
  <si>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</si>
  <si>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</si>
  <si>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</si>
  <si>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</si>
  <si>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</si>
  <si>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</si>
  <si>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</si>
  <si>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</si>
  <si>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</si>
  <si>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</si>
  <si>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</si>
  <si>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</si>
  <si>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</si>
  <si>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</si>
  <si>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</si>
  <si>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</si>
  <si>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</si>
  <si>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</si>
  <si>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</si>
  <si>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</si>
  <si>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</si>
  <si>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</si>
  <si>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</si>
  <si>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</si>
  <si>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</si>
  <si>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</si>
  <si>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</si>
  <si>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</si>
  <si>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</si>
  <si>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</si>
  <si>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</si>
  <si>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</si>
  <si>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</si>
  <si>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</si>
  <si>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</si>
  <si>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</si>
  <si>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</si>
  <si>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</si>
  <si>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</si>
  <si>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</si>
  <si>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</si>
  <si>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</si>
  <si>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</si>
  <si>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</si>
  <si>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</si>
  <si>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</si>
  <si>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</si>
  <si>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</si>
  <si>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</si>
  <si>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</si>
  <si>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</si>
  <si>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</si>
  <si>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</si>
  <si>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</si>
  <si>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</si>
  <si>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</si>
  <si>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</si>
  <si>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</si>
  <si>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</si>
  <si>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</si>
  <si>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</si>
  <si>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</si>
  <si>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</si>
  <si>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</si>
  <si>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</si>
  <si>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</si>
  <si>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</si>
  <si>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</si>
  <si>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</si>
  <si>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</si>
  <si>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</si>
  <si>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</si>
  <si>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</si>
  <si>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</si>
  <si>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</si>
  <si>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</si>
  <si>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</si>
  <si>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</si>
  <si>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</si>
  <si>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</si>
  <si>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</si>
  <si>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</si>
  <si>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</si>
  <si>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</si>
  <si>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</si>
  <si>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</si>
  <si>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</si>
  <si>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</si>
  <si>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</si>
  <si>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</si>
  <si>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</si>
  <si>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</si>
  <si>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</si>
  <si>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</si>
  <si>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</si>
  <si>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</si>
  <si>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</si>
  <si>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</si>
  <si>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</si>
  <si>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</si>
  <si>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</si>
  <si>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</si>
  <si>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</si>
  <si>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</si>
  <si>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</si>
  <si>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</si>
  <si>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</si>
  <si>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</si>
  <si>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</si>
  <si>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</si>
  <si>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</si>
  <si>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</si>
  <si>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</si>
  <si>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</si>
  <si>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</si>
  <si>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</si>
  <si>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</si>
  <si>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</si>
  <si>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</si>
  <si>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</si>
  <si>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</si>
  <si>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</si>
  <si>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</si>
  <si>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</si>
  <si>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</si>
  <si>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</si>
  <si>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</si>
  <si>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</si>
  <si>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</si>
  <si>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</si>
  <si>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</si>
  <si>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</si>
  <si>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</si>
  <si>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</si>
  <si>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</si>
  <si>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</si>
  <si>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</si>
  <si>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</si>
  <si>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</si>
  <si>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</si>
  <si>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</si>
  <si>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</si>
  <si>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</si>
  <si>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</si>
  <si>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</si>
  <si>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</si>
  <si>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</si>
  <si>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</si>
  <si>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</si>
  <si>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</si>
  <si>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</si>
  <si>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</si>
  <si>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</si>
  <si>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</si>
  <si>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</si>
  <si>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</si>
  <si>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</si>
  <si>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</si>
  <si>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</si>
  <si>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</si>
  <si>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</si>
  <si>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</si>
  <si>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</si>
  <si>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</si>
  <si>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</si>
  <si>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</si>
  <si>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</si>
  <si>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</si>
  <si>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</si>
  <si>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</si>
  <si>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</si>
  <si>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</si>
  <si>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</si>
  <si>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</si>
  <si>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</si>
  <si>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</si>
  <si>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</si>
  <si>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</si>
  <si>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</si>
  <si>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</si>
  <si>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</si>
  <si>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</si>
  <si>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</si>
  <si>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</si>
  <si>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</si>
  <si>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</si>
  <si>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</si>
  <si>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</si>
  <si>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</si>
  <si>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</si>
  <si>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</si>
  <si>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</si>
  <si>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</si>
  <si>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</si>
  <si>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</si>
  <si>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</si>
  <si>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</si>
  <si>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</si>
  <si>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</si>
  <si>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</si>
  <si>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</si>
  <si>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</si>
  <si>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</si>
  <si>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</si>
  <si>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</si>
  <si>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</si>
  <si>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</si>
  <si>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</si>
  <si>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</si>
  <si>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</si>
  <si>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</si>
  <si>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</si>
  <si>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</si>
  <si>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</si>
  <si>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</si>
  <si>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</si>
  <si>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</si>
  <si>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</si>
  <si>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</si>
  <si>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</si>
  <si>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</si>
  <si>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</si>
  <si>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</si>
  <si>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</si>
  <si>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</si>
  <si>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</si>
  <si>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</si>
  <si>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</si>
  <si>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</si>
  <si>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</si>
  <si>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</si>
  <si>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</si>
  <si>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</si>
  <si>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</si>
  <si>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</si>
  <si>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</si>
  <si>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</si>
  <si>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</si>
  <si>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</si>
  <si>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</si>
  <si>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</si>
  <si>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</si>
  <si>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</si>
  <si>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</si>
  <si>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</si>
  <si>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</si>
  <si>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</si>
  <si>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</si>
  <si>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</si>
  <si>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</si>
  <si>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</si>
  <si>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</si>
  <si>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</si>
  <si>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</si>
  <si>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</si>
  <si>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</si>
  <si>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</si>
  <si>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</si>
  <si>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</si>
  <si>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</si>
  <si>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</si>
  <si>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</si>
  <si>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</si>
  <si>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</si>
  <si>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</si>
  <si>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</si>
  <si>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</si>
  <si>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</si>
  <si>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</si>
  <si>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</si>
  <si>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</si>
  <si>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</si>
  <si>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</si>
  <si>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</si>
  <si>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</si>
  <si>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</si>
  <si>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</si>
  <si>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</si>
  <si>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</si>
  <si>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</si>
  <si>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</si>
  <si>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</si>
  <si>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</si>
  <si>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</si>
  <si>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</si>
  <si>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</si>
  <si>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</si>
  <si>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</si>
  <si>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</si>
  <si>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</si>
  <si>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</si>
  <si>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</si>
  <si>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</si>
  <si>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</si>
  <si>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</si>
  <si>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</si>
  <si>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</si>
  <si>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</si>
  <si>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</si>
  <si>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</si>
  <si>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</si>
  <si>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</si>
  <si>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</si>
  <si>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</si>
  <si>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</si>
  <si>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</si>
  <si>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</si>
  <si>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</si>
  <si>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</si>
  <si>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</si>
  <si>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</si>
  <si>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</si>
  <si>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</si>
  <si>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</si>
  <si>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</si>
  <si>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</si>
  <si>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</si>
  <si>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</si>
  <si>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</si>
  <si>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</si>
  <si>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</si>
  <si>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</si>
  <si>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</si>
  <si>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</si>
  <si>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</si>
  <si>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</si>
  <si>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</si>
  <si>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</si>
  <si>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</si>
  <si>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</si>
  <si>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</si>
  <si>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</si>
  <si>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</si>
  <si>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</si>
  <si>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</si>
  <si>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</si>
  <si>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</si>
  <si>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</si>
  <si>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</si>
  <si>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</si>
  <si>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</si>
  <si>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</si>
  <si>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</si>
  <si>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</si>
  <si>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</si>
  <si>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</si>
  <si>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</si>
  <si>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</si>
  <si>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</si>
  <si>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</si>
  <si>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</si>
  <si>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</si>
  <si>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</si>
  <si>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</si>
  <si>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</si>
  <si>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</si>
  <si>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</si>
  <si>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</si>
  <si>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</si>
  <si>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</si>
  <si>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</si>
  <si>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</si>
  <si>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</si>
  <si>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</si>
  <si>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</si>
  <si>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</si>
  <si>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</si>
  <si>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</si>
  <si>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</si>
  <si>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</si>
  <si>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</si>
  <si>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</si>
  <si>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</si>
  <si>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</si>
  <si>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</si>
  <si>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</si>
  <si>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</si>
  <si>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</si>
  <si>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</si>
  <si>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</si>
  <si>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</si>
  <si>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</si>
  <si>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</si>
  <si>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</si>
  <si>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</si>
  <si>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</si>
  <si>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</si>
  <si>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</si>
  <si>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</si>
  <si>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</si>
  <si>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</si>
  <si>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</si>
  <si>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</si>
  <si>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</si>
  <si>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</si>
  <si>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</si>
  <si>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</si>
  <si>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</si>
  <si>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</si>
  <si>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</si>
  <si>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</si>
  <si>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</si>
  <si>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</si>
  <si>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</si>
  <si>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</si>
  <si>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</si>
  <si>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</si>
  <si>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</si>
  <si>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</si>
  <si>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</si>
  <si>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</si>
  <si>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</si>
  <si>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</si>
  <si>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</si>
  <si>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</si>
  <si>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</si>
  <si>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</si>
  <si>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</si>
  <si>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</si>
  <si>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</si>
  <si>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</si>
  <si>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</si>
  <si>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</si>
  <si>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</si>
  <si>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</si>
  <si>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</si>
  <si>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</si>
  <si>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</si>
  <si>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</si>
  <si>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</si>
  <si>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</si>
  <si>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</si>
  <si>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</si>
  <si>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</si>
  <si>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</si>
  <si>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</si>
  <si>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</si>
  <si>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</si>
  <si>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</si>
  <si>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</si>
  <si>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</si>
  <si>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</si>
  <si>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</si>
  <si>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</si>
  <si>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</si>
  <si>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</si>
  <si>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</si>
  <si>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</si>
  <si>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</si>
  <si>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</si>
  <si>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</si>
  <si>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</si>
  <si>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</si>
  <si>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</si>
  <si>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</si>
  <si>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</si>
  <si>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</si>
  <si>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</si>
  <si>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</si>
  <si>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</si>
  <si>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</si>
  <si>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</si>
  <si>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</si>
  <si>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</si>
  <si>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</si>
  <si>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</si>
  <si>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</si>
  <si>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</si>
  <si>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</si>
  <si>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</si>
  <si>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</si>
  <si>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</si>
  <si>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</si>
  <si>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</si>
  <si>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</si>
  <si>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</si>
  <si>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</si>
  <si>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</si>
  <si>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</si>
  <si>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</si>
  <si>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</si>
  <si>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</si>
  <si>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</si>
  <si>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</si>
  <si>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</si>
  <si>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</si>
  <si>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</si>
  <si>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</si>
  <si>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</si>
  <si>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</si>
  <si>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</si>
  <si>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</si>
  <si>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</si>
  <si>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</si>
  <si>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</si>
  <si>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</si>
  <si>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</si>
  <si>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</si>
  <si>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</si>
  <si>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</si>
  <si>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</si>
  <si>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</si>
  <si>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</si>
  <si>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</si>
  <si>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</si>
  <si>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</si>
  <si>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</si>
  <si>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</si>
  <si>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</si>
  <si>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</si>
  <si>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</si>
  <si>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</si>
  <si>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</si>
  <si>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</si>
  <si>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</si>
  <si>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</si>
  <si>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</si>
  <si>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</si>
  <si>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</si>
  <si>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</si>
  <si>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</si>
  <si>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</si>
  <si>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</si>
  <si>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</si>
  <si>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</si>
  <si>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</si>
  <si>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</si>
  <si>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</si>
  <si>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</si>
  <si>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</si>
  <si>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</si>
  <si>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</si>
  <si>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</si>
  <si>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</si>
  <si>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</si>
  <si>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</si>
  <si>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</si>
  <si>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</si>
  <si>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</si>
  <si>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</si>
  <si>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</si>
  <si>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</si>
  <si>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</si>
  <si>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</si>
  <si>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</si>
  <si>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</si>
  <si>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</si>
  <si>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</si>
  <si>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</si>
  <si>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</si>
  <si>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</si>
  <si>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</si>
  <si>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</si>
  <si>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</si>
  <si>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</si>
  <si>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</si>
  <si>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</si>
  <si>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</si>
  <si>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</si>
  <si>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</si>
  <si>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</si>
  <si>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</si>
  <si>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</si>
  <si>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</si>
  <si>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</si>
  <si>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</si>
  <si>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</si>
  <si>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</si>
  <si>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</si>
  <si>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</si>
  <si>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</si>
  <si>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</si>
  <si>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</si>
  <si>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</si>
  <si>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</si>
  <si>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</si>
  <si>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</si>
  <si>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</si>
  <si>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</si>
  <si>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</si>
  <si>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</si>
  <si>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</si>
  <si>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</si>
  <si>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</si>
  <si>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</si>
  <si>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</si>
  <si>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</si>
  <si>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</si>
  <si>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</si>
  <si>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</si>
  <si>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</si>
  <si>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</si>
  <si>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</si>
  <si>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</si>
  <si>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</si>
  <si>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</si>
  <si>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</si>
  <si>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</si>
  <si>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</si>
  <si>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</si>
  <si>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</si>
  <si>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</si>
  <si>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</si>
  <si>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</si>
  <si>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</si>
  <si>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</si>
  <si>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</si>
  <si>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</si>
  <si>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</si>
  <si>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</si>
  <si>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</si>
  <si>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</si>
  <si>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</si>
  <si>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</si>
  <si>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</si>
  <si>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</si>
  <si>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</si>
  <si>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</si>
  <si>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</si>
  <si>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</si>
  <si>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</si>
  <si>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</si>
  <si>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</si>
  <si>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</si>
  <si>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</si>
  <si>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</si>
  <si>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</si>
  <si>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</si>
  <si>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</si>
  <si>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</si>
  <si>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</si>
  <si>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</si>
  <si>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</si>
  <si>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</si>
  <si>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</si>
  <si>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</si>
  <si>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</si>
  <si>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</si>
  <si>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</si>
  <si>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</si>
  <si>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</si>
  <si>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</si>
  <si>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</si>
  <si>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</si>
  <si>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</si>
  <si>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</si>
  <si>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</si>
  <si>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</si>
  <si>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</si>
  <si>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</si>
  <si>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</si>
  <si>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</si>
  <si>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</si>
  <si>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</si>
  <si>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</si>
  <si>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</si>
  <si>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</si>
  <si>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</si>
  <si>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</si>
  <si>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</si>
  <si>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</si>
  <si>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</si>
  <si>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</si>
  <si>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</si>
  <si>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</si>
  <si>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</si>
  <si>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</si>
  <si>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</si>
  <si>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</si>
  <si>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</si>
  <si>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</si>
  <si>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</si>
  <si>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</si>
  <si>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</si>
  <si>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</si>
  <si>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</si>
  <si>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</si>
  <si>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</si>
  <si>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</si>
  <si>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</si>
  <si>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</si>
  <si>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</si>
  <si>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</si>
  <si>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</si>
  <si>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</si>
  <si>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</si>
  <si>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</si>
  <si>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</si>
  <si>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</si>
  <si>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</si>
  <si>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</si>
  <si>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</si>
  <si>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</si>
  <si>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</si>
  <si>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</si>
  <si>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</si>
  <si>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</si>
  <si>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</si>
  <si>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</si>
  <si>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</si>
  <si>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</si>
  <si>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</si>
  <si>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</si>
  <si>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</si>
  <si>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</si>
  <si>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</si>
  <si>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</si>
  <si>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</si>
  <si>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</si>
  <si>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</si>
  <si>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</si>
  <si>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</si>
  <si>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</si>
  <si>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</si>
  <si>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</si>
  <si>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</si>
  <si>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</si>
  <si>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</si>
  <si>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</si>
  <si>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</si>
  <si>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</si>
  <si>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</si>
  <si>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</si>
  <si>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</si>
  <si>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</si>
  <si>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</si>
  <si>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</si>
  <si>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</si>
  <si>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</si>
  <si>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</si>
  <si>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</si>
  <si>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</si>
  <si>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</si>
  <si>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</si>
  <si>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</si>
  <si>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</si>
  <si>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</si>
  <si>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</si>
  <si>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</si>
  <si>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</si>
  <si>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</si>
  <si>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</si>
  <si>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</si>
  <si>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</si>
  <si>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</si>
  <si>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</si>
  <si>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</si>
  <si>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</si>
  <si>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</si>
  <si>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</si>
  <si>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</si>
  <si>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</si>
  <si>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</si>
  <si>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</si>
  <si>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</si>
  <si>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</si>
  <si>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</si>
  <si>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</si>
  <si>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</si>
  <si>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</si>
  <si>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</si>
  <si>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</si>
  <si>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</si>
  <si>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</si>
  <si>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</si>
  <si>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</si>
  <si>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</si>
  <si>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</si>
  <si>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</si>
  <si>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</si>
  <si>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</si>
  <si>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</si>
  <si>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</si>
  <si>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</si>
  <si>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</si>
  <si>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</si>
  <si>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</si>
  <si>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</si>
  <si>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</si>
  <si>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</si>
  <si>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</si>
  <si>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</si>
  <si>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</si>
  <si>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</si>
  <si>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</si>
  <si>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</si>
  <si>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</si>
  <si>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</si>
  <si>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</si>
  <si>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</si>
  <si>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</si>
  <si>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</si>
  <si>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</si>
  <si>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</si>
  <si>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</si>
  <si>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</si>
  <si>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</si>
  <si>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</si>
  <si>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</si>
  <si>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</si>
  <si>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</si>
  <si>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</si>
  <si>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</si>
  <si>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</si>
  <si>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</si>
  <si>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</si>
  <si>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</si>
  <si>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</si>
  <si>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</si>
  <si>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</si>
  <si>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</si>
  <si>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</si>
  <si>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</si>
  <si>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</si>
  <si>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</si>
  <si>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</si>
  <si>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</si>
  <si>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</si>
  <si>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</si>
  <si>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</si>
  <si>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</si>
  <si>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</si>
  <si>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</si>
  <si>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</si>
  <si>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</si>
  <si>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</si>
  <si>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</si>
  <si>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</si>
  <si>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</si>
  <si>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</si>
  <si>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</si>
  <si>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</si>
  <si>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</si>
  <si>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</si>
  <si>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</si>
  <si>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</si>
  <si>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</si>
  <si>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</si>
  <si>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</si>
  <si>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</si>
  <si>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</si>
  <si>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</si>
  <si>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</si>
  <si>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</si>
  <si>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</si>
  <si>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</si>
  <si>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</si>
  <si>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</si>
  <si>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</si>
  <si>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</si>
  <si>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</si>
  <si>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</si>
  <si>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</si>
  <si>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</si>
  <si>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</si>
  <si>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</si>
  <si>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</si>
  <si>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</si>
  <si>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</si>
  <si>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</si>
  <si>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</si>
  <si>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</si>
  <si>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</si>
  <si>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</si>
  <si>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</si>
  <si>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</si>
  <si>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</si>
  <si>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</si>
  <si>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</si>
  <si>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</si>
  <si>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</si>
  <si>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</si>
  <si>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</si>
  <si>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</si>
  <si>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</si>
  <si>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</si>
  <si>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</si>
  <si>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</si>
  <si>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</si>
  <si>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</si>
  <si>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</si>
  <si>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</si>
  <si>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</si>
  <si>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</si>
  <si>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</si>
  <si>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</si>
  <si>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</si>
  <si>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</si>
  <si>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</si>
  <si>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</si>
  <si>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</si>
  <si>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</si>
  <si>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</si>
  <si>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</si>
  <si>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</si>
  <si>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</si>
  <si>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</si>
  <si>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</si>
  <si>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</si>
  <si>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</si>
  <si>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</si>
  <si>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</si>
  <si>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</si>
  <si>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</si>
  <si>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</si>
  <si>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</si>
  <si>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</si>
  <si>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</si>
  <si>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</si>
  <si>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</si>
  <si>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</si>
  <si>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</si>
  <si>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</si>
  <si>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</si>
  <si>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</si>
  <si>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</si>
  <si>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</si>
  <si>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</si>
  <si>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</si>
  <si>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</si>
  <si>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</si>
  <si>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</si>
  <si>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</si>
  <si>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</si>
  <si>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</si>
  <si>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</si>
  <si>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</si>
  <si>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</si>
  <si>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</si>
  <si>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</si>
  <si>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</si>
  <si>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</si>
  <si>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</si>
  <si>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</si>
  <si>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</si>
  <si>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</si>
  <si>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</si>
  <si>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</si>
  <si>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</si>
  <si>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</si>
  <si>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</si>
  <si>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</si>
  <si>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</si>
  <si>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</si>
  <si>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</si>
  <si>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</si>
  <si>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</si>
  <si>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</si>
  <si>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</si>
  <si>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</si>
  <si>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</si>
  <si>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</si>
  <si>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</si>
  <si>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</si>
  <si>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</si>
  <si>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</si>
  <si>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</si>
  <si>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</si>
  <si>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</si>
  <si>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</si>
  <si>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</si>
  <si>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</si>
  <si>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</si>
  <si>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</si>
  <si>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</si>
  <si>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</si>
  <si>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</si>
  <si>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</si>
  <si>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</si>
  <si>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</si>
  <si>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</si>
  <si>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</si>
  <si>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</si>
  <si>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</si>
  <si>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</si>
  <si>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</si>
  <si>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</si>
  <si>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</si>
  <si>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</si>
  <si>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</si>
  <si>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</si>
  <si>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</si>
  <si>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</si>
  <si>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</si>
  <si>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</si>
  <si>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</si>
  <si>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</si>
  <si>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</si>
  <si>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</si>
  <si>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</si>
  <si>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</si>
  <si>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</si>
  <si>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</si>
  <si>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</si>
  <si>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</si>
  <si>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</si>
  <si>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</si>
  <si>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</si>
  <si>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</si>
  <si>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</si>
  <si>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</si>
  <si>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</si>
  <si>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</si>
  <si>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</si>
  <si>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</si>
  <si>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</si>
  <si>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</si>
  <si>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</si>
  <si>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</si>
  <si>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</si>
  <si>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</si>
  <si>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</si>
  <si>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</si>
  <si>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</si>
  <si>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</si>
  <si>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</si>
  <si>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</si>
  <si>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</si>
  <si>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</si>
  <si>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</si>
  <si>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</si>
  <si>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</si>
  <si>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</si>
  <si>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</si>
  <si>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</si>
  <si>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</si>
  <si>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</si>
  <si>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</si>
  <si>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</si>
  <si>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</si>
  <si>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</si>
  <si>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</si>
  <si>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</si>
  <si>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</si>
  <si>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</si>
  <si>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</si>
  <si>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</si>
  <si>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</si>
  <si>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</si>
  <si>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</si>
  <si>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</si>
  <si>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</si>
  <si>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</si>
  <si>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</si>
  <si>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</si>
  <si>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</si>
  <si>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</si>
  <si>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</si>
  <si>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</si>
  <si>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</si>
  <si>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</si>
  <si>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</si>
  <si>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</si>
  <si>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</si>
  <si>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</si>
  <si>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</si>
  <si>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</si>
  <si>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</si>
  <si>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</si>
  <si>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</si>
  <si>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</si>
  <si>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</si>
  <si>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</si>
  <si>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</si>
  <si>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</si>
  <si>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</si>
  <si>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</si>
  <si>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</si>
  <si>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</si>
  <si>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</si>
  <si>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</si>
  <si>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</si>
  <si>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</si>
  <si>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</si>
  <si>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</si>
  <si>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</si>
  <si>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</si>
  <si>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</si>
  <si>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</si>
  <si>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</si>
  <si>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</si>
  <si>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</si>
  <si>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</si>
  <si>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</si>
  <si>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</si>
  <si>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</si>
  <si>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</si>
  <si>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</si>
  <si>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</si>
  <si>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</si>
  <si>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</si>
  <si>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</si>
  <si>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</si>
  <si>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</si>
  <si>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</si>
  <si>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</si>
  <si>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</si>
  <si>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</si>
  <si>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</si>
  <si>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</si>
  <si>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</si>
  <si>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</si>
  <si>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</si>
  <si>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</si>
  <si>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</si>
  <si>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</si>
  <si>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</si>
  <si>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</si>
  <si>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</si>
  <si>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</si>
  <si>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</si>
  <si>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</si>
  <si>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</si>
  <si>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</si>
  <si>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</si>
  <si>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</si>
  <si>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</si>
  <si>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</si>
  <si>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</si>
  <si>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</si>
  <si>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</si>
  <si>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</si>
  <si>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</si>
  <si>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</si>
  <si>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</si>
  <si>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</si>
  <si>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</si>
  <si>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</si>
  <si>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</si>
  <si>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</si>
  <si>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</si>
  <si>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</si>
  <si>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</si>
  <si>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</si>
  <si>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01432_令和6年度</t>
  </si>
  <si>
    <t>01432</t>
  </si>
  <si>
    <t>新十津川町</t>
  </si>
  <si>
    <t>_令和6年度</t>
  </si>
  <si>
    <t>市区町村コード_令和4年度</t>
  </si>
  <si>
    <t>01432_令和4年度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</si>
  <si>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</si>
  <si>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</si>
  <si>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</si>
  <si>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</si>
  <si>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</si>
  <si>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</si>
  <si>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</si>
  <si>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</si>
  <si>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</si>
  <si>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</si>
  <si>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</si>
  <si>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</si>
  <si>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</si>
  <si>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</si>
  <si>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</si>
  <si>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</si>
  <si>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</si>
  <si>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</si>
  <si>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</si>
  <si>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</si>
  <si>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</si>
  <si>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</si>
  <si>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</si>
  <si>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</si>
  <si>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</si>
  <si>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</si>
  <si>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</si>
  <si>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</si>
  <si>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</si>
  <si>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</si>
  <si>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</si>
  <si>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</si>
  <si>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</si>
  <si>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</si>
  <si>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</si>
  <si>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</si>
  <si>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</si>
  <si>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</si>
  <si>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</si>
  <si>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</si>
  <si>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</si>
  <si>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</si>
  <si>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</si>
  <si>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</si>
  <si>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</si>
  <si>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</si>
  <si>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</si>
  <si>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</si>
  <si>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</si>
  <si>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</si>
  <si>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</si>
  <si>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</si>
  <si>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</si>
  <si>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</si>
  <si>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</si>
  <si>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</si>
  <si>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</si>
  <si>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01331_令和6年度</t>
  </si>
  <si>
    <t>01331</t>
  </si>
  <si>
    <t>松前町</t>
  </si>
  <si>
    <t>01331_令和4年度</t>
  </si>
  <si>
    <t>05201</t>
  </si>
  <si>
    <t>秋田市</t>
  </si>
  <si>
    <t>05201_令和4年度</t>
  </si>
  <si>
    <t>05201_令和6年度</t>
  </si>
  <si>
    <t>01454_令和6年度</t>
  </si>
  <si>
    <t>01454</t>
  </si>
  <si>
    <t>当麻町</t>
  </si>
  <si>
    <t>01484_令和6年度</t>
  </si>
  <si>
    <t>01484</t>
  </si>
  <si>
    <t>羽幌町</t>
  </si>
  <si>
    <t>01454_令和4年度</t>
  </si>
  <si>
    <t>01484_令和4年度</t>
  </si>
  <si>
    <t>05212</t>
  </si>
  <si>
    <t>大仙市</t>
  </si>
  <si>
    <t>05212_令和4年度</t>
  </si>
  <si>
    <t>05212_令和6年度</t>
  </si>
  <si>
    <t>01647_令和6年度</t>
  </si>
  <si>
    <t>01647</t>
  </si>
  <si>
    <t>足寄町</t>
  </si>
  <si>
    <t>01644_令和6年度</t>
  </si>
  <si>
    <t>01644</t>
  </si>
  <si>
    <t>池田町</t>
  </si>
  <si>
    <t>01642_令和6年度</t>
  </si>
  <si>
    <t>01642</t>
  </si>
  <si>
    <t>広尾町</t>
  </si>
  <si>
    <t>01646_令和6年度</t>
  </si>
  <si>
    <t>01646</t>
  </si>
  <si>
    <t>本別町</t>
  </si>
  <si>
    <t>01647_令和4年度</t>
  </si>
  <si>
    <t>01644_令和4年度</t>
  </si>
  <si>
    <t>01642_令和4年度</t>
  </si>
  <si>
    <t>01646_令和4年度</t>
  </si>
  <si>
    <t>05211</t>
  </si>
  <si>
    <t>潟上市</t>
  </si>
  <si>
    <t>05211_令和4年度</t>
  </si>
  <si>
    <t>05211_令和6年度</t>
  </si>
  <si>
    <t>朝日町</t>
  </si>
  <si>
    <t>05434</t>
  </si>
  <si>
    <t>美郷町</t>
  </si>
  <si>
    <t>05434_令和4年度</t>
  </si>
  <si>
    <t>05434_令和6年度</t>
  </si>
  <si>
    <t>05361</t>
  </si>
  <si>
    <t>五城目町</t>
  </si>
  <si>
    <t>05361_令和4年度</t>
  </si>
  <si>
    <t>05361_令和6年度</t>
  </si>
  <si>
    <t>05206</t>
  </si>
  <si>
    <t>男鹿市</t>
  </si>
  <si>
    <t>05206_令和4年度</t>
  </si>
  <si>
    <t>05206_令和6年度</t>
  </si>
  <si>
    <t>05215</t>
  </si>
  <si>
    <t>仙北市</t>
  </si>
  <si>
    <t>05215_令和4年度</t>
  </si>
  <si>
    <t>05215_令和6年度</t>
  </si>
  <si>
    <t>05464</t>
  </si>
  <si>
    <t>東成瀬村</t>
  </si>
  <si>
    <t>05464_令和4年度</t>
  </si>
  <si>
    <t>05464_令和6年度</t>
  </si>
  <si>
    <t>05210</t>
  </si>
  <si>
    <t>由利本荘市</t>
  </si>
  <si>
    <t>05210_令和4年度</t>
  </si>
  <si>
    <t>05210_令和6年度</t>
  </si>
  <si>
    <t>05368</t>
  </si>
  <si>
    <t>大潟村</t>
  </si>
  <si>
    <t>05368_令和4年度</t>
  </si>
  <si>
    <t>05368_令和6年度</t>
  </si>
  <si>
    <t>05346</t>
  </si>
  <si>
    <t>藤里町</t>
  </si>
  <si>
    <t>05346_令和4年度</t>
  </si>
  <si>
    <t>05346_令和6年度</t>
  </si>
  <si>
    <t>06403_平成2年度</t>
  </si>
  <si>
    <t>06403</t>
  </si>
  <si>
    <t>飯豊町</t>
  </si>
  <si>
    <t>06403_平成17年度</t>
  </si>
  <si>
    <t>06403_平成18年度</t>
  </si>
  <si>
    <t>06403_平成19年度</t>
  </si>
  <si>
    <t>06403_平成20年度</t>
  </si>
  <si>
    <t>06403_平成21年度</t>
  </si>
  <si>
    <t>06403_平成22年度</t>
  </si>
  <si>
    <t>06403_平成23年度</t>
  </si>
  <si>
    <t>06403_平成24年度</t>
  </si>
  <si>
    <t>06403_平成25年度</t>
  </si>
  <si>
    <t>06403_平成26年度</t>
  </si>
  <si>
    <t>06403_平成27年度</t>
  </si>
  <si>
    <t>06403_平成28年度</t>
  </si>
  <si>
    <t>06403_平成29年度</t>
  </si>
  <si>
    <t>06403_平成30年度</t>
  </si>
  <si>
    <t>06403_令和元年度</t>
  </si>
  <si>
    <t>06403_令和2年度</t>
  </si>
  <si>
    <t>06403_令和3年度</t>
  </si>
  <si>
    <t>06403_令和4年度</t>
  </si>
  <si>
    <t>06403_令和5年度</t>
  </si>
  <si>
    <t>06403_令和6年度</t>
  </si>
  <si>
    <t>47313_平成2年度</t>
  </si>
  <si>
    <t>47313</t>
  </si>
  <si>
    <t>宜野座村</t>
  </si>
  <si>
    <t>47313_平成17年度</t>
  </si>
  <si>
    <t>47313_平成18年度</t>
  </si>
  <si>
    <t>47313_平成19年度</t>
  </si>
  <si>
    <t>47313_平成20年度</t>
  </si>
  <si>
    <t>47313_平成21年度</t>
  </si>
  <si>
    <t>47313_平成22年度</t>
  </si>
  <si>
    <t>47313_平成23年度</t>
  </si>
  <si>
    <t>47313_平成24年度</t>
  </si>
  <si>
    <t>47313_平成25年度</t>
  </si>
  <si>
    <t>47313_平成26年度</t>
  </si>
  <si>
    <t>47313_平成27年度</t>
  </si>
  <si>
    <t>47313_平成28年度</t>
  </si>
  <si>
    <t>47313_平成29年度</t>
  </si>
  <si>
    <t>47313_平成30年度</t>
  </si>
  <si>
    <t>47313_令和元年度</t>
  </si>
  <si>
    <t>47313_令和2年度</t>
  </si>
  <si>
    <t>47313_令和3年度</t>
  </si>
  <si>
    <t>47313_令和4年度</t>
  </si>
  <si>
    <t>47313_令和5年度</t>
  </si>
  <si>
    <t>47313_令和6年度</t>
  </si>
  <si>
    <t>10382_平成2年度</t>
  </si>
  <si>
    <t>10382</t>
  </si>
  <si>
    <t>下仁田町</t>
  </si>
  <si>
    <t>10382_平成17年度</t>
  </si>
  <si>
    <t>10382_平成18年度</t>
  </si>
  <si>
    <t>10382_平成19年度</t>
  </si>
  <si>
    <t>10382_平成20年度</t>
  </si>
  <si>
    <t>10382_平成21年度</t>
  </si>
  <si>
    <t>10382_平成22年度</t>
  </si>
  <si>
    <t>10382_平成23年度</t>
  </si>
  <si>
    <t>10382_平成24年度</t>
  </si>
  <si>
    <t>10382_平成25年度</t>
  </si>
  <si>
    <t>10382_平成26年度</t>
  </si>
  <si>
    <t>10382_平成27年度</t>
  </si>
  <si>
    <t>10382_平成28年度</t>
  </si>
  <si>
    <t>10382_平成29年度</t>
  </si>
  <si>
    <t>10382_平成30年度</t>
  </si>
  <si>
    <t>10382_令和元年度</t>
  </si>
  <si>
    <t>10382_令和2年度</t>
  </si>
  <si>
    <t>10382_令和3年度</t>
  </si>
  <si>
    <t>10382_令和4年度</t>
  </si>
  <si>
    <t>10382_令和5年度</t>
  </si>
  <si>
    <t>10382_令和6年度</t>
  </si>
  <si>
    <t>12426_平成2年度</t>
  </si>
  <si>
    <t>12426</t>
  </si>
  <si>
    <t>長柄町</t>
  </si>
  <si>
    <t>12426_平成17年度</t>
  </si>
  <si>
    <t>12426_平成18年度</t>
  </si>
  <si>
    <t>12426_平成19年度</t>
  </si>
  <si>
    <t>12426_平成20年度</t>
  </si>
  <si>
    <t>12426_平成21年度</t>
  </si>
  <si>
    <t>12426_平成22年度</t>
  </si>
  <si>
    <t>12426_平成23年度</t>
  </si>
  <si>
    <t>12426_平成24年度</t>
  </si>
  <si>
    <t>12426_平成25年度</t>
  </si>
  <si>
    <t>12426_平成26年度</t>
  </si>
  <si>
    <t>12426_平成27年度</t>
  </si>
  <si>
    <t>12426_平成28年度</t>
  </si>
  <si>
    <t>12426_平成29年度</t>
  </si>
  <si>
    <t>12426_平成30年度</t>
  </si>
  <si>
    <t>12426_令和元年度</t>
  </si>
  <si>
    <t>12426_令和2年度</t>
  </si>
  <si>
    <t>12426_令和3年度</t>
  </si>
  <si>
    <t>12426_令和4年度</t>
  </si>
  <si>
    <t>12426_令和5年度</t>
  </si>
  <si>
    <t>12426_令和6年度</t>
  </si>
  <si>
    <t>01432_平成2年度</t>
  </si>
  <si>
    <t>01432_平成17年度</t>
  </si>
  <si>
    <t>01432_平成18年度</t>
  </si>
  <si>
    <t>01432_平成19年度</t>
  </si>
  <si>
    <t>01432_平成20年度</t>
  </si>
  <si>
    <t>01432_平成21年度</t>
  </si>
  <si>
    <t>01432_平成22年度</t>
  </si>
  <si>
    <t>01432_平成23年度</t>
  </si>
  <si>
    <t>01432_平成24年度</t>
  </si>
  <si>
    <t>01432_平成25年度</t>
  </si>
  <si>
    <t>01432_平成26年度</t>
  </si>
  <si>
    <t>01432_平成27年度</t>
  </si>
  <si>
    <t>01432_平成28年度</t>
  </si>
  <si>
    <t>01432_平成29年度</t>
  </si>
  <si>
    <t>01432_平成30年度</t>
  </si>
  <si>
    <t>01432_令和元年度</t>
  </si>
  <si>
    <t>01432_令和2年度</t>
  </si>
  <si>
    <t>01432_令和3年度</t>
  </si>
  <si>
    <t>01432_令和5年度</t>
  </si>
  <si>
    <t>05349_平成2年度</t>
  </si>
  <si>
    <t>05349</t>
  </si>
  <si>
    <t>八峰町</t>
  </si>
  <si>
    <t>05349_平成17年度</t>
  </si>
  <si>
    <t>05349_平成18年度</t>
  </si>
  <si>
    <t>05349_平成19年度</t>
  </si>
  <si>
    <t>05349_平成20年度</t>
  </si>
  <si>
    <t>05349_平成21年度</t>
  </si>
  <si>
    <t>05349_平成22年度</t>
  </si>
  <si>
    <t>05349_平成23年度</t>
  </si>
  <si>
    <t>05349_平成24年度</t>
  </si>
  <si>
    <t>05349_平成25年度</t>
  </si>
  <si>
    <t>05349_平成26年度</t>
  </si>
  <si>
    <t>05349_平成27年度</t>
  </si>
  <si>
    <t>05349_平成28年度</t>
  </si>
  <si>
    <t>05349_平成29年度</t>
  </si>
  <si>
    <t>05349_平成30年度</t>
  </si>
  <si>
    <t>05349_令和元年度</t>
  </si>
  <si>
    <t>05349_令和2年度</t>
  </si>
  <si>
    <t>05349_令和3年度</t>
  </si>
  <si>
    <t>05349_令和4年度</t>
  </si>
  <si>
    <t>05349_令和5年度</t>
  </si>
  <si>
    <t>05349_令和6年度</t>
  </si>
  <si>
    <t>21362_平成2年度</t>
  </si>
  <si>
    <t>21362</t>
  </si>
  <si>
    <t>関ケ原町</t>
  </si>
  <si>
    <t>21362_平成17年度</t>
  </si>
  <si>
    <t>21362_平成18年度</t>
  </si>
  <si>
    <t>21362_平成19年度</t>
  </si>
  <si>
    <t>21362_平成20年度</t>
  </si>
  <si>
    <t>21362_平成21年度</t>
  </si>
  <si>
    <t>21362_平成22年度</t>
  </si>
  <si>
    <t>21362_平成23年度</t>
  </si>
  <si>
    <t>21362_平成24年度</t>
  </si>
  <si>
    <t>21362_平成25年度</t>
  </si>
  <si>
    <t>21362_平成26年度</t>
  </si>
  <si>
    <t>21362_平成27年度</t>
  </si>
  <si>
    <t>21362_平成28年度</t>
  </si>
  <si>
    <t>21362_平成29年度</t>
  </si>
  <si>
    <t>21362_平成30年度</t>
  </si>
  <si>
    <t>21362_令和元年度</t>
  </si>
  <si>
    <t>21362_令和2年度</t>
  </si>
  <si>
    <t>21362_令和3年度</t>
  </si>
  <si>
    <t>21362_令和4年度</t>
  </si>
  <si>
    <t>21362_令和5年度</t>
  </si>
  <si>
    <t>21362_令和6年度</t>
  </si>
  <si>
    <t>04444_平成2年度</t>
  </si>
  <si>
    <t>04444</t>
  </si>
  <si>
    <t>色麻町</t>
  </si>
  <si>
    <t>04444_平成17年度</t>
  </si>
  <si>
    <t>04444_平成18年度</t>
  </si>
  <si>
    <t>04444_平成19年度</t>
  </si>
  <si>
    <t>04444_平成20年度</t>
  </si>
  <si>
    <t>04444_平成21年度</t>
  </si>
  <si>
    <t>04444_平成22年度</t>
  </si>
  <si>
    <t>04444_平成23年度</t>
  </si>
  <si>
    <t>04444_平成24年度</t>
  </si>
  <si>
    <t>04444_平成25年度</t>
  </si>
  <si>
    <t>04444_平成26年度</t>
  </si>
  <si>
    <t>04444_平成27年度</t>
  </si>
  <si>
    <t>04444_平成28年度</t>
  </si>
  <si>
    <t>04444_平成29年度</t>
  </si>
  <si>
    <t>04444_平成30年度</t>
  </si>
  <si>
    <t>04444_令和元年度</t>
  </si>
  <si>
    <t>04444_令和2年度</t>
  </si>
  <si>
    <t>04444_令和3年度</t>
  </si>
  <si>
    <t>04444_令和4年度</t>
  </si>
  <si>
    <t>04444_令和5年度</t>
  </si>
  <si>
    <t>04444_令和6年度</t>
  </si>
  <si>
    <t>31328_平成2年度</t>
  </si>
  <si>
    <t>31328</t>
  </si>
  <si>
    <t>智頭町</t>
  </si>
  <si>
    <t>31328_平成17年度</t>
  </si>
  <si>
    <t>31328_平成18年度</t>
  </si>
  <si>
    <t>31328_平成19年度</t>
  </si>
  <si>
    <t>31328_平成20年度</t>
  </si>
  <si>
    <t>31328_平成21年度</t>
  </si>
  <si>
    <t>31328_平成22年度</t>
  </si>
  <si>
    <t>31328_平成23年度</t>
  </si>
  <si>
    <t>31328_平成24年度</t>
  </si>
  <si>
    <t>31328_平成25年度</t>
  </si>
  <si>
    <t>31328_平成26年度</t>
  </si>
  <si>
    <t>31328_平成27年度</t>
  </si>
  <si>
    <t>31328_平成28年度</t>
  </si>
  <si>
    <t>31328_平成29年度</t>
  </si>
  <si>
    <t>31328_平成30年度</t>
  </si>
  <si>
    <t>31328_令和元年度</t>
  </si>
  <si>
    <t>31328_令和2年度</t>
  </si>
  <si>
    <t>31328_令和3年度</t>
  </si>
  <si>
    <t>31328_令和4年度</t>
  </si>
  <si>
    <t>31328_令和5年度</t>
  </si>
  <si>
    <t>31328_令和6年度</t>
  </si>
  <si>
    <t>46532_平成2年度</t>
  </si>
  <si>
    <t>46532</t>
  </si>
  <si>
    <t>伊仙町</t>
  </si>
  <si>
    <t>46532_平成17年度</t>
  </si>
  <si>
    <t>46532_平成18年度</t>
  </si>
  <si>
    <t>46532_平成19年度</t>
  </si>
  <si>
    <t>46532_平成20年度</t>
  </si>
  <si>
    <t>46532_平成21年度</t>
  </si>
  <si>
    <t>46532_平成22年度</t>
  </si>
  <si>
    <t>46532_平成23年度</t>
  </si>
  <si>
    <t>46532_平成24年度</t>
  </si>
  <si>
    <t>46532_平成25年度</t>
  </si>
  <si>
    <t>46532_平成26年度</t>
  </si>
  <si>
    <t>46532_平成27年度</t>
  </si>
  <si>
    <t>46532_平成28年度</t>
  </si>
  <si>
    <t>46532_平成29年度</t>
  </si>
  <si>
    <t>46532_平成30年度</t>
  </si>
  <si>
    <t>46532_令和元年度</t>
  </si>
  <si>
    <t>46532_令和2年度</t>
  </si>
  <si>
    <t>46532_令和3年度</t>
  </si>
  <si>
    <t>46532_令和4年度</t>
  </si>
  <si>
    <t>46532_令和5年度</t>
  </si>
  <si>
    <t>46532_令和6年度</t>
  </si>
  <si>
    <t>07502_平成2年度</t>
  </si>
  <si>
    <t>07502</t>
  </si>
  <si>
    <t>玉川村</t>
  </si>
  <si>
    <t>07502_平成17年度</t>
  </si>
  <si>
    <t>07502_平成18年度</t>
  </si>
  <si>
    <t>07502_平成19年度</t>
  </si>
  <si>
    <t>07502_平成20年度</t>
  </si>
  <si>
    <t>07502_平成21年度</t>
  </si>
  <si>
    <t>07502_平成22年度</t>
  </si>
  <si>
    <t>07502_平成23年度</t>
  </si>
  <si>
    <t>07502_平成24年度</t>
  </si>
  <si>
    <t>07502_平成25年度</t>
  </si>
  <si>
    <t>07502_平成26年度</t>
  </si>
  <si>
    <t>07502_平成27年度</t>
  </si>
  <si>
    <t>07502_平成28年度</t>
  </si>
  <si>
    <t>07502_平成29年度</t>
  </si>
  <si>
    <t>07502_平成30年度</t>
  </si>
  <si>
    <t>07502_令和元年度</t>
  </si>
  <si>
    <t>07502_令和2年度</t>
  </si>
  <si>
    <t>07502_令和3年度</t>
  </si>
  <si>
    <t>07502_令和4年度</t>
  </si>
  <si>
    <t>07502_令和5年度</t>
  </si>
  <si>
    <t>07502_令和6年度</t>
  </si>
  <si>
    <t>01646_平成2年度</t>
  </si>
  <si>
    <t>01646_平成17年度</t>
  </si>
  <si>
    <t>01646_平成18年度</t>
  </si>
  <si>
    <t>01646_平成19年度</t>
  </si>
  <si>
    <t>01646_平成20年度</t>
  </si>
  <si>
    <t>01646_平成21年度</t>
  </si>
  <si>
    <t>01646_平成22年度</t>
  </si>
  <si>
    <t>01646_平成23年度</t>
  </si>
  <si>
    <t>01646_平成24年度</t>
  </si>
  <si>
    <t>01646_平成25年度</t>
  </si>
  <si>
    <t>01646_平成26年度</t>
  </si>
  <si>
    <t>01646_平成27年度</t>
  </si>
  <si>
    <t>01646_平成28年度</t>
  </si>
  <si>
    <t>01646_平成29年度</t>
  </si>
  <si>
    <t>01646_平成30年度</t>
  </si>
  <si>
    <t>01646_令和元年度</t>
  </si>
  <si>
    <t>01646_令和2年度</t>
  </si>
  <si>
    <t>01646_令和3年度</t>
  </si>
  <si>
    <t>01646_令和5年度</t>
  </si>
  <si>
    <t>29401_平成2年度</t>
  </si>
  <si>
    <t>29401</t>
  </si>
  <si>
    <t>高取町</t>
  </si>
  <si>
    <t>29401_平成17年度</t>
  </si>
  <si>
    <t>29401_平成18年度</t>
  </si>
  <si>
    <t>29401_平成19年度</t>
  </si>
  <si>
    <t>29401_平成20年度</t>
  </si>
  <si>
    <t>29401_平成21年度</t>
  </si>
  <si>
    <t>29401_平成22年度</t>
  </si>
  <si>
    <t>29401_平成23年度</t>
  </si>
  <si>
    <t>29401_平成24年度</t>
  </si>
  <si>
    <t>29401_平成25年度</t>
  </si>
  <si>
    <t>29401_平成26年度</t>
  </si>
  <si>
    <t>29401_平成27年度</t>
  </si>
  <si>
    <t>29401_平成28年度</t>
  </si>
  <si>
    <t>29401_平成29年度</t>
  </si>
  <si>
    <t>29401_平成30年度</t>
  </si>
  <si>
    <t>29401_令和元年度</t>
  </si>
  <si>
    <t>29401_令和2年度</t>
  </si>
  <si>
    <t>29401_令和3年度</t>
  </si>
  <si>
    <t>29401_令和4年度</t>
  </si>
  <si>
    <t>29401_令和5年度</t>
  </si>
  <si>
    <t>29401_令和6年度</t>
  </si>
  <si>
    <t>38356_平成2年度</t>
  </si>
  <si>
    <t>38356</t>
  </si>
  <si>
    <t>上島町</t>
  </si>
  <si>
    <t>38356_平成17年度</t>
  </si>
  <si>
    <t>38356_平成18年度</t>
  </si>
  <si>
    <t>38356_平成19年度</t>
  </si>
  <si>
    <t>38356_平成20年度</t>
  </si>
  <si>
    <t>38356_平成21年度</t>
  </si>
  <si>
    <t>38356_平成22年度</t>
  </si>
  <si>
    <t>38356_平成23年度</t>
  </si>
  <si>
    <t>38356_平成24年度</t>
  </si>
  <si>
    <t>38356_平成25年度</t>
  </si>
  <si>
    <t>38356_平成26年度</t>
  </si>
  <si>
    <t>38356_平成27年度</t>
  </si>
  <si>
    <t>38356_平成28年度</t>
  </si>
  <si>
    <t>38356_平成29年度</t>
  </si>
  <si>
    <t>38356_平成30年度</t>
  </si>
  <si>
    <t>38356_令和元年度</t>
  </si>
  <si>
    <t>38356_令和2年度</t>
  </si>
  <si>
    <t>38356_令和3年度</t>
  </si>
  <si>
    <t>38356_令和4年度</t>
  </si>
  <si>
    <t>38356_令和5年度</t>
  </si>
  <si>
    <t>38356_令和6年度</t>
  </si>
  <si>
    <t>01647_平成2年度</t>
  </si>
  <si>
    <t>01647_平成17年度</t>
  </si>
  <si>
    <t>01647_平成18年度</t>
  </si>
  <si>
    <t>01647_平成19年度</t>
  </si>
  <si>
    <t>01647_平成20年度</t>
  </si>
  <si>
    <t>01647_平成21年度</t>
  </si>
  <si>
    <t>01647_平成22年度</t>
  </si>
  <si>
    <t>01647_平成23年度</t>
  </si>
  <si>
    <t>01647_平成24年度</t>
  </si>
  <si>
    <t>01647_平成25年度</t>
  </si>
  <si>
    <t>01647_平成26年度</t>
  </si>
  <si>
    <t>01647_平成27年度</t>
  </si>
  <si>
    <t>01647_平成28年度</t>
  </si>
  <si>
    <t>01647_平成29年度</t>
  </si>
  <si>
    <t>01647_平成30年度</t>
  </si>
  <si>
    <t>01647_令和元年度</t>
  </si>
  <si>
    <t>01647_令和2年度</t>
  </si>
  <si>
    <t>01647_令和3年度</t>
  </si>
  <si>
    <t>01647_令和5年度</t>
  </si>
  <si>
    <t>46491_平成2年度</t>
  </si>
  <si>
    <t>46491</t>
  </si>
  <si>
    <t>南大隅町</t>
  </si>
  <si>
    <t>46491_平成17年度</t>
  </si>
  <si>
    <t>46491_平成18年度</t>
  </si>
  <si>
    <t>46491_平成19年度</t>
  </si>
  <si>
    <t>46491_平成20年度</t>
  </si>
  <si>
    <t>46491_平成21年度</t>
  </si>
  <si>
    <t>46491_平成22年度</t>
  </si>
  <si>
    <t>46491_平成23年度</t>
  </si>
  <si>
    <t>46491_平成24年度</t>
  </si>
  <si>
    <t>46491_平成25年度</t>
  </si>
  <si>
    <t>46491_平成26年度</t>
  </si>
  <si>
    <t>46491_平成27年度</t>
  </si>
  <si>
    <t>46491_平成28年度</t>
  </si>
  <si>
    <t>46491_平成29年度</t>
  </si>
  <si>
    <t>46491_平成30年度</t>
  </si>
  <si>
    <t>46491_令和元年度</t>
  </si>
  <si>
    <t>46491_令和2年度</t>
  </si>
  <si>
    <t>46491_令和3年度</t>
  </si>
  <si>
    <t>46491_令和4年度</t>
  </si>
  <si>
    <t>46491_令和5年度</t>
  </si>
  <si>
    <t>46491_令和6年度</t>
  </si>
  <si>
    <t>46533_平成2年度</t>
  </si>
  <si>
    <t>46533</t>
  </si>
  <si>
    <t>和泊町</t>
  </si>
  <si>
    <t>46533_平成17年度</t>
  </si>
  <si>
    <t>46533_平成18年度</t>
  </si>
  <si>
    <t>46533_平成19年度</t>
  </si>
  <si>
    <t>46533_平成20年度</t>
  </si>
  <si>
    <t>46533_平成21年度</t>
  </si>
  <si>
    <t>46533_平成22年度</t>
  </si>
  <si>
    <t>46533_平成23年度</t>
  </si>
  <si>
    <t>46533_平成24年度</t>
  </si>
  <si>
    <t>46533_平成25年度</t>
  </si>
  <si>
    <t>46533_平成26年度</t>
  </si>
  <si>
    <t>46533_平成27年度</t>
  </si>
  <si>
    <t>46533_平成28年度</t>
  </si>
  <si>
    <t>46533_平成29年度</t>
  </si>
  <si>
    <t>46533_平成30年度</t>
  </si>
  <si>
    <t>46533_令和元年度</t>
  </si>
  <si>
    <t>46533_令和2年度</t>
  </si>
  <si>
    <t>46533_令和3年度</t>
  </si>
  <si>
    <t>46533_令和4年度</t>
  </si>
  <si>
    <t>46533_令和5年度</t>
  </si>
  <si>
    <t>46533_令和6年度</t>
  </si>
  <si>
    <t>07464_平成2年度</t>
  </si>
  <si>
    <t>07464</t>
  </si>
  <si>
    <t>泉崎村</t>
  </si>
  <si>
    <t>07464_平成17年度</t>
  </si>
  <si>
    <t>07464_平成18年度</t>
  </si>
  <si>
    <t>07464_平成19年度</t>
  </si>
  <si>
    <t>07464_平成20年度</t>
  </si>
  <si>
    <t>07464_平成21年度</t>
  </si>
  <si>
    <t>07464_平成22年度</t>
  </si>
  <si>
    <t>07464_平成23年度</t>
  </si>
  <si>
    <t>07464_平成24年度</t>
  </si>
  <si>
    <t>07464_平成25年度</t>
  </si>
  <si>
    <t>07464_平成26年度</t>
  </si>
  <si>
    <t>07464_平成27年度</t>
  </si>
  <si>
    <t>07464_平成28年度</t>
  </si>
  <si>
    <t>07464_平成29年度</t>
  </si>
  <si>
    <t>07464_平成30年度</t>
  </si>
  <si>
    <t>07464_令和元年度</t>
  </si>
  <si>
    <t>07464_令和2年度</t>
  </si>
  <si>
    <t>07464_令和3年度</t>
  </si>
  <si>
    <t>07464_令和4年度</t>
  </si>
  <si>
    <t>07464_令和5年度</t>
  </si>
  <si>
    <t>07464_令和6年度</t>
  </si>
  <si>
    <t>01454_平成2年度</t>
  </si>
  <si>
    <t>01454_平成17年度</t>
  </si>
  <si>
    <t>01454_平成18年度</t>
  </si>
  <si>
    <t>01454_平成19年度</t>
  </si>
  <si>
    <t>01454_平成20年度</t>
  </si>
  <si>
    <t>01454_平成21年度</t>
  </si>
  <si>
    <t>01454_平成22年度</t>
  </si>
  <si>
    <t>01454_平成23年度</t>
  </si>
  <si>
    <t>01454_平成24年度</t>
  </si>
  <si>
    <t>01454_平成25年度</t>
  </si>
  <si>
    <t>01454_平成26年度</t>
  </si>
  <si>
    <t>01454_平成27年度</t>
  </si>
  <si>
    <t>01454_平成28年度</t>
  </si>
  <si>
    <t>01454_平成29年度</t>
  </si>
  <si>
    <t>01454_平成30年度</t>
  </si>
  <si>
    <t>01454_令和元年度</t>
  </si>
  <si>
    <t>01454_令和2年度</t>
  </si>
  <si>
    <t>01454_令和3年度</t>
  </si>
  <si>
    <t>01454_令和5年度</t>
  </si>
  <si>
    <t>01484_平成2年度</t>
  </si>
  <si>
    <t>01484_平成17年度</t>
  </si>
  <si>
    <t>01484_平成18年度</t>
  </si>
  <si>
    <t>01484_平成19年度</t>
  </si>
  <si>
    <t>01484_平成20年度</t>
  </si>
  <si>
    <t>01484_平成21年度</t>
  </si>
  <si>
    <t>01484_平成22年度</t>
  </si>
  <si>
    <t>01484_平成23年度</t>
  </si>
  <si>
    <t>01484_平成24年度</t>
  </si>
  <si>
    <t>01484_平成25年度</t>
  </si>
  <si>
    <t>01484_平成26年度</t>
  </si>
  <si>
    <t>01484_平成27年度</t>
  </si>
  <si>
    <t>01484_平成28年度</t>
  </si>
  <si>
    <t>01484_平成29年度</t>
  </si>
  <si>
    <t>01484_平成30年度</t>
  </si>
  <si>
    <t>01484_令和元年度</t>
  </si>
  <si>
    <t>01484_令和2年度</t>
  </si>
  <si>
    <t>01484_令和3年度</t>
  </si>
  <si>
    <t>01484_令和5年度</t>
  </si>
  <si>
    <t>06341_平成2年度</t>
  </si>
  <si>
    <t>06341</t>
  </si>
  <si>
    <t>大石田町</t>
  </si>
  <si>
    <t>06341_平成17年度</t>
  </si>
  <si>
    <t>06341_平成18年度</t>
  </si>
  <si>
    <t>06341_平成19年度</t>
  </si>
  <si>
    <t>06341_平成20年度</t>
  </si>
  <si>
    <t>06341_平成21年度</t>
  </si>
  <si>
    <t>06341_平成22年度</t>
  </si>
  <si>
    <t>06341_平成23年度</t>
  </si>
  <si>
    <t>06341_平成24年度</t>
  </si>
  <si>
    <t>06341_平成25年度</t>
  </si>
  <si>
    <t>06341_平成26年度</t>
  </si>
  <si>
    <t>06341_平成27年度</t>
  </si>
  <si>
    <t>06341_平成28年度</t>
  </si>
  <si>
    <t>06341_平成29年度</t>
  </si>
  <si>
    <t>06341_平成30年度</t>
  </si>
  <si>
    <t>06341_令和元年度</t>
  </si>
  <si>
    <t>06341_令和2年度</t>
  </si>
  <si>
    <t>06341_令和3年度</t>
  </si>
  <si>
    <t>06341_令和4年度</t>
  </si>
  <si>
    <t>06341_令和5年度</t>
  </si>
  <si>
    <t>06341_令和6年度</t>
  </si>
  <si>
    <t>17324_平成2年度</t>
  </si>
  <si>
    <t>17324</t>
  </si>
  <si>
    <t>川北町</t>
  </si>
  <si>
    <t>17324_平成17年度</t>
  </si>
  <si>
    <t>17324_平成18年度</t>
  </si>
  <si>
    <t>17324_平成19年度</t>
  </si>
  <si>
    <t>17324_平成20年度</t>
  </si>
  <si>
    <t>17324_平成21年度</t>
  </si>
  <si>
    <t>17324_平成22年度</t>
  </si>
  <si>
    <t>17324_平成23年度</t>
  </si>
  <si>
    <t>17324_平成24年度</t>
  </si>
  <si>
    <t>17324_平成25年度</t>
  </si>
  <si>
    <t>17324_平成26年度</t>
  </si>
  <si>
    <t>17324_平成27年度</t>
  </si>
  <si>
    <t>17324_平成28年度</t>
  </si>
  <si>
    <t>17324_平成29年度</t>
  </si>
  <si>
    <t>17324_平成30年度</t>
  </si>
  <si>
    <t>17324_令和元年度</t>
  </si>
  <si>
    <t>17324_令和2年度</t>
  </si>
  <si>
    <t>17324_令和3年度</t>
  </si>
  <si>
    <t>17324_令和4年度</t>
  </si>
  <si>
    <t>17324_令和5年度</t>
  </si>
  <si>
    <t>17324_令和6年度</t>
  </si>
  <si>
    <t>41423_平成2年度</t>
  </si>
  <si>
    <t>41423</t>
  </si>
  <si>
    <t>大町町</t>
  </si>
  <si>
    <t>41423_平成17年度</t>
  </si>
  <si>
    <t>41423_平成18年度</t>
  </si>
  <si>
    <t>41423_平成19年度</t>
  </si>
  <si>
    <t>41423_平成20年度</t>
  </si>
  <si>
    <t>41423_平成21年度</t>
  </si>
  <si>
    <t>41423_平成22年度</t>
  </si>
  <si>
    <t>41423_平成23年度</t>
  </si>
  <si>
    <t>41423_平成24年度</t>
  </si>
  <si>
    <t>41423_平成25年度</t>
  </si>
  <si>
    <t>41423_平成26年度</t>
  </si>
  <si>
    <t>41423_平成27年度</t>
  </si>
  <si>
    <t>41423_平成28年度</t>
  </si>
  <si>
    <t>41423_平成29年度</t>
  </si>
  <si>
    <t>41423_平成30年度</t>
  </si>
  <si>
    <t>41423_令和元年度</t>
  </si>
  <si>
    <t>41423_令和2年度</t>
  </si>
  <si>
    <t>41423_令和3年度</t>
  </si>
  <si>
    <t>41423_令和4年度</t>
  </si>
  <si>
    <t>41423_令和5年度</t>
  </si>
  <si>
    <t>41423_令和6年度</t>
  </si>
  <si>
    <t>29441_平成2年度</t>
  </si>
  <si>
    <t>29441</t>
  </si>
  <si>
    <t>吉野町</t>
  </si>
  <si>
    <t>29441_平成17年度</t>
  </si>
  <si>
    <t>29441_平成18年度</t>
  </si>
  <si>
    <t>29441_平成19年度</t>
  </si>
  <si>
    <t>29441_平成20年度</t>
  </si>
  <si>
    <t>29441_平成21年度</t>
  </si>
  <si>
    <t>29441_平成22年度</t>
  </si>
  <si>
    <t>29441_平成23年度</t>
  </si>
  <si>
    <t>29441_平成24年度</t>
  </si>
  <si>
    <t>29441_平成25年度</t>
  </si>
  <si>
    <t>29441_平成26年度</t>
  </si>
  <si>
    <t>29441_平成27年度</t>
  </si>
  <si>
    <t>29441_平成28年度</t>
  </si>
  <si>
    <t>29441_平成29年度</t>
  </si>
  <si>
    <t>29441_平成30年度</t>
  </si>
  <si>
    <t>29441_令和元年度</t>
  </si>
  <si>
    <t>29441_令和2年度</t>
  </si>
  <si>
    <t>29441_令和3年度</t>
  </si>
  <si>
    <t>29441_令和4年度</t>
  </si>
  <si>
    <t>29441_令和5年度</t>
  </si>
  <si>
    <t>29441_令和6年度</t>
  </si>
  <si>
    <t>10426_平成2年度</t>
  </si>
  <si>
    <t>10426</t>
  </si>
  <si>
    <t>草津町</t>
  </si>
  <si>
    <t>10426_平成17年度</t>
  </si>
  <si>
    <t>10426_平成18年度</t>
  </si>
  <si>
    <t>10426_平成19年度</t>
  </si>
  <si>
    <t>10426_平成20年度</t>
  </si>
  <si>
    <t>10426_平成21年度</t>
  </si>
  <si>
    <t>10426_平成22年度</t>
  </si>
  <si>
    <t>10426_平成23年度</t>
  </si>
  <si>
    <t>10426_平成24年度</t>
  </si>
  <si>
    <t>10426_平成25年度</t>
  </si>
  <si>
    <t>10426_平成26年度</t>
  </si>
  <si>
    <t>10426_平成27年度</t>
  </si>
  <si>
    <t>10426_平成28年度</t>
  </si>
  <si>
    <t>10426_平成29年度</t>
  </si>
  <si>
    <t>10426_平成30年度</t>
  </si>
  <si>
    <t>10426_令和元年度</t>
  </si>
  <si>
    <t>10426_令和2年度</t>
  </si>
  <si>
    <t>10426_令和3年度</t>
  </si>
  <si>
    <t>10426_令和4年度</t>
  </si>
  <si>
    <t>10426_令和5年度</t>
  </si>
  <si>
    <t>10426_令和6年度</t>
  </si>
  <si>
    <t>01331_平成2年度</t>
  </si>
  <si>
    <t>01331_平成17年度</t>
  </si>
  <si>
    <t>01331_平成18年度</t>
  </si>
  <si>
    <t>01331_平成19年度</t>
  </si>
  <si>
    <t>01331_平成20年度</t>
  </si>
  <si>
    <t>01331_平成21年度</t>
  </si>
  <si>
    <t>01331_平成22年度</t>
  </si>
  <si>
    <t>01331_平成23年度</t>
  </si>
  <si>
    <t>01331_平成24年度</t>
  </si>
  <si>
    <t>01331_平成25年度</t>
  </si>
  <si>
    <t>01331_平成26年度</t>
  </si>
  <si>
    <t>01331_平成27年度</t>
  </si>
  <si>
    <t>01331_平成28年度</t>
  </si>
  <si>
    <t>01331_平成29年度</t>
  </si>
  <si>
    <t>01331_平成30年度</t>
  </si>
  <si>
    <t>01331_令和元年度</t>
  </si>
  <si>
    <t>01331_令和2年度</t>
  </si>
  <si>
    <t>01331_令和3年度</t>
  </si>
  <si>
    <t>01331_令和5年度</t>
  </si>
  <si>
    <t>01644_平成2年度</t>
  </si>
  <si>
    <t>01644_平成17年度</t>
  </si>
  <si>
    <t>01644_平成18年度</t>
  </si>
  <si>
    <t>01644_平成19年度</t>
  </si>
  <si>
    <t>01644_平成20年度</t>
  </si>
  <si>
    <t>01644_平成21年度</t>
  </si>
  <si>
    <t>01644_平成22年度</t>
  </si>
  <si>
    <t>01644_平成23年度</t>
  </si>
  <si>
    <t>01644_平成24年度</t>
  </si>
  <si>
    <t>01644_平成25年度</t>
  </si>
  <si>
    <t>01644_平成26年度</t>
  </si>
  <si>
    <t>01644_平成27年度</t>
  </si>
  <si>
    <t>01644_平成28年度</t>
  </si>
  <si>
    <t>01644_平成29年度</t>
  </si>
  <si>
    <t>01644_平成30年度</t>
  </si>
  <si>
    <t>01644_令和元年度</t>
  </si>
  <si>
    <t>01644_令和2年度</t>
  </si>
  <si>
    <t>01644_令和3年度</t>
  </si>
  <si>
    <t>01644_令和5年度</t>
  </si>
  <si>
    <t>01642_平成2年度</t>
  </si>
  <si>
    <t>01642_平成17年度</t>
  </si>
  <si>
    <t>01642_平成18年度</t>
  </si>
  <si>
    <t>01642_平成19年度</t>
  </si>
  <si>
    <t>01642_平成20年度</t>
  </si>
  <si>
    <t>01642_平成21年度</t>
  </si>
  <si>
    <t>01642_平成22年度</t>
  </si>
  <si>
    <t>01642_平成23年度</t>
  </si>
  <si>
    <t>01642_平成24年度</t>
  </si>
  <si>
    <t>01642_平成25年度</t>
  </si>
  <si>
    <t>01642_平成26年度</t>
  </si>
  <si>
    <t>01642_平成27年度</t>
  </si>
  <si>
    <t>01642_平成28年度</t>
  </si>
  <si>
    <t>01642_平成29年度</t>
  </si>
  <si>
    <t>01642_平成30年度</t>
  </si>
  <si>
    <t>01642_令和元年度</t>
  </si>
  <si>
    <t>01642_令和2年度</t>
  </si>
  <si>
    <t>01642_令和3年度</t>
  </si>
  <si>
    <t>01642_令和5年度</t>
  </si>
  <si>
    <t>06323_平成2年度</t>
  </si>
  <si>
    <t>06323</t>
  </si>
  <si>
    <t>06323_平成17年度</t>
  </si>
  <si>
    <t>06323_平成18年度</t>
  </si>
  <si>
    <t>06323_平成19年度</t>
  </si>
  <si>
    <t>06323_平成20年度</t>
  </si>
  <si>
    <t>06323_平成21年度</t>
  </si>
  <si>
    <t>06323_平成22年度</t>
  </si>
  <si>
    <t>06323_平成23年度</t>
  </si>
  <si>
    <t>06323_平成24年度</t>
  </si>
  <si>
    <t>06323_平成25年度</t>
  </si>
  <si>
    <t>06323_平成26年度</t>
  </si>
  <si>
    <t>06323_平成27年度</t>
  </si>
  <si>
    <t>06323_平成28年度</t>
  </si>
  <si>
    <t>06323_平成29年度</t>
  </si>
  <si>
    <t>06323_平成30年度</t>
  </si>
  <si>
    <t>06323_令和元年度</t>
  </si>
  <si>
    <t>06323_令和2年度</t>
  </si>
  <si>
    <t>06323_令和3年度</t>
  </si>
  <si>
    <t>06323_令和4年度</t>
  </si>
  <si>
    <t>06323_令和5年度</t>
  </si>
  <si>
    <t>06323_令和6年度</t>
  </si>
  <si>
    <t>05209</t>
  </si>
  <si>
    <t>鹿角市</t>
  </si>
  <si>
    <t>05209_令和4年度</t>
  </si>
  <si>
    <t>05209_令和6年度</t>
  </si>
  <si>
    <t>05463</t>
  </si>
  <si>
    <t>羽後町</t>
  </si>
  <si>
    <t>05463_令和4年度</t>
  </si>
  <si>
    <t>05463_令和6年度</t>
  </si>
  <si>
    <t>05348</t>
  </si>
  <si>
    <t>三種町</t>
  </si>
  <si>
    <t>05348_令和4年度</t>
  </si>
  <si>
    <t>05348_令和6年度</t>
  </si>
  <si>
    <t>05303</t>
  </si>
  <si>
    <t>小坂町</t>
  </si>
  <si>
    <t>05303_令和4年度</t>
  </si>
  <si>
    <t>05303_令和6年度</t>
  </si>
  <si>
    <t>05366</t>
  </si>
  <si>
    <t>井川町</t>
  </si>
  <si>
    <t>05366_令和4年度</t>
  </si>
  <si>
    <t>05366_令和6年度</t>
  </si>
  <si>
    <t>05327</t>
  </si>
  <si>
    <t>上小阿仁村</t>
  </si>
  <si>
    <t>05327_令和4年度</t>
  </si>
  <si>
    <t>05327_令和6年度</t>
  </si>
  <si>
    <t>05363</t>
  </si>
  <si>
    <t>八郎潟町</t>
  </si>
  <si>
    <t>05363_令和4年度</t>
  </si>
  <si>
    <t>05363_令和6年度</t>
  </si>
  <si>
    <t>05214</t>
  </si>
  <si>
    <t>にかほ市</t>
  </si>
  <si>
    <t>05214_令和4年度</t>
  </si>
  <si>
    <t>05214_令和6年度</t>
  </si>
  <si>
    <t>05213</t>
  </si>
  <si>
    <t>北秋田市</t>
  </si>
  <si>
    <t>05213_令和4年度</t>
  </si>
  <si>
    <t>05213_令和6年度</t>
  </si>
  <si>
    <t>05203</t>
  </si>
  <si>
    <t>横手市</t>
  </si>
  <si>
    <t>05203_令和4年度</t>
  </si>
  <si>
    <t>05203_令和6年度</t>
  </si>
  <si>
    <t>05204</t>
  </si>
  <si>
    <t>大館市</t>
  </si>
  <si>
    <t>05204_令和4年度</t>
  </si>
  <si>
    <t>05204_令和6年度</t>
  </si>
  <si>
    <t>05_平成2年度</t>
  </si>
  <si>
    <t>05</t>
  </si>
  <si>
    <t>秋田県</t>
  </si>
  <si>
    <t>05_平成17年度</t>
  </si>
  <si>
    <t>05_平成18年度</t>
  </si>
  <si>
    <t>05_平成19年度</t>
  </si>
  <si>
    <t>05_平成20年度</t>
  </si>
  <si>
    <t>05_平成21年度</t>
  </si>
  <si>
    <t>05_平成22年度</t>
  </si>
  <si>
    <t>05_平成23年度</t>
  </si>
  <si>
    <t>05_平成24年度</t>
  </si>
  <si>
    <t>05_平成25年度</t>
  </si>
  <si>
    <t>05_平成26年度</t>
  </si>
  <si>
    <t>05_平成27年度</t>
  </si>
  <si>
    <t>05_平成28年度</t>
  </si>
  <si>
    <t>05_平成29年度</t>
  </si>
  <si>
    <t>05_平成30年度</t>
  </si>
  <si>
    <t>05_令和元年度</t>
  </si>
  <si>
    <t>05_令和2年度</t>
  </si>
  <si>
    <t>05_令和3年度</t>
  </si>
  <si>
    <t>05_令和4年度</t>
  </si>
  <si>
    <t>05_令和5年度</t>
  </si>
  <si>
    <t>05_令和6年度</t>
  </si>
  <si>
    <t>05202_令和6年度</t>
  </si>
  <si>
    <t>05202</t>
  </si>
  <si>
    <t>能代市</t>
  </si>
  <si>
    <t>05207_令和6年度</t>
  </si>
  <si>
    <t>05207</t>
  </si>
  <si>
    <t>湯沢市</t>
  </si>
  <si>
    <t>05202_令和4年度</t>
  </si>
  <si>
    <t>05207_令和4年度</t>
  </si>
  <si>
    <t>05349_令和7年度</t>
  </si>
  <si>
    <t>05349_令和8年度</t>
  </si>
  <si>
    <t>05349_令和9年度</t>
  </si>
  <si>
    <t>05349_令和10年度</t>
  </si>
  <si>
    <t>05349_令和11年度</t>
  </si>
  <si>
    <t>05349_令和12年度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</si>
</sst>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0.79784012178367758</c:v>
                </c:pt>
                <c:pt idx="1">
                  <c:v>0.84298701343158666</c:v>
                </c:pt>
                <c:pt idx="2">
                  <c:v>0.73983071037972004</c:v>
                </c:pt>
                <c:pt idx="3">
                  <c:v>0.73316474461316672</c:v>
                </c:pt>
                <c:pt idx="4">
                  <c:v>0.81951810617596965</c:v>
                </c:pt>
                <c:pt idx="5">
                  <c:v>0.8132959688507253</c:v>
                </c:pt>
                <c:pt idx="6">
                  <c:v>0.8737499822317023</c:v>
                </c:pt>
                <c:pt idx="7">
                  <c:v>1.2066178137545742</c:v>
                </c:pt>
                <c:pt idx="8">
                  <c:v>1.2742269468754301</c:v>
                </c:pt>
                <c:pt idx="9">
                  <c:v>0.94594631105668381</c:v>
                </c:pt>
                <c:pt idx="10">
                  <c:v>0.88367152567518548</c:v>
                </c:pt>
                <c:pt idx="11">
                  <c:v>0.61841378989719042</c:v>
                </c:pt>
                <c:pt idx="12">
                  <c:v>0.82857406659083366</c:v>
                </c:pt>
                <c:pt idx="13">
                  <c:v>0.85293271088919576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19.599345733210185</c:v>
                </c:pt>
                <c:pt idx="1">
                  <c:v>19.63151272523292</c:v>
                </c:pt>
                <c:pt idx="2">
                  <c:v>18.858985642171071</c:v>
                </c:pt>
                <c:pt idx="3">
                  <c:v>18.802311311498066</c:v>
                </c:pt>
                <c:pt idx="4">
                  <c:v>18.523117911842217</c:v>
                </c:pt>
                <c:pt idx="5">
                  <c:v>17.889979572618209</c:v>
                </c:pt>
                <c:pt idx="6">
                  <c:v>17.511113211200016</c:v>
                </c:pt>
                <c:pt idx="7">
                  <c:v>17.318778429499712</c:v>
                </c:pt>
                <c:pt idx="8">
                  <c:v>16.897959474529262</c:v>
                </c:pt>
                <c:pt idx="9">
                  <c:v>16.5147263211888</c:v>
                </c:pt>
                <c:pt idx="10">
                  <c:v>15.792206362130981</c:v>
                </c:pt>
                <c:pt idx="11">
                  <c:v>14.390181703215632</c:v>
                </c:pt>
                <c:pt idx="12">
                  <c:v>14.319750613442793</c:v>
                </c:pt>
                <c:pt idx="13">
                  <c:v>14.287893661882388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14.934937998674579</c:v>
                </c:pt>
                <c:pt idx="1">
                  <c:v>17.444300355615191</c:v>
                </c:pt>
                <c:pt idx="2">
                  <c:v>16.206030764493001</c:v>
                </c:pt>
                <c:pt idx="3">
                  <c:v>17.46484778542381</c:v>
                </c:pt>
                <c:pt idx="4">
                  <c:v>19.800726823863741</c:v>
                </c:pt>
                <c:pt idx="5">
                  <c:v>16.053865403265181</c:v>
                </c:pt>
                <c:pt idx="6">
                  <c:v>15.385755150244821</c:v>
                </c:pt>
                <c:pt idx="7">
                  <c:v>15.605334292319135</c:v>
                </c:pt>
                <c:pt idx="8">
                  <c:v>16.777757155653596</c:v>
                </c:pt>
                <c:pt idx="9">
                  <c:v>14.273948671898017</c:v>
                </c:pt>
                <c:pt idx="10">
                  <c:v>13.279606329099956</c:v>
                </c:pt>
                <c:pt idx="11">
                  <c:v>12.423270990369534</c:v>
                </c:pt>
                <c:pt idx="12">
                  <c:v>13.339794576720772</c:v>
                </c:pt>
                <c:pt idx="13">
                  <c:v>12.48508790525041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7.8830750050021026</c:v>
                </c:pt>
                <c:pt idx="1">
                  <c:v>7.4040023463567568</c:v>
                </c:pt>
                <c:pt idx="2">
                  <c:v>8.5500776120838662</c:v>
                </c:pt>
                <c:pt idx="3">
                  <c:v>8.5069914949141641</c:v>
                </c:pt>
                <c:pt idx="4">
                  <c:v>8.3939731481559168</c:v>
                </c:pt>
                <c:pt idx="5">
                  <c:v>7.8239106922709292</c:v>
                </c:pt>
                <c:pt idx="6">
                  <c:v>7.4303343483386257</c:v>
                </c:pt>
                <c:pt idx="7">
                  <c:v>6.4586072072410081</c:v>
                </c:pt>
                <c:pt idx="8">
                  <c:v>5.8097459034383396</c:v>
                </c:pt>
                <c:pt idx="9">
                  <c:v>6.0873555394338297</c:v>
                </c:pt>
                <c:pt idx="10">
                  <c:v>5.7528956386242687</c:v>
                </c:pt>
                <c:pt idx="11">
                  <c:v>4.7520210197462776</c:v>
                </c:pt>
                <c:pt idx="12">
                  <c:v>5.5220558192549447</c:v>
                </c:pt>
                <c:pt idx="13">
                  <c:v>5.4072733991590241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11.982190425830989</c:v>
                </c:pt>
                <c:pt idx="1">
                  <c:v>11.624722822572927</c:v>
                </c:pt>
                <c:pt idx="2">
                  <c:v>13.183320518653099</c:v>
                </c:pt>
                <c:pt idx="3">
                  <c:v>12.15976911759549</c:v>
                </c:pt>
                <c:pt idx="4">
                  <c:v>11.053750627333182</c:v>
                </c:pt>
                <c:pt idx="5">
                  <c:v>12.620008245296898</c:v>
                </c:pt>
                <c:pt idx="6">
                  <c:v>12.34165785302805</c:v>
                </c:pt>
                <c:pt idx="7">
                  <c:v>14.559976077302846</c:v>
                </c:pt>
                <c:pt idx="8">
                  <c:v>12.943285402269083</c:v>
                </c:pt>
                <c:pt idx="9">
                  <c:v>12.566628958385923</c:v>
                </c:pt>
                <c:pt idx="10">
                  <c:v>12.212222948784257</c:v>
                </c:pt>
                <c:pt idx="11">
                  <c:v>12.576777646091735</c:v>
                </c:pt>
                <c:pt idx="12">
                  <c:v>12.816472016838251</c:v>
                </c:pt>
                <c:pt idx="13">
                  <c:v>10.096338053623139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4200</c:v>
                </c:pt>
                <c:pt idx="1">
                  <c:v>4161</c:v>
                </c:pt>
                <c:pt idx="2">
                  <c:v>4136</c:v>
                </c:pt>
                <c:pt idx="3">
                  <c:v>4163</c:v>
                </c:pt>
                <c:pt idx="4">
                  <c:v>4158</c:v>
                </c:pt>
                <c:pt idx="5">
                  <c:v>4144</c:v>
                </c:pt>
                <c:pt idx="6">
                  <c:v>4101</c:v>
                </c:pt>
                <c:pt idx="7">
                  <c:v>4098</c:v>
                </c:pt>
                <c:pt idx="8">
                  <c:v>4064</c:v>
                </c:pt>
                <c:pt idx="9">
                  <c:v>4059</c:v>
                </c:pt>
                <c:pt idx="10">
                  <c:v>4040</c:v>
                </c:pt>
                <c:pt idx="11">
                  <c:v>4020</c:v>
                </c:pt>
                <c:pt idx="12">
                  <c:v>3992</c:v>
                </c:pt>
                <c:pt idx="13">
                  <c:v>3937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2171</c:v>
                </c:pt>
                <c:pt idx="1">
                  <c:v>2143</c:v>
                </c:pt>
                <c:pt idx="2">
                  <c:v>2082</c:v>
                </c:pt>
                <c:pt idx="3">
                  <c:v>2053</c:v>
                </c:pt>
                <c:pt idx="4">
                  <c:v>2059</c:v>
                </c:pt>
                <c:pt idx="5">
                  <c:v>2012</c:v>
                </c:pt>
                <c:pt idx="6">
                  <c:v>1969</c:v>
                </c:pt>
                <c:pt idx="7">
                  <c:v>2021</c:v>
                </c:pt>
                <c:pt idx="8">
                  <c:v>1988</c:v>
                </c:pt>
                <c:pt idx="9">
                  <c:v>1966</c:v>
                </c:pt>
                <c:pt idx="10">
                  <c:v>1849</c:v>
                </c:pt>
                <c:pt idx="11">
                  <c:v>1845</c:v>
                </c:pt>
                <c:pt idx="12">
                  <c:v>1830</c:v>
                </c:pt>
                <c:pt idx="13">
                  <c:v>1808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3156</c:v>
                </c:pt>
                <c:pt idx="1">
                  <c:v>3151</c:v>
                </c:pt>
                <c:pt idx="2">
                  <c:v>3139</c:v>
                </c:pt>
                <c:pt idx="3">
                  <c:v>3166</c:v>
                </c:pt>
                <c:pt idx="4">
                  <c:v>3147</c:v>
                </c:pt>
                <c:pt idx="5">
                  <c:v>3150</c:v>
                </c:pt>
                <c:pt idx="6">
                  <c:v>3119</c:v>
                </c:pt>
                <c:pt idx="7">
                  <c:v>3109</c:v>
                </c:pt>
                <c:pt idx="8">
                  <c:v>3109</c:v>
                </c:pt>
                <c:pt idx="9">
                  <c:v>3104</c:v>
                </c:pt>
                <c:pt idx="10">
                  <c:v>3068</c:v>
                </c:pt>
                <c:pt idx="11">
                  <c:v>3051</c:v>
                </c:pt>
                <c:pt idx="12">
                  <c:v>3027</c:v>
                </c:pt>
                <c:pt idx="13">
                  <c:v>2981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157</c:v>
                </c:pt>
                <c:pt idx="1">
                  <c:v>157</c:v>
                </c:pt>
                <c:pt idx="2">
                  <c:v>157</c:v>
                </c:pt>
                <c:pt idx="3">
                  <c:v>157</c:v>
                </c:pt>
                <c:pt idx="4">
                  <c:v>157</c:v>
                </c:pt>
                <c:pt idx="5">
                  <c:v>145</c:v>
                </c:pt>
                <c:pt idx="6">
                  <c:v>145</c:v>
                </c:pt>
                <c:pt idx="7">
                  <c:v>145</c:v>
                </c:pt>
                <c:pt idx="8">
                  <c:v>145</c:v>
                </c:pt>
                <c:pt idx="9">
                  <c:v>145</c:v>
                </c:pt>
                <c:pt idx="10">
                  <c:v>145</c:v>
                </c:pt>
                <c:pt idx="11">
                  <c:v>173</c:v>
                </c:pt>
                <c:pt idx="12">
                  <c:v>173</c:v>
                </c:pt>
                <c:pt idx="13">
                  <c:v>173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398</c:v>
                </c:pt>
                <c:pt idx="1">
                  <c:v>398</c:v>
                </c:pt>
                <c:pt idx="2">
                  <c:v>398</c:v>
                </c:pt>
                <c:pt idx="3">
                  <c:v>398</c:v>
                </c:pt>
                <c:pt idx="4">
                  <c:v>398</c:v>
                </c:pt>
                <c:pt idx="5">
                  <c:v>349</c:v>
                </c:pt>
                <c:pt idx="6">
                  <c:v>349</c:v>
                </c:pt>
                <c:pt idx="7">
                  <c:v>349</c:v>
                </c:pt>
                <c:pt idx="8">
                  <c:v>349</c:v>
                </c:pt>
                <c:pt idx="9">
                  <c:v>349</c:v>
                </c:pt>
                <c:pt idx="10">
                  <c:v>349</c:v>
                </c:pt>
                <c:pt idx="11">
                  <c:v>277</c:v>
                </c:pt>
                <c:pt idx="12">
                  <c:v>277</c:v>
                </c:pt>
                <c:pt idx="13">
                  <c:v>277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21.478000000000002</c:v>
                </c:pt>
                <c:pt idx="1">
                  <c:v>24.572700000000001</c:v>
                </c:pt>
                <c:pt idx="2">
                  <c:v>31.051200000000001</c:v>
                </c:pt>
                <c:pt idx="3">
                  <c:v>30.7179</c:v>
                </c:pt>
                <c:pt idx="4">
                  <c:v>30.781099999999999</c:v>
                </c:pt>
                <c:pt idx="5">
                  <c:v>35.020699999999998</c:v>
                </c:pt>
                <c:pt idx="6">
                  <c:v>28.918399999999998</c:v>
                </c:pt>
                <c:pt idx="7">
                  <c:v>38.420200000000001</c:v>
                </c:pt>
                <c:pt idx="8">
                  <c:v>37.442700000000002</c:v>
                </c:pt>
                <c:pt idx="9">
                  <c:v>35.524299999999997</c:v>
                </c:pt>
                <c:pt idx="10">
                  <c:v>34.948500000000003</c:v>
                </c:pt>
                <c:pt idx="11">
                  <c:v>40.312199999999997</c:v>
                </c:pt>
                <c:pt idx="12">
                  <c:v>41.5792</c:v>
                </c:pt>
                <c:pt idx="13">
                  <c:v>40.654400000000003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8.5500776120838662</c:v>
                </c:pt>
                <c:pt idx="1">
                  <c:v>8.5069914949141641</c:v>
                </c:pt>
                <c:pt idx="2">
                  <c:v>8.3939731481559168</c:v>
                </c:pt>
                <c:pt idx="3">
                  <c:v>7.8239106922709292</c:v>
                </c:pt>
                <c:pt idx="4">
                  <c:v>7.4303343483386257</c:v>
                </c:pt>
                <c:pt idx="5">
                  <c:v>6.4586072072410081</c:v>
                </c:pt>
                <c:pt idx="6">
                  <c:v>5.8097459034383396</c:v>
                </c:pt>
                <c:pt idx="7">
                  <c:v>6.0873555394338297</c:v>
                </c:pt>
                <c:pt idx="8">
                  <c:v>5.7528956386242687</c:v>
                </c:pt>
                <c:pt idx="9">
                  <c:v>4.7520210197462776</c:v>
                </c:pt>
                <c:pt idx="10">
                  <c:v>5.5220558192549447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13.183320518653099</c:v>
                </c:pt>
                <c:pt idx="1">
                  <c:v>12.15976911759549</c:v>
                </c:pt>
                <c:pt idx="2">
                  <c:v>11.053750627333182</c:v>
                </c:pt>
                <c:pt idx="3">
                  <c:v>12.620008245296898</c:v>
                </c:pt>
                <c:pt idx="4">
                  <c:v>12.34165785302805</c:v>
                </c:pt>
                <c:pt idx="5">
                  <c:v>14.559976077302846</c:v>
                </c:pt>
                <c:pt idx="6">
                  <c:v>12.943285402269083</c:v>
                </c:pt>
                <c:pt idx="7">
                  <c:v>12.566628958385923</c:v>
                </c:pt>
                <c:pt idx="8">
                  <c:v>12.212222948784257</c:v>
                </c:pt>
                <c:pt idx="9">
                  <c:v>12.576777646091735</c:v>
                </c:pt>
                <c:pt idx="10">
                  <c:v>12.816472016838251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6.1556887114825072</c:v>
                </c:pt>
                <c:pt idx="2">
                  <c:v>2.3426237016558962</c:v>
                </c:pt>
                <c:pt idx="3">
                  <c:v>10.69878783101071</c:v>
                </c:pt>
                <c:pt idx="4">
                  <c:v>6.3740998365650077</c:v>
                </c:pt>
                <c:pt idx="5">
                  <c:v>18.45383409607637</c:v>
                </c:pt>
                <c:pt idx="7">
                  <c:v>20.93176507939517</c:v>
                </c:pt>
                <c:pt idx="8">
                  <c:v>0.54654811825680405</c:v>
                </c:pt>
                <c:pt idx="9">
                  <c:v>0</c:v>
                </c:pt>
                <c:pt idx="10">
                  <c:v>1.011419144259283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19.197100244149112</c:v>
                </c:pt>
                <c:pt idx="4" formatCode="#,##0">
                  <c:v>6.3740998365650077</c:v>
                </c:pt>
                <c:pt idx="5" formatCode="#,##0">
                  <c:v>18.45383409607637</c:v>
                </c:pt>
                <c:pt idx="6" formatCode="#,##0">
                  <c:v>21.478313197651975</c:v>
                </c:pt>
                <c:pt idx="10" formatCode="#,##0">
                  <c:v>1.011419144259283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八峰町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八峰町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八峰町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八峰町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31,379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177.89999999999998</c:v>
                </c:pt>
                <c:pt idx="1">
                  <c:v>4012</c:v>
                </c:pt>
                <c:pt idx="2">
                  <c:v>27189.4</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64,589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213.50134799999998</c:v>
                </c:pt>
                <c:pt idx="1">
                  <c:v>5306.9131200000002</c:v>
                </c:pt>
                <c:pt idx="2">
                  <c:v>59068.427712000004</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八峰町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19.779159168</c:v>
                </c:pt>
                <c:pt idx="1">
                  <c:v>10.733299956</c:v>
                </c:pt>
                <c:pt idx="2">
                  <c:v>3.3941442959999994</c:v>
                </c:pt>
                <c:pt idx="3">
                  <c:v>1.1302560000000001E-3</c:v>
                </c:pt>
                <c:pt idx="4">
                  <c:v>0.30289006000000002</c:v>
                </c:pt>
                <c:pt idx="5">
                  <c:v>3.9825690300000001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645,945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八峰町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492508</c:v>
                </c:pt>
                <c:pt idx="1">
                  <c:v>136900</c:v>
                </c:pt>
                <c:pt idx="2">
                  <c:v>16532</c:v>
                </c:pt>
                <c:pt idx="3">
                  <c:v>5</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19.2</c:v>
                </c:pt>
                <c:pt idx="2">
                  <c:v>57.2</c:v>
                </c:pt>
                <c:pt idx="3">
                  <c:v>20086</c:v>
                </c:pt>
                <c:pt idx="4">
                  <c:v>25026</c:v>
                </c:pt>
                <c:pt idx="5">
                  <c:v>27016</c:v>
                </c:pt>
                <c:pt idx="6">
                  <c:v>27074.2</c:v>
                </c:pt>
                <c:pt idx="7">
                  <c:v>27112.6</c:v>
                </c:pt>
                <c:pt idx="8">
                  <c:v>27189.4</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220.3</c:v>
                </c:pt>
                <c:pt idx="1">
                  <c:v>269.8</c:v>
                </c:pt>
                <c:pt idx="2">
                  <c:v>349</c:v>
                </c:pt>
                <c:pt idx="3">
                  <c:v>349.3</c:v>
                </c:pt>
                <c:pt idx="4">
                  <c:v>497.5</c:v>
                </c:pt>
                <c:pt idx="5">
                  <c:v>547</c:v>
                </c:pt>
                <c:pt idx="6">
                  <c:v>1883.5</c:v>
                </c:pt>
                <c:pt idx="7">
                  <c:v>4012</c:v>
                </c:pt>
                <c:pt idx="8">
                  <c:v>4012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107.4</c:v>
                </c:pt>
                <c:pt idx="1">
                  <c:v>115.3</c:v>
                </c:pt>
                <c:pt idx="2">
                  <c:v>124.5</c:v>
                </c:pt>
                <c:pt idx="3">
                  <c:v>129.6</c:v>
                </c:pt>
                <c:pt idx="4">
                  <c:v>147.4</c:v>
                </c:pt>
                <c:pt idx="5">
                  <c:v>147.4</c:v>
                </c:pt>
                <c:pt idx="6">
                  <c:v>170.8</c:v>
                </c:pt>
                <c:pt idx="7">
                  <c:v>175.3</c:v>
                </c:pt>
                <c:pt idx="8">
                  <c:v>177.89999999999998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1.2488497805880223E-2</c:v>
                </c:pt>
                <c:pt idx="1">
                  <c:v>1.4574780157280129E-2</c:v>
                </c:pt>
                <c:pt idx="2">
                  <c:v>2.0713379912210422E-2</c:v>
                </c:pt>
                <c:pt idx="3">
                  <c:v>1.3046320148277686</c:v>
                </c:pt>
                <c:pt idx="4">
                  <c:v>1.6858872306484709</c:v>
                </c:pt>
                <c:pt idx="5">
                  <c:v>1.8497347631307901</c:v>
                </c:pt>
                <c:pt idx="6">
                  <c:v>1.7945320119764221</c:v>
                </c:pt>
                <c:pt idx="7">
                  <c:v>1.9960277485743476</c:v>
                </c:pt>
                <c:pt idx="8">
                  <c:v>2.0012941925956707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5.1385644754868771</c:v>
                </c:pt>
                <c:pt idx="2">
                  <c:v>1.178435872412962</c:v>
                </c:pt>
                <c:pt idx="3">
                  <c:v>4.7367502794333429</c:v>
                </c:pt>
                <c:pt idx="4">
                  <c:v>8.3939731481559168</c:v>
                </c:pt>
                <c:pt idx="5">
                  <c:v>19.800726823863741</c:v>
                </c:pt>
                <c:pt idx="7">
                  <c:v>17.895615013352828</c:v>
                </c:pt>
                <c:pt idx="8">
                  <c:v>0.62750289848938801</c:v>
                </c:pt>
                <c:pt idx="9">
                  <c:v>0</c:v>
                </c:pt>
                <c:pt idx="10">
                  <c:v>0.81951810617596965</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11.053750627333182</c:v>
                </c:pt>
                <c:pt idx="4" formatCode="#,##0">
                  <c:v>8.3939731481559168</c:v>
                </c:pt>
                <c:pt idx="5" formatCode="#,##0">
                  <c:v>19.800726823863741</c:v>
                </c:pt>
                <c:pt idx="6" formatCode="#,##0">
                  <c:v>18.523117911842217</c:v>
                </c:pt>
                <c:pt idx="10" formatCode="#,##0">
                  <c:v>0.81951810617596965</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27</c:v>
                </c:pt>
                <c:pt idx="1">
                  <c:v>28</c:v>
                </c:pt>
                <c:pt idx="2">
                  <c:v>29</c:v>
                </c:pt>
                <c:pt idx="3">
                  <c:v>30</c:v>
                </c:pt>
                <c:pt idx="4">
                  <c:v>33</c:v>
                </c:pt>
                <c:pt idx="5">
                  <c:v>33</c:v>
                </c:pt>
                <c:pt idx="6">
                  <c:v>36</c:v>
                </c:pt>
                <c:pt idx="7">
                  <c:v>37</c:v>
                </c:pt>
                <c:pt idx="8">
                  <c:v>38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32273.537003686866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64588.842180000007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941881.49099999992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549421.08799999999</c:v>
                </c:pt>
                <c:pt idx="1">
                  <c:v>298147.22100000002</c:v>
                </c:pt>
                <c:pt idx="2">
                  <c:v>94281.785999999993</c:v>
                </c:pt>
                <c:pt idx="3">
                  <c:v>31.396000000000001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5520.4144679999999</c:v>
                </c:pt>
                <c:pt idx="1">
                  <c:v>59068.427712000004</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排出量比較シート!$DN$21:$DN$50</c:f>
              <c:numCache>
                <c:formatCode>0.0%;;</c:formatCode>
                <c:ptCount val="30"/>
                <c:pt idx="0">
                  <c:v>0</c:v>
                </c:pt>
                <c:pt idx="1">
                  <c:v>0</c:v>
                </c:pt>
                <c:pt idx="2">
                  <c:v>1</c:v>
                </c:pt>
                <c:pt idx="3">
                  <c:v>1</c:v>
                </c:pt>
                <c:pt idx="4">
                  <c:v>0</c:v>
                </c:pt>
                <c:pt idx="5">
                  <c:v>0</c:v>
                </c:pt>
                <c:pt idx="6">
                  <c:v>1</c:v>
                </c:pt>
                <c:pt idx="7">
                  <c:v>0.71</c:v>
                </c:pt>
                <c:pt idx="8">
                  <c:v>0</c:v>
                </c:pt>
                <c:pt idx="9">
                  <c:v>0</c:v>
                </c:pt>
                <c:pt idx="10">
                  <c:v>1</c:v>
                </c:pt>
                <c:pt idx="11">
                  <c:v>1</c:v>
                </c:pt>
                <c:pt idx="12">
                  <c:v>0</c:v>
                </c:pt>
                <c:pt idx="13">
                  <c:v>1</c:v>
                </c:pt>
                <c:pt idx="14">
                  <c:v>0</c:v>
                </c:pt>
                <c:pt idx="15">
                  <c:v>0</c:v>
                </c:pt>
                <c:pt idx="16">
                  <c:v>0</c:v>
                </c:pt>
                <c:pt idx="17">
                  <c:v>1</c:v>
                </c:pt>
                <c:pt idx="18">
                  <c:v>1</c:v>
                </c:pt>
                <c:pt idx="19">
                  <c:v>0</c:v>
                </c:pt>
                <c:pt idx="20">
                  <c:v>1</c:v>
                </c:pt>
                <c:pt idx="21">
                  <c:v>1</c:v>
                </c:pt>
                <c:pt idx="22">
                  <c:v>1</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排出量比較シート!$DP$21:$DP$50</c:f>
              <c:numCache>
                <c:formatCode>0.0%;;</c:formatCode>
                <c:ptCount val="30"/>
                <c:pt idx="0">
                  <c:v>0</c:v>
                </c:pt>
                <c:pt idx="1">
                  <c:v>0</c:v>
                </c:pt>
                <c:pt idx="2">
                  <c:v>0</c:v>
                </c:pt>
                <c:pt idx="3">
                  <c:v>0</c:v>
                </c:pt>
                <c:pt idx="4">
                  <c:v>0</c:v>
                </c:pt>
                <c:pt idx="5">
                  <c:v>0</c:v>
                </c:pt>
                <c:pt idx="6">
                  <c:v>0</c:v>
                </c:pt>
                <c:pt idx="7">
                  <c:v>0.28999999999999998</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排出量比較シート!$DF$21:$DF$50</c:f>
              <c:numCache>
                <c:formatCode>#,##0;;</c:formatCode>
                <c:ptCount val="30"/>
                <c:pt idx="0">
                  <c:v>0</c:v>
                </c:pt>
                <c:pt idx="1">
                  <c:v>0</c:v>
                </c:pt>
                <c:pt idx="2">
                  <c:v>1</c:v>
                </c:pt>
                <c:pt idx="3">
                  <c:v>1</c:v>
                </c:pt>
                <c:pt idx="4">
                  <c:v>0</c:v>
                </c:pt>
                <c:pt idx="5">
                  <c:v>0</c:v>
                </c:pt>
                <c:pt idx="6">
                  <c:v>3</c:v>
                </c:pt>
                <c:pt idx="7">
                  <c:v>1</c:v>
                </c:pt>
                <c:pt idx="8">
                  <c:v>0</c:v>
                </c:pt>
                <c:pt idx="9">
                  <c:v>0</c:v>
                </c:pt>
                <c:pt idx="10">
                  <c:v>2</c:v>
                </c:pt>
                <c:pt idx="11">
                  <c:v>2</c:v>
                </c:pt>
                <c:pt idx="12">
                  <c:v>0</c:v>
                </c:pt>
                <c:pt idx="13">
                  <c:v>1</c:v>
                </c:pt>
                <c:pt idx="14">
                  <c:v>0</c:v>
                </c:pt>
                <c:pt idx="15">
                  <c:v>0</c:v>
                </c:pt>
                <c:pt idx="16">
                  <c:v>0</c:v>
                </c:pt>
                <c:pt idx="17">
                  <c:v>5</c:v>
                </c:pt>
                <c:pt idx="18">
                  <c:v>1</c:v>
                </c:pt>
                <c:pt idx="19">
                  <c:v>0</c:v>
                </c:pt>
                <c:pt idx="20">
                  <c:v>1</c:v>
                </c:pt>
                <c:pt idx="21">
                  <c:v>3</c:v>
                </c:pt>
                <c:pt idx="22">
                  <c:v>4</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排出量比較シート!$DH$21:$DH$50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排出量比較シート!$DL$21:$DL$50</c:f>
              <c:numCache>
                <c:formatCode>#,##0;;</c:formatCode>
                <c:ptCount val="30"/>
                <c:pt idx="0">
                  <c:v>0</c:v>
                </c:pt>
                <c:pt idx="1">
                  <c:v>0</c:v>
                </c:pt>
                <c:pt idx="2">
                  <c:v>1</c:v>
                </c:pt>
                <c:pt idx="3">
                  <c:v>1</c:v>
                </c:pt>
                <c:pt idx="4">
                  <c:v>0</c:v>
                </c:pt>
                <c:pt idx="5">
                  <c:v>0</c:v>
                </c:pt>
                <c:pt idx="6">
                  <c:v>3</c:v>
                </c:pt>
                <c:pt idx="7">
                  <c:v>2</c:v>
                </c:pt>
                <c:pt idx="8">
                  <c:v>0</c:v>
                </c:pt>
                <c:pt idx="9">
                  <c:v>0</c:v>
                </c:pt>
                <c:pt idx="10">
                  <c:v>2</c:v>
                </c:pt>
                <c:pt idx="11">
                  <c:v>2</c:v>
                </c:pt>
                <c:pt idx="12">
                  <c:v>0</c:v>
                </c:pt>
                <c:pt idx="13">
                  <c:v>1</c:v>
                </c:pt>
                <c:pt idx="14">
                  <c:v>0</c:v>
                </c:pt>
                <c:pt idx="15">
                  <c:v>0</c:v>
                </c:pt>
                <c:pt idx="16">
                  <c:v>0</c:v>
                </c:pt>
                <c:pt idx="17">
                  <c:v>5</c:v>
                </c:pt>
                <c:pt idx="18">
                  <c:v>1</c:v>
                </c:pt>
                <c:pt idx="19">
                  <c:v>0</c:v>
                </c:pt>
                <c:pt idx="20">
                  <c:v>1</c:v>
                </c:pt>
                <c:pt idx="21">
                  <c:v>3</c:v>
                </c:pt>
                <c:pt idx="22">
                  <c:v>4</c:v>
                </c:pt>
                <c:pt idx="23">
                  <c:v>0</c:v>
                </c:pt>
                <c:pt idx="24">
                  <c:v>1</c:v>
                </c:pt>
                <c:pt idx="25">
                  <c:v>0</c:v>
                </c:pt>
                <c:pt idx="26">
                  <c:v>0</c:v>
                </c:pt>
                <c:pt idx="27">
                  <c:v>1</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排出量比較シート!$CX$21:$CX$50</c:f>
              <c:numCache>
                <c:formatCode>[=0]#;[&lt;1]0.00;#,##0</c:formatCode>
                <c:ptCount val="30"/>
                <c:pt idx="0">
                  <c:v>0</c:v>
                </c:pt>
                <c:pt idx="1">
                  <c:v>0</c:v>
                </c:pt>
                <c:pt idx="2">
                  <c:v>11.044</c:v>
                </c:pt>
                <c:pt idx="3">
                  <c:v>33.256999999999998</c:v>
                </c:pt>
                <c:pt idx="4">
                  <c:v>0</c:v>
                </c:pt>
                <c:pt idx="5">
                  <c:v>0</c:v>
                </c:pt>
                <c:pt idx="6">
                  <c:v>15.055</c:v>
                </c:pt>
                <c:pt idx="7">
                  <c:v>5.4480000000000004</c:v>
                </c:pt>
                <c:pt idx="8">
                  <c:v>0</c:v>
                </c:pt>
                <c:pt idx="9">
                  <c:v>0</c:v>
                </c:pt>
                <c:pt idx="10">
                  <c:v>8.15</c:v>
                </c:pt>
                <c:pt idx="11">
                  <c:v>68.192999999999998</c:v>
                </c:pt>
                <c:pt idx="12">
                  <c:v>0</c:v>
                </c:pt>
                <c:pt idx="13">
                  <c:v>5.4669999999999996</c:v>
                </c:pt>
                <c:pt idx="14">
                  <c:v>0</c:v>
                </c:pt>
                <c:pt idx="15">
                  <c:v>0</c:v>
                </c:pt>
                <c:pt idx="16">
                  <c:v>0</c:v>
                </c:pt>
                <c:pt idx="17">
                  <c:v>84.028000000000006</c:v>
                </c:pt>
                <c:pt idx="18">
                  <c:v>5.4580000000000002</c:v>
                </c:pt>
                <c:pt idx="19">
                  <c:v>0</c:v>
                </c:pt>
                <c:pt idx="20">
                  <c:v>2.8980000000000001</c:v>
                </c:pt>
                <c:pt idx="21">
                  <c:v>93.171000000000006</c:v>
                </c:pt>
                <c:pt idx="22">
                  <c:v>41.832999999999998</c:v>
                </c:pt>
                <c:pt idx="23">
                  <c:v>0</c:v>
                </c:pt>
                <c:pt idx="24">
                  <c:v>0</c:v>
                </c:pt>
                <c:pt idx="25">
                  <c:v>0</c:v>
                </c:pt>
                <c:pt idx="26">
                  <c:v>0</c:v>
                </c:pt>
                <c:pt idx="27">
                  <c:v>11.701000000000001</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2.2330000000000001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4.7149999999999999</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排出量比較シート!$DD$21:$DD$50</c:f>
              <c:numCache>
                <c:formatCode>[=0]#;[&lt;1]0.00;#,##0</c:formatCode>
                <c:ptCount val="30"/>
                <c:pt idx="0">
                  <c:v>0</c:v>
                </c:pt>
                <c:pt idx="1">
                  <c:v>0</c:v>
                </c:pt>
                <c:pt idx="2">
                  <c:v>11.044</c:v>
                </c:pt>
                <c:pt idx="3">
                  <c:v>33.256999999999998</c:v>
                </c:pt>
                <c:pt idx="4">
                  <c:v>0</c:v>
                </c:pt>
                <c:pt idx="5">
                  <c:v>0</c:v>
                </c:pt>
                <c:pt idx="6">
                  <c:v>15.055</c:v>
                </c:pt>
                <c:pt idx="7">
                  <c:v>7.6810000000000009</c:v>
                </c:pt>
                <c:pt idx="8">
                  <c:v>0</c:v>
                </c:pt>
                <c:pt idx="9">
                  <c:v>0</c:v>
                </c:pt>
                <c:pt idx="10">
                  <c:v>8.15</c:v>
                </c:pt>
                <c:pt idx="11">
                  <c:v>68.192999999999998</c:v>
                </c:pt>
                <c:pt idx="12">
                  <c:v>0</c:v>
                </c:pt>
                <c:pt idx="13">
                  <c:v>5.4669999999999996</c:v>
                </c:pt>
                <c:pt idx="14">
                  <c:v>0</c:v>
                </c:pt>
                <c:pt idx="15">
                  <c:v>0</c:v>
                </c:pt>
                <c:pt idx="16">
                  <c:v>0</c:v>
                </c:pt>
                <c:pt idx="17">
                  <c:v>84.028000000000006</c:v>
                </c:pt>
                <c:pt idx="18">
                  <c:v>5.4580000000000002</c:v>
                </c:pt>
                <c:pt idx="19">
                  <c:v>0</c:v>
                </c:pt>
                <c:pt idx="20">
                  <c:v>2.8980000000000001</c:v>
                </c:pt>
                <c:pt idx="21">
                  <c:v>93.171000000000006</c:v>
                </c:pt>
                <c:pt idx="22">
                  <c:v>41.832999999999998</c:v>
                </c:pt>
                <c:pt idx="23">
                  <c:v>0</c:v>
                </c:pt>
                <c:pt idx="24">
                  <c:v>4.7149999999999999</c:v>
                </c:pt>
                <c:pt idx="25">
                  <c:v>0</c:v>
                </c:pt>
                <c:pt idx="26">
                  <c:v>0</c:v>
                </c:pt>
                <c:pt idx="27">
                  <c:v>11.701000000000001</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0.30289421221221546</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排出量比較シート!$CM$21:$CM$50</c:f>
              <c:numCache>
                <c:formatCode>\(0%\);;</c:formatCode>
                <c:ptCount val="30"/>
                <c:pt idx="0">
                  <c:v>0</c:v>
                </c:pt>
                <c:pt idx="1">
                  <c:v>0</c:v>
                </c:pt>
                <c:pt idx="2">
                  <c:v>1</c:v>
                </c:pt>
                <c:pt idx="3">
                  <c:v>0.25317616181908054</c:v>
                </c:pt>
                <c:pt idx="4">
                  <c:v>0</c:v>
                </c:pt>
                <c:pt idx="5">
                  <c:v>0</c:v>
                </c:pt>
                <c:pt idx="6">
                  <c:v>0.38308411756897093</c:v>
                </c:pt>
                <c:pt idx="7">
                  <c:v>0.19745379149253492</c:v>
                </c:pt>
                <c:pt idx="8">
                  <c:v>0</c:v>
                </c:pt>
                <c:pt idx="9">
                  <c:v>0</c:v>
                </c:pt>
                <c:pt idx="10">
                  <c:v>0.22948320632715596</c:v>
                </c:pt>
                <c:pt idx="11">
                  <c:v>0.95563273454067599</c:v>
                </c:pt>
                <c:pt idx="12">
                  <c:v>0</c:v>
                </c:pt>
                <c:pt idx="13">
                  <c:v>9.1043980415237424E-2</c:v>
                </c:pt>
                <c:pt idx="14">
                  <c:v>0</c:v>
                </c:pt>
                <c:pt idx="15">
                  <c:v>0</c:v>
                </c:pt>
                <c:pt idx="16">
                  <c:v>0</c:v>
                </c:pt>
                <c:pt idx="17">
                  <c:v>1</c:v>
                </c:pt>
                <c:pt idx="18">
                  <c:v>0.21246031696132625</c:v>
                </c:pt>
                <c:pt idx="19">
                  <c:v>0</c:v>
                </c:pt>
                <c:pt idx="20">
                  <c:v>0.60003638502689827</c:v>
                </c:pt>
                <c:pt idx="21">
                  <c:v>1</c:v>
                </c:pt>
                <c:pt idx="22">
                  <c:v>1</c:v>
                </c:pt>
                <c:pt idx="23">
                  <c:v>0</c:v>
                </c:pt>
                <c:pt idx="24">
                  <c:v>0</c:v>
                </c:pt>
                <c:pt idx="25">
                  <c:v>0</c:v>
                </c:pt>
                <c:pt idx="26">
                  <c:v>0</c:v>
                </c:pt>
                <c:pt idx="27">
                  <c:v>0.25348273500625451</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排出量比較シート!$BV$21:$BV$50</c:f>
              <c:numCache>
                <c:formatCode>0%</c:formatCode>
                <c:ptCount val="30"/>
                <c:pt idx="0">
                  <c:v>0.40542650623896154</c:v>
                </c:pt>
                <c:pt idx="1">
                  <c:v>9.5392745512040966E-2</c:v>
                </c:pt>
                <c:pt idx="2">
                  <c:v>0.23821004670798837</c:v>
                </c:pt>
                <c:pt idx="3">
                  <c:v>0.76788677804006922</c:v>
                </c:pt>
                <c:pt idx="4">
                  <c:v>8.9172208112059517E-2</c:v>
                </c:pt>
                <c:pt idx="5">
                  <c:v>0.27370039950598701</c:v>
                </c:pt>
                <c:pt idx="6">
                  <c:v>0.58388340917531512</c:v>
                </c:pt>
                <c:pt idx="7">
                  <c:v>0.57454985405571646</c:v>
                </c:pt>
                <c:pt idx="8">
                  <c:v>0.27139941055816091</c:v>
                </c:pt>
                <c:pt idx="9">
                  <c:v>9.7172597785917372E-2</c:v>
                </c:pt>
                <c:pt idx="10">
                  <c:v>0.53224009879965173</c:v>
                </c:pt>
                <c:pt idx="11">
                  <c:v>0.61547733167695295</c:v>
                </c:pt>
                <c:pt idx="12">
                  <c:v>0.13777686078606349</c:v>
                </c:pt>
                <c:pt idx="13">
                  <c:v>0.41885530285883182</c:v>
                </c:pt>
                <c:pt idx="14">
                  <c:v>0.31448107323353142</c:v>
                </c:pt>
                <c:pt idx="15">
                  <c:v>0.26503017161906756</c:v>
                </c:pt>
                <c:pt idx="16">
                  <c:v>8.5962220055201793E-2</c:v>
                </c:pt>
                <c:pt idx="17">
                  <c:v>0.70867830411928723</c:v>
                </c:pt>
                <c:pt idx="18">
                  <c:v>0.41697635915447795</c:v>
                </c:pt>
                <c:pt idx="19">
                  <c:v>0.37183309391536107</c:v>
                </c:pt>
                <c:pt idx="20">
                  <c:v>0.13990937376460377</c:v>
                </c:pt>
                <c:pt idx="21">
                  <c:v>0.55884952735110316</c:v>
                </c:pt>
                <c:pt idx="22">
                  <c:v>0.54657410566551301</c:v>
                </c:pt>
                <c:pt idx="23">
                  <c:v>0.15214623916313844</c:v>
                </c:pt>
                <c:pt idx="24">
                  <c:v>1.4870952921078961E-2</c:v>
                </c:pt>
                <c:pt idx="25">
                  <c:v>0.29091051352554048</c:v>
                </c:pt>
                <c:pt idx="26">
                  <c:v>0.45095393618837182</c:v>
                </c:pt>
                <c:pt idx="27">
                  <c:v>0.51814033049021091</c:v>
                </c:pt>
                <c:pt idx="28">
                  <c:v>0.1174839235752379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排出量比較シート!$BZ$21:$BZ$50</c:f>
              <c:numCache>
                <c:formatCode>0%</c:formatCode>
                <c:ptCount val="30"/>
                <c:pt idx="0">
                  <c:v>0.10028640718024066</c:v>
                </c:pt>
                <c:pt idx="1">
                  <c:v>0.22663546405627036</c:v>
                </c:pt>
                <c:pt idx="2">
                  <c:v>0.14740374771693043</c:v>
                </c:pt>
                <c:pt idx="3">
                  <c:v>6.7151837395649214E-2</c:v>
                </c:pt>
                <c:pt idx="4">
                  <c:v>0.20595264773291272</c:v>
                </c:pt>
                <c:pt idx="5">
                  <c:v>0.11792550101453657</c:v>
                </c:pt>
                <c:pt idx="6">
                  <c:v>8.9676198661546219E-2</c:v>
                </c:pt>
                <c:pt idx="7">
                  <c:v>8.2947225583790876E-2</c:v>
                </c:pt>
                <c:pt idx="8">
                  <c:v>0.17631559227037785</c:v>
                </c:pt>
                <c:pt idx="9">
                  <c:v>0.13388445801437157</c:v>
                </c:pt>
                <c:pt idx="10">
                  <c:v>9.4891274282104046E-2</c:v>
                </c:pt>
                <c:pt idx="11">
                  <c:v>8.6628715397229383E-2</c:v>
                </c:pt>
                <c:pt idx="12">
                  <c:v>0.20297928711127644</c:v>
                </c:pt>
                <c:pt idx="13">
                  <c:v>4.1498368630127638E-2</c:v>
                </c:pt>
                <c:pt idx="14">
                  <c:v>0.16072524925076417</c:v>
                </c:pt>
                <c:pt idx="15">
                  <c:v>0.11195290566695275</c:v>
                </c:pt>
                <c:pt idx="16">
                  <c:v>0.10087534092966044</c:v>
                </c:pt>
                <c:pt idx="17">
                  <c:v>5.6576720130379177E-2</c:v>
                </c:pt>
                <c:pt idx="18">
                  <c:v>0.10446550450312925</c:v>
                </c:pt>
                <c:pt idx="19">
                  <c:v>0.14960964218375403</c:v>
                </c:pt>
                <c:pt idx="20">
                  <c:v>0.14448157366685196</c:v>
                </c:pt>
                <c:pt idx="21">
                  <c:v>0.11132950448805504</c:v>
                </c:pt>
                <c:pt idx="22">
                  <c:v>9.2722804601125891E-2</c:v>
                </c:pt>
                <c:pt idx="23">
                  <c:v>0.20014998952944357</c:v>
                </c:pt>
                <c:pt idx="24">
                  <c:v>0.42606364066037533</c:v>
                </c:pt>
                <c:pt idx="25">
                  <c:v>0.15250412830389082</c:v>
                </c:pt>
                <c:pt idx="26">
                  <c:v>0.12707930625717623</c:v>
                </c:pt>
                <c:pt idx="27">
                  <c:v>9.8391619158548119E-2</c:v>
                </c:pt>
                <c:pt idx="28">
                  <c:v>0.13763335807472538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排出量比較シート!$CA$21:$CA$50</c:f>
              <c:numCache>
                <c:formatCode>0%</c:formatCode>
                <c:ptCount val="30"/>
                <c:pt idx="0">
                  <c:v>0.18286039991028277</c:v>
                </c:pt>
                <c:pt idx="1">
                  <c:v>0.21909928529843778</c:v>
                </c:pt>
                <c:pt idx="2">
                  <c:v>0.20567791604993327</c:v>
                </c:pt>
                <c:pt idx="3">
                  <c:v>4.166826376284339E-2</c:v>
                </c:pt>
                <c:pt idx="4">
                  <c:v>0.34241037193018031</c:v>
                </c:pt>
                <c:pt idx="5">
                  <c:v>0.28487614221600593</c:v>
                </c:pt>
                <c:pt idx="6">
                  <c:v>0.12377886501206081</c:v>
                </c:pt>
                <c:pt idx="7">
                  <c:v>8.8730192450122022E-2</c:v>
                </c:pt>
                <c:pt idx="8">
                  <c:v>0.22815163803946886</c:v>
                </c:pt>
                <c:pt idx="9">
                  <c:v>0.18377226461322074</c:v>
                </c:pt>
                <c:pt idx="10">
                  <c:v>0.1247051786702487</c:v>
                </c:pt>
                <c:pt idx="11">
                  <c:v>0.13371803647163541</c:v>
                </c:pt>
                <c:pt idx="12">
                  <c:v>0.26435554108669679</c:v>
                </c:pt>
                <c:pt idx="13">
                  <c:v>8.1945881074677873E-2</c:v>
                </c:pt>
                <c:pt idx="14">
                  <c:v>0.24627376474687265</c:v>
                </c:pt>
                <c:pt idx="15">
                  <c:v>0.16217865244407056</c:v>
                </c:pt>
                <c:pt idx="16">
                  <c:v>8.7072690732426308E-2</c:v>
                </c:pt>
                <c:pt idx="17">
                  <c:v>8.4756161991557014E-2</c:v>
                </c:pt>
                <c:pt idx="18">
                  <c:v>0.2164973179701721</c:v>
                </c:pt>
                <c:pt idx="19">
                  <c:v>0.21836927794772557</c:v>
                </c:pt>
                <c:pt idx="20">
                  <c:v>0.27336186628111669</c:v>
                </c:pt>
                <c:pt idx="21">
                  <c:v>0.12536078263807088</c:v>
                </c:pt>
                <c:pt idx="22">
                  <c:v>0.13756682034423665</c:v>
                </c:pt>
                <c:pt idx="23">
                  <c:v>0.21574911573325289</c:v>
                </c:pt>
                <c:pt idx="24">
                  <c:v>0.26544078317437508</c:v>
                </c:pt>
                <c:pt idx="25">
                  <c:v>0.34025649772571132</c:v>
                </c:pt>
                <c:pt idx="26">
                  <c:v>0.20876072506521159</c:v>
                </c:pt>
                <c:pt idx="27">
                  <c:v>0.15967456908790192</c:v>
                </c:pt>
                <c:pt idx="28">
                  <c:v>0.28617695370304974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排出量比較シート!$CB$21:$CB$50</c:f>
              <c:numCache>
                <c:formatCode>0%</c:formatCode>
                <c:ptCount val="30"/>
                <c:pt idx="0">
                  <c:v>0.2939247453520818</c:v>
                </c:pt>
                <c:pt idx="1">
                  <c:v>0.41439232491356703</c:v>
                </c:pt>
                <c:pt idx="2">
                  <c:v>0.39046494786880964</c:v>
                </c:pt>
                <c:pt idx="3">
                  <c:v>0.11604798631094967</c:v>
                </c:pt>
                <c:pt idx="4">
                  <c:v>0.34795071844012643</c:v>
                </c:pt>
                <c:pt idx="5">
                  <c:v>0.30580345812608956</c:v>
                </c:pt>
                <c:pt idx="6">
                  <c:v>0.18785322870648577</c:v>
                </c:pt>
                <c:pt idx="7">
                  <c:v>0.24121115618223207</c:v>
                </c:pt>
                <c:pt idx="8">
                  <c:v>0.32413335913199237</c:v>
                </c:pt>
                <c:pt idx="9">
                  <c:v>0.56747184093289404</c:v>
                </c:pt>
                <c:pt idx="10">
                  <c:v>0.23810995947646926</c:v>
                </c:pt>
                <c:pt idx="11">
                  <c:v>0.1595167026651356</c:v>
                </c:pt>
                <c:pt idx="12">
                  <c:v>0.39488831101596322</c:v>
                </c:pt>
                <c:pt idx="13">
                  <c:v>0.44679948861280488</c:v>
                </c:pt>
                <c:pt idx="14">
                  <c:v>0.26981867905095691</c:v>
                </c:pt>
                <c:pt idx="15">
                  <c:v>0.44274949113425999</c:v>
                </c:pt>
                <c:pt idx="16">
                  <c:v>0.71654079322801412</c:v>
                </c:pt>
                <c:pt idx="17">
                  <c:v>0.14133718110608848</c:v>
                </c:pt>
                <c:pt idx="18">
                  <c:v>0.2350504927865891</c:v>
                </c:pt>
                <c:pt idx="19">
                  <c:v>0.26018798595315934</c:v>
                </c:pt>
                <c:pt idx="20">
                  <c:v>0.41878565558206043</c:v>
                </c:pt>
                <c:pt idx="21">
                  <c:v>0.18564874842571988</c:v>
                </c:pt>
                <c:pt idx="22">
                  <c:v>0.20821547309190261</c:v>
                </c:pt>
                <c:pt idx="23">
                  <c:v>0.43195465557416513</c:v>
                </c:pt>
                <c:pt idx="24">
                  <c:v>0.26632737782256144</c:v>
                </c:pt>
                <c:pt idx="25">
                  <c:v>0.20089742496747454</c:v>
                </c:pt>
                <c:pt idx="26">
                  <c:v>0.2079849230920717</c:v>
                </c:pt>
                <c:pt idx="27">
                  <c:v>0.2173513010340328</c:v>
                </c:pt>
                <c:pt idx="28">
                  <c:v>0.42623660302722216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排出量比較シート!$CH$21:$CH$50</c:f>
              <c:numCache>
                <c:formatCode>0%</c:formatCode>
                <c:ptCount val="30"/>
                <c:pt idx="0">
                  <c:v>1.75019413184332E-2</c:v>
                </c:pt>
                <c:pt idx="1">
                  <c:v>4.4480180219683918E-2</c:v>
                </c:pt>
                <c:pt idx="2">
                  <c:v>1.8243341656338282E-2</c:v>
                </c:pt>
                <c:pt idx="3">
                  <c:v>7.2451344904885251E-3</c:v>
                </c:pt>
                <c:pt idx="4">
                  <c:v>1.4514053784720971E-2</c:v>
                </c:pt>
                <c:pt idx="5">
                  <c:v>1.7694499137380946E-2</c:v>
                </c:pt>
                <c:pt idx="6">
                  <c:v>1.4808298444591892E-2</c:v>
                </c:pt>
                <c:pt idx="7">
                  <c:v>1.2561571728138566E-2</c:v>
                </c:pt>
                <c:pt idx="8">
                  <c:v>0</c:v>
                </c:pt>
                <c:pt idx="9">
                  <c:v>1.76988386535963E-2</c:v>
                </c:pt>
                <c:pt idx="10">
                  <c:v>1.0053488771526222E-2</c:v>
                </c:pt>
                <c:pt idx="11">
                  <c:v>4.6592137890465075E-3</c:v>
                </c:pt>
                <c:pt idx="12">
                  <c:v>0</c:v>
                </c:pt>
                <c:pt idx="13">
                  <c:v>1.0900958823557582E-2</c:v>
                </c:pt>
                <c:pt idx="14">
                  <c:v>8.7012337178749427E-3</c:v>
                </c:pt>
                <c:pt idx="15">
                  <c:v>1.8088779135649224E-2</c:v>
                </c:pt>
                <c:pt idx="16">
                  <c:v>9.5489550546973036E-3</c:v>
                </c:pt>
                <c:pt idx="17">
                  <c:v>8.651632652688061E-3</c:v>
                </c:pt>
                <c:pt idx="18">
                  <c:v>2.7010325585631666E-2</c:v>
                </c:pt>
                <c:pt idx="19">
                  <c:v>0</c:v>
                </c:pt>
                <c:pt idx="20">
                  <c:v>2.3461530705367096E-2</c:v>
                </c:pt>
                <c:pt idx="21">
                  <c:v>1.8811437097051124E-2</c:v>
                </c:pt>
                <c:pt idx="22">
                  <c:v>1.4920796297221824E-2</c:v>
                </c:pt>
                <c:pt idx="23">
                  <c:v>0</c:v>
                </c:pt>
                <c:pt idx="24">
                  <c:v>2.7297245421609283E-2</c:v>
                </c:pt>
                <c:pt idx="25">
                  <c:v>1.5431435477382838E-2</c:v>
                </c:pt>
                <c:pt idx="26">
                  <c:v>5.2211093971687491E-3</c:v>
                </c:pt>
                <c:pt idx="27">
                  <c:v>6.4421802293062394E-3</c:v>
                </c:pt>
                <c:pt idx="28">
                  <c:v>3.2469161619764979E-2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c:ext uri="{02D57815-91ED-43cb-92C2-25804820EDAC}">
                        <c15:formulaRef>
                          <c15:sqref>排出量比較シート!$BW$21:$BW$50</c15:sqref>
                        </c15:formulaRef>
                      </c:ext>
                    </c:extLst>
                    <c:numCache>
                      <c:formatCode>0%</c:formatCode>
                      <c:ptCount val="30"/>
                      <c:pt idx="0">
                        <c:v>0.30601748045579386</c:v>
                      </c:pt>
                      <c:pt idx="1">
                        <c:v>0</c:v>
                      </c:pt>
                      <c:pt idx="2">
                        <c:v>0.19445668461080917</c:v>
                      </c:pt>
                      <c:pt idx="3">
                        <c:v>0.74967958998830908</c:v>
                      </c:pt>
                      <c:pt idx="4">
                        <c:v>2.0266200538352621E-2</c:v>
                      </c:pt>
                      <c:pt idx="5">
                        <c:v>0.11270426770657893</c:v>
                      </c:pt>
                      <c:pt idx="6">
                        <c:v>0.53609352048514092</c:v>
                      </c:pt>
                      <c:pt idx="7">
                        <c:v>0.32111330089810008</c:v>
                      </c:pt>
                      <c:pt idx="8">
                        <c:v>0.12294314550335803</c:v>
                      </c:pt>
                      <c:pt idx="9">
                        <c:v>2.318454820106074E-2</c:v>
                      </c:pt>
                      <c:pt idx="10">
                        <c:v>0.48662871178483819</c:v>
                      </c:pt>
                      <c:pt idx="11">
                        <c:v>0.52885227394596412</c:v>
                      </c:pt>
                      <c:pt idx="12">
                        <c:v>0.11823410907498522</c:v>
                      </c:pt>
                      <c:pt idx="13">
                        <c:v>0.40165412928979433</c:v>
                      </c:pt>
                      <c:pt idx="14">
                        <c:v>0.1418095337760574</c:v>
                      </c:pt>
                      <c:pt idx="15">
                        <c:v>7.3398961276169026E-3</c:v>
                      </c:pt>
                      <c:pt idx="16">
                        <c:v>1.5700859033034659E-2</c:v>
                      </c:pt>
                      <c:pt idx="17">
                        <c:v>0.66586718618272944</c:v>
                      </c:pt>
                      <c:pt idx="18">
                        <c:v>0.22388303984952077</c:v>
                      </c:pt>
                      <c:pt idx="19">
                        <c:v>0.17132460275650319</c:v>
                      </c:pt>
                      <c:pt idx="20">
                        <c:v>9.5587518996737064E-2</c:v>
                      </c:pt>
                      <c:pt idx="21">
                        <c:v>0.51569707708894263</c:v>
                      </c:pt>
                      <c:pt idx="22">
                        <c:v>0.46945400542446597</c:v>
                      </c:pt>
                      <c:pt idx="23">
                        <c:v>7.9010683436509702E-2</c:v>
                      </c:pt>
                      <c:pt idx="24">
                        <c:v>1.1762275143108415E-3</c:v>
                      </c:pt>
                      <c:pt idx="25">
                        <c:v>0.20992362416184937</c:v>
                      </c:pt>
                      <c:pt idx="26">
                        <c:v>0.36228400815602219</c:v>
                      </c:pt>
                      <c:pt idx="27">
                        <c:v>0.32775558594381909</c:v>
                      </c:pt>
                      <c:pt idx="28">
                        <c:v>8.4363197769931772E-2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1.4711992896047991E-2</c:v>
                      </c:pt>
                      <c:pt idx="1">
                        <c:v>1.5884206815341802E-2</c:v>
                      </c:pt>
                      <c:pt idx="2">
                        <c:v>1.6651712291385925E-2</c:v>
                      </c:pt>
                      <c:pt idx="3">
                        <c:v>3.3525445551141073E-3</c:v>
                      </c:pt>
                      <c:pt idx="4">
                        <c:v>1.8101958228099839E-2</c:v>
                      </c:pt>
                      <c:pt idx="5">
                        <c:v>1.8323329638601348E-2</c:v>
                      </c:pt>
                      <c:pt idx="6">
                        <c:v>1.10149690428959E-2</c:v>
                      </c:pt>
                      <c:pt idx="7">
                        <c:v>9.6476150164812504E-3</c:v>
                      </c:pt>
                      <c:pt idx="8">
                        <c:v>1.1342416624675342E-2</c:v>
                      </c:pt>
                      <c:pt idx="9">
                        <c:v>1.9266254568765517E-2</c:v>
                      </c:pt>
                      <c:pt idx="10">
                        <c:v>9.8402422365421027E-3</c:v>
                      </c:pt>
                      <c:pt idx="11">
                        <c:v>8.6068462613582454E-3</c:v>
                      </c:pt>
                      <c:pt idx="12">
                        <c:v>1.1653262711788442E-2</c:v>
                      </c:pt>
                      <c:pt idx="13">
                        <c:v>3.5281138249447356E-3</c:v>
                      </c:pt>
                      <c:pt idx="14">
                        <c:v>1.3904018526405645E-2</c:v>
                      </c:pt>
                      <c:pt idx="15">
                        <c:v>1.1425333376457399E-2</c:v>
                      </c:pt>
                      <c:pt idx="16">
                        <c:v>8.8332552506279628E-3</c:v>
                      </c:pt>
                      <c:pt idx="17">
                        <c:v>2.9233761380138778E-3</c:v>
                      </c:pt>
                      <c:pt idx="18">
                        <c:v>6.688116440157041E-3</c:v>
                      </c:pt>
                      <c:pt idx="19">
                        <c:v>8.1085267390656156E-3</c:v>
                      </c:pt>
                      <c:pt idx="20">
                        <c:v>2.7965833652197063E-2</c:v>
                      </c:pt>
                      <c:pt idx="21">
                        <c:v>7.8909875310931108E-3</c:v>
                      </c:pt>
                      <c:pt idx="22">
                        <c:v>6.0703213901427697E-3</c:v>
                      </c:pt>
                      <c:pt idx="23">
                        <c:v>1.2856996613444657E-2</c:v>
                      </c:pt>
                      <c:pt idx="24">
                        <c:v>1.1779103069309682E-2</c:v>
                      </c:pt>
                      <c:pt idx="25">
                        <c:v>1.1551206303788681E-2</c:v>
                      </c:pt>
                      <c:pt idx="26">
                        <c:v>8.0492801005397942E-3</c:v>
                      </c:pt>
                      <c:pt idx="27">
                        <c:v>9.2187319500599708E-3</c:v>
                      </c:pt>
                      <c:pt idx="28">
                        <c:v>1.8440845773541957E-2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8.4697032887119716E-2</c:v>
                      </c:pt>
                      <c:pt idx="1">
                        <c:v>7.950853869669916E-2</c:v>
                      </c:pt>
                      <c:pt idx="2">
                        <c:v>2.7101649805793254E-2</c:v>
                      </c:pt>
                      <c:pt idx="3">
                        <c:v>1.485464349664605E-2</c:v>
                      </c:pt>
                      <c:pt idx="4">
                        <c:v>5.0804049345607047E-2</c:v>
                      </c:pt>
                      <c:pt idx="5">
                        <c:v>0.14267280216080669</c:v>
                      </c:pt>
                      <c:pt idx="6">
                        <c:v>3.6774919647278297E-2</c:v>
                      </c:pt>
                      <c:pt idx="7">
                        <c:v>0.24378893814113511</c:v>
                      </c:pt>
                      <c:pt idx="8">
                        <c:v>0.13711384843012756</c:v>
                      </c:pt>
                      <c:pt idx="9">
                        <c:v>5.4721795016091118E-2</c:v>
                      </c:pt>
                      <c:pt idx="10">
                        <c:v>3.577114477827132E-2</c:v>
                      </c:pt>
                      <c:pt idx="11">
                        <c:v>7.8018211469630644E-2</c:v>
                      </c:pt>
                      <c:pt idx="12">
                        <c:v>7.8894889992898263E-3</c:v>
                      </c:pt>
                      <c:pt idx="13">
                        <c:v>1.36730597440927E-2</c:v>
                      </c:pt>
                      <c:pt idx="14">
                        <c:v>0.15876752093106844</c:v>
                      </c:pt>
                      <c:pt idx="15">
                        <c:v>0.24626494211499322</c:v>
                      </c:pt>
                      <c:pt idx="16">
                        <c:v>6.1428105771539177E-2</c:v>
                      </c:pt>
                      <c:pt idx="17">
                        <c:v>3.9887741798543985E-2</c:v>
                      </c:pt>
                      <c:pt idx="18">
                        <c:v>0.18640520286480017</c:v>
                      </c:pt>
                      <c:pt idx="19">
                        <c:v>0.19239996441979226</c:v>
                      </c:pt>
                      <c:pt idx="20">
                        <c:v>1.6356021115669635E-2</c:v>
                      </c:pt>
                      <c:pt idx="21">
                        <c:v>3.5261462731067422E-2</c:v>
                      </c:pt>
                      <c:pt idx="22">
                        <c:v>7.1049778850904285E-2</c:v>
                      </c:pt>
                      <c:pt idx="23">
                        <c:v>6.0278559113184089E-2</c:v>
                      </c:pt>
                      <c:pt idx="24">
                        <c:v>1.9156223374584389E-3</c:v>
                      </c:pt>
                      <c:pt idx="25">
                        <c:v>6.9435683059902428E-2</c:v>
                      </c:pt>
                      <c:pt idx="26">
                        <c:v>8.06206479318098E-2</c:v>
                      </c:pt>
                      <c:pt idx="27">
                        <c:v>0.18116601259633194</c:v>
                      </c:pt>
                      <c:pt idx="28">
                        <c:v>1.4679880031764177E-2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0.28654599526956387</c:v>
                      </c:pt>
                      <c:pt idx="1">
                        <c:v>0.34570037189964853</c:v>
                      </c:pt>
                      <c:pt idx="2">
                        <c:v>0.38170288660853591</c:v>
                      </c:pt>
                      <c:pt idx="3">
                        <c:v>0.11379941077438437</c:v>
                      </c:pt>
                      <c:pt idx="4">
                        <c:v>0.33805742523830751</c:v>
                      </c:pt>
                      <c:pt idx="5">
                        <c:v>0.29745810491221986</c:v>
                      </c:pt>
                      <c:pt idx="6">
                        <c:v>0.18208886377547667</c:v>
                      </c:pt>
                      <c:pt idx="7">
                        <c:v>0.23558593284847273</c:v>
                      </c:pt>
                      <c:pt idx="8">
                        <c:v>0.31508708961158727</c:v>
                      </c:pt>
                      <c:pt idx="9">
                        <c:v>0.55664562648414639</c:v>
                      </c:pt>
                      <c:pt idx="10">
                        <c:v>0.23249145771343765</c:v>
                      </c:pt>
                      <c:pt idx="11">
                        <c:v>0.15622068223989022</c:v>
                      </c:pt>
                      <c:pt idx="12">
                        <c:v>0.38023956351696647</c:v>
                      </c:pt>
                      <c:pt idx="13">
                        <c:v>6.7978654511741829E-2</c:v>
                      </c:pt>
                      <c:pt idx="14">
                        <c:v>0.26354200983598036</c:v>
                      </c:pt>
                      <c:pt idx="15">
                        <c:v>0.39286327026829843</c:v>
                      </c:pt>
                      <c:pt idx="16">
                        <c:v>0.23480232787545349</c:v>
                      </c:pt>
                      <c:pt idx="17">
                        <c:v>0.13787224020560473</c:v>
                      </c:pt>
                      <c:pt idx="18">
                        <c:v>0.22911123218700061</c:v>
                      </c:pt>
                      <c:pt idx="19">
                        <c:v>0.17852472481236797</c:v>
                      </c:pt>
                      <c:pt idx="20">
                        <c:v>0.40776119538838701</c:v>
                      </c:pt>
                      <c:pt idx="21">
                        <c:v>0.17969223431898393</c:v>
                      </c:pt>
                      <c:pt idx="22">
                        <c:v>0.200166269962225</c:v>
                      </c:pt>
                      <c:pt idx="23">
                        <c:v>0.42097838603301768</c:v>
                      </c:pt>
                      <c:pt idx="24">
                        <c:v>0.25649593996212866</c:v>
                      </c:pt>
                      <c:pt idx="25">
                        <c:v>0.18240388042409572</c:v>
                      </c:pt>
                      <c:pt idx="26">
                        <c:v>0.20268703606797692</c:v>
                      </c:pt>
                      <c:pt idx="27">
                        <c:v>0.17367509853727278</c:v>
                      </c:pt>
                      <c:pt idx="28">
                        <c:v>0.41544420642452212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0.11817557350860582</c:v>
                      </c:pt>
                      <c:pt idx="1">
                        <c:v>0.13823740169254733</c:v>
                      </c:pt>
                      <c:pt idx="2">
                        <c:v>0.15509274433073092</c:v>
                      </c:pt>
                      <c:pt idx="3">
                        <c:v>4.211701124865682E-2</c:v>
                      </c:pt>
                      <c:pt idx="4">
                        <c:v>0.13732121857172153</c:v>
                      </c:pt>
                      <c:pt idx="5">
                        <c:v>0.11586713806125444</c:v>
                      </c:pt>
                      <c:pt idx="6">
                        <c:v>9.103035555668082E-2</c:v>
                      </c:pt>
                      <c:pt idx="7">
                        <c:v>9.0434269731287931E-2</c:v>
                      </c:pt>
                      <c:pt idx="8">
                        <c:v>0.12973752073282224</c:v>
                      </c:pt>
                      <c:pt idx="9">
                        <c:v>0.12645340170507657</c:v>
                      </c:pt>
                      <c:pt idx="10">
                        <c:v>9.7118048682391586E-2</c:v>
                      </c:pt>
                      <c:pt idx="11">
                        <c:v>5.6468043336583736E-2</c:v>
                      </c:pt>
                      <c:pt idx="12">
                        <c:v>0.2108685843604885</c:v>
                      </c:pt>
                      <c:pt idx="13">
                        <c:v>2.7626033747661243E-2</c:v>
                      </c:pt>
                      <c:pt idx="14">
                        <c:v>0.10235399074717681</c:v>
                      </c:pt>
                      <c:pt idx="15">
                        <c:v>0.12703701045030077</c:v>
                      </c:pt>
                      <c:pt idx="16">
                        <c:v>6.0522785210120063E-2</c:v>
                      </c:pt>
                      <c:pt idx="17">
                        <c:v>6.2176237789332921E-2</c:v>
                      </c:pt>
                      <c:pt idx="18">
                        <c:v>8.4227606668704685E-2</c:v>
                      </c:pt>
                      <c:pt idx="19">
                        <c:v>6.9329256755978799E-2</c:v>
                      </c:pt>
                      <c:pt idx="20">
                        <c:v>0.17004819686748321</c:v>
                      </c:pt>
                      <c:pt idx="21">
                        <c:v>9.2902308134353517E-2</c:v>
                      </c:pt>
                      <c:pt idx="22">
                        <c:v>0.12313276911353829</c:v>
                      </c:pt>
                      <c:pt idx="23">
                        <c:v>0.16962641589295194</c:v>
                      </c:pt>
                      <c:pt idx="24">
                        <c:v>0.13745514621170832</c:v>
                      </c:pt>
                      <c:pt idx="25">
                        <c:v>9.9108283133954478E-2</c:v>
                      </c:pt>
                      <c:pt idx="26">
                        <c:v>8.9570917124233415E-2</c:v>
                      </c:pt>
                      <c:pt idx="27">
                        <c:v>6.7171384204949072E-2</c:v>
                      </c:pt>
                      <c:pt idx="28">
                        <c:v>0.15687277909024269</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0.16837042176095804</c:v>
                      </c:pt>
                      <c:pt idx="1">
                        <c:v>0.20746297020710119</c:v>
                      </c:pt>
                      <c:pt idx="2">
                        <c:v>0.22661014227780502</c:v>
                      </c:pt>
                      <c:pt idx="3">
                        <c:v>7.1682399525727539E-2</c:v>
                      </c:pt>
                      <c:pt idx="4">
                        <c:v>0.20073620666658604</c:v>
                      </c:pt>
                      <c:pt idx="5">
                        <c:v>0.18159096685096537</c:v>
                      </c:pt>
                      <c:pt idx="6">
                        <c:v>9.1058508218795853E-2</c:v>
                      </c:pt>
                      <c:pt idx="7">
                        <c:v>0.1451516631171848</c:v>
                      </c:pt>
                      <c:pt idx="8">
                        <c:v>0.18534956887876497</c:v>
                      </c:pt>
                      <c:pt idx="9">
                        <c:v>0.43019222477906977</c:v>
                      </c:pt>
                      <c:pt idx="10">
                        <c:v>0.13537340903104605</c:v>
                      </c:pt>
                      <c:pt idx="11">
                        <c:v>9.9752638903306476E-2</c:v>
                      </c:pt>
                      <c:pt idx="12">
                        <c:v>0.16937097915647797</c:v>
                      </c:pt>
                      <c:pt idx="13">
                        <c:v>4.0352620764080582E-2</c:v>
                      </c:pt>
                      <c:pt idx="14">
                        <c:v>0.16118801908880356</c:v>
                      </c:pt>
                      <c:pt idx="15">
                        <c:v>0.26582625981799768</c:v>
                      </c:pt>
                      <c:pt idx="16">
                        <c:v>0.17427954266533341</c:v>
                      </c:pt>
                      <c:pt idx="17">
                        <c:v>7.5696002416271835E-2</c:v>
                      </c:pt>
                      <c:pt idx="18">
                        <c:v>0.14488362551829592</c:v>
                      </c:pt>
                      <c:pt idx="19">
                        <c:v>0.10919546805638919</c:v>
                      </c:pt>
                      <c:pt idx="20">
                        <c:v>0.23771299852090377</c:v>
                      </c:pt>
                      <c:pt idx="21">
                        <c:v>8.6789926184630412E-2</c:v>
                      </c:pt>
                      <c:pt idx="22">
                        <c:v>7.7033500848686695E-2</c:v>
                      </c:pt>
                      <c:pt idx="23">
                        <c:v>0.25135197014006572</c:v>
                      </c:pt>
                      <c:pt idx="24">
                        <c:v>0.11904079375042036</c:v>
                      </c:pt>
                      <c:pt idx="25">
                        <c:v>8.3295597290141257E-2</c:v>
                      </c:pt>
                      <c:pt idx="26">
                        <c:v>0.11311611894374352</c:v>
                      </c:pt>
                      <c:pt idx="27">
                        <c:v>0.10650371433232371</c:v>
                      </c:pt>
                      <c:pt idx="28">
                        <c:v>0.2585714273342794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7.3787500825179212E-3</c:v>
                      </c:pt>
                      <c:pt idx="1">
                        <c:v>9.0459665994789534E-3</c:v>
                      </c:pt>
                      <c:pt idx="2">
                        <c:v>8.7620612602737156E-3</c:v>
                      </c:pt>
                      <c:pt idx="3">
                        <c:v>2.2485755365653001E-3</c:v>
                      </c:pt>
                      <c:pt idx="4">
                        <c:v>9.8932932018188646E-3</c:v>
                      </c:pt>
                      <c:pt idx="5">
                        <c:v>8.3453532138697238E-3</c:v>
                      </c:pt>
                      <c:pt idx="6">
                        <c:v>5.7643649310091171E-3</c:v>
                      </c:pt>
                      <c:pt idx="7">
                        <c:v>5.6252233337593461E-3</c:v>
                      </c:pt>
                      <c:pt idx="8">
                        <c:v>9.0462695204051244E-3</c:v>
                      </c:pt>
                      <c:pt idx="9">
                        <c:v>1.0826214448747647E-2</c:v>
                      </c:pt>
                      <c:pt idx="10">
                        <c:v>5.6185017630316324E-3</c:v>
                      </c:pt>
                      <c:pt idx="11">
                        <c:v>3.296020425245373E-3</c:v>
                      </c:pt>
                      <c:pt idx="12">
                        <c:v>1.4648747498996782E-2</c:v>
                      </c:pt>
                      <c:pt idx="13">
                        <c:v>2.6216013385398102E-3</c:v>
                      </c:pt>
                      <c:pt idx="14">
                        <c:v>6.2766692149764771E-3</c:v>
                      </c:pt>
                      <c:pt idx="15">
                        <c:v>9.0554160335362417E-3</c:v>
                      </c:pt>
                      <c:pt idx="16">
                        <c:v>5.3151224784948048E-3</c:v>
                      </c:pt>
                      <c:pt idx="17">
                        <c:v>3.464940900483735E-3</c:v>
                      </c:pt>
                      <c:pt idx="18">
                        <c:v>5.9392605995885004E-3</c:v>
                      </c:pt>
                      <c:pt idx="19">
                        <c:v>5.4608024203205326E-3</c:v>
                      </c:pt>
                      <c:pt idx="20">
                        <c:v>1.1024460193673412E-2</c:v>
                      </c:pt>
                      <c:pt idx="21">
                        <c:v>5.9565141067359564E-3</c:v>
                      </c:pt>
                      <c:pt idx="22">
                        <c:v>8.0492031296775721E-3</c:v>
                      </c:pt>
                      <c:pt idx="23">
                        <c:v>1.0976269541147417E-2</c:v>
                      </c:pt>
                      <c:pt idx="24">
                        <c:v>9.8314378604327408E-3</c:v>
                      </c:pt>
                      <c:pt idx="25">
                        <c:v>7.7536548076099603E-3</c:v>
                      </c:pt>
                      <c:pt idx="26">
                        <c:v>5.2978870240947551E-3</c:v>
                      </c:pt>
                      <c:pt idx="27">
                        <c:v>4.1675285901545773E-3</c:v>
                      </c:pt>
                      <c:pt idx="28">
                        <c:v>1.0792396602700085E-2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5.9645986414439502E-2</c:v>
                      </c:pt>
                      <c:pt idx="2">
                        <c:v>0</c:v>
                      </c:pt>
                      <c:pt idx="3">
                        <c:v>0</c:v>
                      </c:pt>
                      <c:pt idx="4">
                        <c:v>0</c:v>
                      </c:pt>
                      <c:pt idx="5">
                        <c:v>0</c:v>
                      </c:pt>
                      <c:pt idx="6">
                        <c:v>0</c:v>
                      </c:pt>
                      <c:pt idx="7">
                        <c:v>0</c:v>
                      </c:pt>
                      <c:pt idx="8">
                        <c:v>0</c:v>
                      </c:pt>
                      <c:pt idx="9">
                        <c:v>0</c:v>
                      </c:pt>
                      <c:pt idx="10">
                        <c:v>0</c:v>
                      </c:pt>
                      <c:pt idx="11">
                        <c:v>0</c:v>
                      </c:pt>
                      <c:pt idx="12">
                        <c:v>0</c:v>
                      </c:pt>
                      <c:pt idx="13">
                        <c:v>0.37619923276252326</c:v>
                      </c:pt>
                      <c:pt idx="14">
                        <c:v>0</c:v>
                      </c:pt>
                      <c:pt idx="15">
                        <c:v>4.0830804832425294E-2</c:v>
                      </c:pt>
                      <c:pt idx="16">
                        <c:v>0.47642334287406585</c:v>
                      </c:pt>
                      <c:pt idx="17">
                        <c:v>0</c:v>
                      </c:pt>
                      <c:pt idx="18">
                        <c:v>0</c:v>
                      </c:pt>
                      <c:pt idx="19">
                        <c:v>7.6202458720470823E-2</c:v>
                      </c:pt>
                      <c:pt idx="20">
                        <c:v>0</c:v>
                      </c:pt>
                      <c:pt idx="21">
                        <c:v>0</c:v>
                      </c:pt>
                      <c:pt idx="22">
                        <c:v>0</c:v>
                      </c:pt>
                      <c:pt idx="23">
                        <c:v>0</c:v>
                      </c:pt>
                      <c:pt idx="24">
                        <c:v>0</c:v>
                      </c:pt>
                      <c:pt idx="25">
                        <c:v>1.0739889735768853E-2</c:v>
                      </c:pt>
                      <c:pt idx="26">
                        <c:v>0</c:v>
                      </c:pt>
                      <c:pt idx="27">
                        <c:v>3.9508673906605431E-2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排出量比較シート!$BE$21:$BE$50</c:f>
              <c:numCache>
                <c:formatCode>#,##0_);[Red]\(#,##0\)</c:formatCode>
                <c:ptCount val="30"/>
                <c:pt idx="0">
                  <c:v>21.336994520010595</c:v>
                </c:pt>
                <c:pt idx="1">
                  <c:v>3.8500445716449279</c:v>
                </c:pt>
                <c:pt idx="2">
                  <c:v>10.765359431253694</c:v>
                </c:pt>
                <c:pt idx="3">
                  <c:v>131.35912860455409</c:v>
                </c:pt>
                <c:pt idx="4">
                  <c:v>3.424415132283702</c:v>
                </c:pt>
                <c:pt idx="5">
                  <c:v>12.816472016838251</c:v>
                </c:pt>
                <c:pt idx="6">
                  <c:v>39.299462727763647</c:v>
                </c:pt>
                <c:pt idx="7">
                  <c:v>38.900240618020213</c:v>
                </c:pt>
                <c:pt idx="8">
                  <c:v>11.512082470291146</c:v>
                </c:pt>
                <c:pt idx="9">
                  <c:v>3.3975055072455205</c:v>
                </c:pt>
                <c:pt idx="10">
                  <c:v>35.514581351897242</c:v>
                </c:pt>
                <c:pt idx="11">
                  <c:v>71.359003867502409</c:v>
                </c:pt>
                <c:pt idx="12">
                  <c:v>3.5228115606246866</c:v>
                </c:pt>
                <c:pt idx="13">
                  <c:v>60.047901849917629</c:v>
                </c:pt>
                <c:pt idx="14">
                  <c:v>19.146609607033035</c:v>
                </c:pt>
                <c:pt idx="15">
                  <c:v>11.285243507481177</c:v>
                </c:pt>
                <c:pt idx="16">
                  <c:v>5.9727156094826901</c:v>
                </c:pt>
                <c:pt idx="17">
                  <c:v>75.520025344866326</c:v>
                </c:pt>
                <c:pt idx="18">
                  <c:v>25.689503235531319</c:v>
                </c:pt>
                <c:pt idx="19">
                  <c:v>25.96499364619703</c:v>
                </c:pt>
                <c:pt idx="20">
                  <c:v>4.8297071182943174</c:v>
                </c:pt>
                <c:pt idx="21">
                  <c:v>33.749775022669617</c:v>
                </c:pt>
                <c:pt idx="22">
                  <c:v>24.759710829148759</c:v>
                </c:pt>
                <c:pt idx="23">
                  <c:v>5.2371476519412097</c:v>
                </c:pt>
                <c:pt idx="24">
                  <c:v>0.54331919301199649</c:v>
                </c:pt>
                <c:pt idx="25">
                  <c:v>14.118639081204247</c:v>
                </c:pt>
                <c:pt idx="26">
                  <c:v>31.250644773737363</c:v>
                </c:pt>
                <c:pt idx="27">
                  <c:v>46.160934785997497</c:v>
                </c:pt>
                <c:pt idx="28">
                  <c:v>4.0429921785748411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排出量比較シート!$BI$21:$BI$50</c:f>
              <c:numCache>
                <c:formatCode>#,##0_);[Red]\(#,##0\)</c:formatCode>
                <c:ptCount val="30"/>
                <c:pt idx="0">
                  <c:v>5.2779245745099983</c:v>
                </c:pt>
                <c:pt idx="1">
                  <c:v>9.1469915605053451</c:v>
                </c:pt>
                <c:pt idx="2">
                  <c:v>6.6615759814356394</c:v>
                </c:pt>
                <c:pt idx="3">
                  <c:v>11.487379515768794</c:v>
                </c:pt>
                <c:pt idx="4">
                  <c:v>7.9090490003813381</c:v>
                </c:pt>
                <c:pt idx="5">
                  <c:v>5.5220558192549447</c:v>
                </c:pt>
                <c:pt idx="6">
                  <c:v>6.0358392985418599</c:v>
                </c:pt>
                <c:pt idx="7">
                  <c:v>5.6159913905291221</c:v>
                </c:pt>
                <c:pt idx="8">
                  <c:v>7.4788653182422458</c:v>
                </c:pt>
                <c:pt idx="9">
                  <c:v>4.6810849334351232</c:v>
                </c:pt>
                <c:pt idx="10">
                  <c:v>6.3317737383510044</c:v>
                </c:pt>
                <c:pt idx="11">
                  <c:v>10.043812369538706</c:v>
                </c:pt>
                <c:pt idx="12">
                  <c:v>5.1899700365018928</c:v>
                </c:pt>
                <c:pt idx="13">
                  <c:v>5.9492859453505718</c:v>
                </c:pt>
                <c:pt idx="14">
                  <c:v>9.7854652102139283</c:v>
                </c:pt>
                <c:pt idx="15">
                  <c:v>4.7670640444574008</c:v>
                </c:pt>
                <c:pt idx="16">
                  <c:v>7.0088897540753097</c:v>
                </c:pt>
                <c:pt idx="17">
                  <c:v>6.0290759761377606</c:v>
                </c:pt>
                <c:pt idx="18">
                  <c:v>6.4360169515997132</c:v>
                </c:pt>
                <c:pt idx="19">
                  <c:v>10.447196530589673</c:v>
                </c:pt>
                <c:pt idx="20">
                  <c:v>4.9875406202246895</c:v>
                </c:pt>
                <c:pt idx="21">
                  <c:v>6.7233585177509738</c:v>
                </c:pt>
                <c:pt idx="22">
                  <c:v>4.2003267359257146</c:v>
                </c:pt>
                <c:pt idx="23">
                  <c:v>6.8895232209863373</c:v>
                </c:pt>
                <c:pt idx="24">
                  <c:v>15.566490906391271</c:v>
                </c:pt>
                <c:pt idx="25">
                  <c:v>7.4014194943396703</c:v>
                </c:pt>
                <c:pt idx="26">
                  <c:v>8.8064654485621432</c:v>
                </c:pt>
                <c:pt idx="27">
                  <c:v>8.7656737918266519</c:v>
                </c:pt>
                <c:pt idx="28">
                  <c:v>4.7363977408428015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排出量比較シート!$BJ$21:$BJ$50</c:f>
              <c:numCache>
                <c:formatCode>#,##0_);[Red]\(#,##0\)</c:formatCode>
                <c:ptCount val="30"/>
                <c:pt idx="0">
                  <c:v>9.623671098882129</c:v>
                </c:pt>
                <c:pt idx="1">
                  <c:v>8.8428319101902506</c:v>
                </c:pt>
                <c:pt idx="2">
                  <c:v>9.2951440291812908</c:v>
                </c:pt>
                <c:pt idx="3">
                  <c:v>7.1280128462717345</c:v>
                </c:pt>
                <c:pt idx="4">
                  <c:v>13.149335245966903</c:v>
                </c:pt>
                <c:pt idx="5">
                  <c:v>13.339794576720772</c:v>
                </c:pt>
                <c:pt idx="6">
                  <c:v>8.3311887537564679</c:v>
                </c:pt>
                <c:pt idx="7">
                  <c:v>6.0075306120576766</c:v>
                </c:pt>
                <c:pt idx="8">
                  <c:v>9.6776204024935453</c:v>
                </c:pt>
                <c:pt idx="9">
                  <c:v>6.4253431042149645</c:v>
                </c:pt>
                <c:pt idx="10">
                  <c:v>8.3211547248614153</c:v>
                </c:pt>
                <c:pt idx="11">
                  <c:v>15.503391255264919</c:v>
                </c:pt>
                <c:pt idx="12">
                  <c:v>6.7592972502216488</c:v>
                </c:pt>
                <c:pt idx="13">
                  <c:v>11.747919126705463</c:v>
                </c:pt>
                <c:pt idx="14">
                  <c:v>14.993931372655648</c:v>
                </c:pt>
                <c:pt idx="15">
                  <c:v>6.9057253872857487</c:v>
                </c:pt>
                <c:pt idx="16">
                  <c:v>6.0498718944584908</c:v>
                </c:pt>
                <c:pt idx="17">
                  <c:v>9.0320071385430456</c:v>
                </c:pt>
                <c:pt idx="18">
                  <c:v>13.338186754175513</c:v>
                </c:pt>
                <c:pt idx="19">
                  <c:v>15.248661313960284</c:v>
                </c:pt>
                <c:pt idx="20">
                  <c:v>9.4365210559047323</c:v>
                </c:pt>
                <c:pt idx="21">
                  <c:v>7.5707287984204958</c:v>
                </c:pt>
                <c:pt idx="22">
                  <c:v>6.2317527597862421</c:v>
                </c:pt>
                <c:pt idx="23">
                  <c:v>7.4264732476183948</c:v>
                </c:pt>
                <c:pt idx="24">
                  <c:v>9.6980383753585304</c:v>
                </c:pt>
                <c:pt idx="25">
                  <c:v>16.513527229403994</c:v>
                </c:pt>
                <c:pt idx="26">
                  <c:v>14.466903907887435</c:v>
                </c:pt>
                <c:pt idx="27">
                  <c:v>14.225349653202002</c:v>
                </c:pt>
                <c:pt idx="28">
                  <c:v>9.8482511504550043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排出量比較シート!$BK$21:$BK$50</c:f>
              <c:numCache>
                <c:formatCode>#,##0_);[Red]\(#,##0\)</c:formatCode>
                <c:ptCount val="30"/>
                <c:pt idx="0">
                  <c:v>15.468822547030078</c:v>
                </c:pt>
                <c:pt idx="1">
                  <c:v>16.724845400989288</c:v>
                </c:pt>
                <c:pt idx="2">
                  <c:v>17.646172221553524</c:v>
                </c:pt>
                <c:pt idx="3">
                  <c:v>19.851835966010242</c:v>
                </c:pt>
                <c:pt idx="4">
                  <c:v>13.362097123556753</c:v>
                </c:pt>
                <c:pt idx="5">
                  <c:v>14.319750613442793</c:v>
                </c:pt>
                <c:pt idx="6">
                  <c:v>12.64384437685562</c:v>
                </c:pt>
                <c:pt idx="7">
                  <c:v>16.331345224447237</c:v>
                </c:pt>
                <c:pt idx="8">
                  <c:v>13.748924340056162</c:v>
                </c:pt>
                <c:pt idx="9">
                  <c:v>19.840868194383837</c:v>
                </c:pt>
                <c:pt idx="10">
                  <c:v>15.88827212680045</c:v>
                </c:pt>
                <c:pt idx="11">
                  <c:v>18.494512172200096</c:v>
                </c:pt>
                <c:pt idx="12">
                  <c:v>10.096884914243216</c:v>
                </c:pt>
                <c:pt idx="13">
                  <c:v>64.054034067840107</c:v>
                </c:pt>
                <c:pt idx="14">
                  <c:v>16.427420764484911</c:v>
                </c:pt>
                <c:pt idx="15">
                  <c:v>18.852705673998166</c:v>
                </c:pt>
                <c:pt idx="16">
                  <c:v>49.785759113664177</c:v>
                </c:pt>
                <c:pt idx="17">
                  <c:v>15.061541234239781</c:v>
                </c:pt>
                <c:pt idx="18">
                  <c:v>14.481229600638537</c:v>
                </c:pt>
                <c:pt idx="19">
                  <c:v>18.168849176260725</c:v>
                </c:pt>
                <c:pt idx="20">
                  <c:v>14.456587199134033</c:v>
                </c:pt>
                <c:pt idx="21">
                  <c:v>11.211610972110217</c:v>
                </c:pt>
                <c:pt idx="22">
                  <c:v>9.4321243002039239</c:v>
                </c:pt>
                <c:pt idx="23">
                  <c:v>14.86865743529594</c:v>
                </c:pt>
                <c:pt idx="24">
                  <c:v>9.7304306431128431</c:v>
                </c:pt>
                <c:pt idx="25">
                  <c:v>9.7500712541627088</c:v>
                </c:pt>
                <c:pt idx="26">
                  <c:v>14.413141627681432</c:v>
                </c:pt>
                <c:pt idx="27">
                  <c:v>19.363748857749361</c:v>
                </c:pt>
                <c:pt idx="28">
                  <c:v>14.668145222080264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排出量比較シート!$BQ$21:$BQ$50</c:f>
              <c:numCache>
                <c:formatCode>#,##0_);[Red]\(#,##0\)</c:formatCode>
                <c:ptCount val="30"/>
                <c:pt idx="0">
                  <c:v>0.92110116199666636</c:v>
                </c:pt>
                <c:pt idx="1">
                  <c:v>1.795216978831645</c:v>
                </c:pt>
                <c:pt idx="2">
                  <c:v>0.82446619221899742</c:v>
                </c:pt>
                <c:pt idx="3">
                  <c:v>1.239394374939623</c:v>
                </c:pt>
                <c:pt idx="4">
                  <c:v>0.55737259919277904</c:v>
                </c:pt>
                <c:pt idx="5">
                  <c:v>0.82857406659083366</c:v>
                </c:pt>
                <c:pt idx="6">
                  <c:v>0.99670270406690442</c:v>
                </c:pt>
                <c:pt idx="7">
                  <c:v>0.85048870749121097</c:v>
                </c:pt>
                <c:pt idx="8">
                  <c:v>0</c:v>
                </c:pt>
                <c:pt idx="9">
                  <c:v>0.61881541882744506</c:v>
                </c:pt>
                <c:pt idx="10">
                  <c:v>0.67083529717507095</c:v>
                </c:pt>
                <c:pt idx="11">
                  <c:v>0.54019350133693989</c:v>
                </c:pt>
                <c:pt idx="12">
                  <c:v>0</c:v>
                </c:pt>
                <c:pt idx="13">
                  <c:v>1.5627824239999999</c:v>
                </c:pt>
                <c:pt idx="14">
                  <c:v>0.52975882898996851</c:v>
                </c:pt>
                <c:pt idx="15">
                  <c:v>0.77023787915081221</c:v>
                </c:pt>
                <c:pt idx="16">
                  <c:v>0.66346812440179637</c:v>
                </c:pt>
                <c:pt idx="17">
                  <c:v>0.92195783814414278</c:v>
                </c:pt>
                <c:pt idx="18">
                  <c:v>1.6640795845880929</c:v>
                </c:pt>
                <c:pt idx="19">
                  <c:v>0</c:v>
                </c:pt>
                <c:pt idx="20">
                  <c:v>0.80989799900354853</c:v>
                </c:pt>
                <c:pt idx="21">
                  <c:v>1.136051367687219</c:v>
                </c:pt>
                <c:pt idx="22">
                  <c:v>0.675909447283492</c:v>
                </c:pt>
                <c:pt idx="23">
                  <c:v>0</c:v>
                </c:pt>
                <c:pt idx="24">
                  <c:v>0.99732124986399995</c:v>
                </c:pt>
                <c:pt idx="25">
                  <c:v>0.74892744634659314</c:v>
                </c:pt>
                <c:pt idx="26">
                  <c:v>0.3618175205983486</c:v>
                </c:pt>
                <c:pt idx="27">
                  <c:v>0.57393150840680596</c:v>
                </c:pt>
                <c:pt idx="28">
                  <c:v>1.11736621044601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排出量比較シート!$BR$21:$BR$50</c:f>
              <c:numCache>
                <c:formatCode>#,##0_);[Red]\(#,##0\)</c:formatCode>
                <c:ptCount val="30"/>
                <c:pt idx="0">
                  <c:v>52.628513902429468</c:v>
                </c:pt>
                <c:pt idx="1">
                  <c:v>40.359930422161455</c:v>
                </c:pt>
                <c:pt idx="2">
                  <c:v>45.192717855643146</c:v>
                </c:pt>
                <c:pt idx="3">
                  <c:v>171.06575130754447</c:v>
                </c:pt>
                <c:pt idx="4">
                  <c:v>38.402269101381478</c:v>
                </c:pt>
                <c:pt idx="5">
                  <c:v>46.826647092847594</c:v>
                </c:pt>
                <c:pt idx="6">
                  <c:v>67.307037860984508</c:v>
                </c:pt>
                <c:pt idx="7">
                  <c:v>67.705596552545458</c:v>
                </c:pt>
                <c:pt idx="8">
                  <c:v>42.417492531083099</c:v>
                </c:pt>
                <c:pt idx="9">
                  <c:v>34.963617158106892</c:v>
                </c:pt>
                <c:pt idx="10">
                  <c:v>66.726617239085186</c:v>
                </c:pt>
                <c:pt idx="11">
                  <c:v>115.94091316584309</c:v>
                </c:pt>
                <c:pt idx="12">
                  <c:v>25.568963761591444</c:v>
                </c:pt>
                <c:pt idx="13">
                  <c:v>143.3619234138138</c:v>
                </c:pt>
                <c:pt idx="14">
                  <c:v>60.883185783377485</c:v>
                </c:pt>
                <c:pt idx="15">
                  <c:v>42.580976492373303</c:v>
                </c:pt>
                <c:pt idx="16">
                  <c:v>69.480704496082467</c:v>
                </c:pt>
                <c:pt idx="17">
                  <c:v>106.56460753193106</c:v>
                </c:pt>
                <c:pt idx="18">
                  <c:v>61.60901612653317</c:v>
                </c:pt>
                <c:pt idx="19">
                  <c:v>69.829700667007714</c:v>
                </c:pt>
                <c:pt idx="20">
                  <c:v>34.520253992561322</c:v>
                </c:pt>
                <c:pt idx="21">
                  <c:v>60.391524678638518</c:v>
                </c:pt>
                <c:pt idx="22">
                  <c:v>45.29982407234813</c:v>
                </c:pt>
                <c:pt idx="23">
                  <c:v>34.421801555841881</c:v>
                </c:pt>
                <c:pt idx="24">
                  <c:v>36.535600367738638</c:v>
                </c:pt>
                <c:pt idx="25">
                  <c:v>48.532584505457216</c:v>
                </c:pt>
                <c:pt idx="26">
                  <c:v>69.298973278466718</c:v>
                </c:pt>
                <c:pt idx="27">
                  <c:v>89.089638597182315</c:v>
                </c:pt>
                <c:pt idx="28">
                  <c:v>34.413152502398916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c:ext uri="{02D57815-91ED-43cb-92C2-25804820EDAC}">
                        <c15:formulaRef>
                          <c15:sqref>排出量比較シート!$BF$21:$BF$68</c15:sqref>
                        </c15:formulaRef>
                      </c:ext>
                    </c:extLst>
                    <c:numCache>
                      <c:formatCode>#,##0_);[Red]\(#,##0\)</c:formatCode>
                      <c:ptCount val="48"/>
                      <c:pt idx="0">
                        <c:v>16.105245224554185</c:v>
                      </c:pt>
                      <c:pt idx="1">
                        <c:v>0</c:v>
                      </c:pt>
                      <c:pt idx="2">
                        <c:v>8.7880260827600836</c:v>
                      </c:pt>
                      <c:pt idx="3">
                        <c:v>128.24450230128198</c:v>
                      </c:pt>
                      <c:pt idx="4">
                        <c:v>0.77826808673637959</c:v>
                      </c:pt>
                      <c:pt idx="5">
                        <c:v>5.2775629697537916</c:v>
                      </c:pt>
                      <c:pt idx="6">
                        <c:v>36.082866880321852</c:v>
                      </c:pt>
                      <c:pt idx="7">
                        <c:v>21.741167598262898</c:v>
                      </c:pt>
                      <c:pt idx="8">
                        <c:v>5.2149399561365515</c:v>
                      </c:pt>
                      <c:pt idx="9">
                        <c:v>0.81061566728556356</c:v>
                      </c:pt>
                      <c:pt idx="10">
                        <c:v>32.471087788816</c:v>
                      </c:pt>
                      <c:pt idx="11">
                        <c:v>61.315615571127687</c:v>
                      </c:pt>
                      <c:pt idx="12">
                        <c:v>3.0231236503223471</c:v>
                      </c:pt>
                      <c:pt idx="13">
                        <c:v>57.581908522085563</c:v>
                      </c:pt>
                      <c:pt idx="14">
                        <c:v>8.6338161907418467</c:v>
                      </c:pt>
                      <c:pt idx="15">
                        <c:v>0.31253994446651717</c:v>
                      </c:pt>
                      <c:pt idx="16">
                        <c:v>1.0909067468089282</c:v>
                      </c:pt>
                      <c:pt idx="17">
                        <c:v>70.957875363953832</c:v>
                      </c:pt>
                      <c:pt idx="18">
                        <c:v>13.793213812546393</c:v>
                      </c:pt>
                      <c:pt idx="19">
                        <c:v>11.963545727380621</c:v>
                      </c:pt>
                      <c:pt idx="20">
                        <c:v>3.2997054342861438</c:v>
                      </c:pt>
                      <c:pt idx="21">
                        <c:v>31.143732757718631</c:v>
                      </c:pt>
                      <c:pt idx="22">
                        <c:v>21.266183855787474</c:v>
                      </c:pt>
                      <c:pt idx="23">
                        <c:v>2.7196900660429799</c:v>
                      </c:pt>
                      <c:pt idx="24">
                        <c:v>4.2974178404399488E-2</c:v>
                      </c:pt>
                      <c:pt idx="25">
                        <c:v>10.188136029326795</c:v>
                      </c:pt>
                      <c:pt idx="26">
                        <c:v>25.105909800420001</c:v>
                      </c:pt>
                      <c:pt idx="27">
                        <c:v>29.19962669994257</c:v>
                      </c:pt>
                      <c:pt idx="28">
                        <c:v>2.9032035904467022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0.77427032266210527</c:v>
                      </c:pt>
                      <c:pt idx="1">
                        <c:v>0.64108548187841796</c:v>
                      </c:pt>
                      <c:pt idx="2">
                        <c:v>0.75253613539794906</c:v>
                      </c:pt>
                      <c:pt idx="3">
                        <c:v>0.5735055531126122</c:v>
                      </c:pt>
                      <c:pt idx="4">
                        <c:v>0.6951562711374567</c:v>
                      </c:pt>
                      <c:pt idx="5">
                        <c:v>0.8580200905526999</c:v>
                      </c:pt>
                      <c:pt idx="6">
                        <c:v>0.74138493840776665</c:v>
                      </c:pt>
                      <c:pt idx="7">
                        <c:v>0.65319753000015879</c:v>
                      </c:pt>
                      <c:pt idx="8">
                        <c:v>0.48111687246159907</c:v>
                      </c:pt>
                      <c:pt idx="9">
                        <c:v>0.67361794881294534</c:v>
                      </c:pt>
                      <c:pt idx="10">
                        <c:v>0.65660607725762443</c:v>
                      </c:pt>
                      <c:pt idx="11">
                        <c:v>0.99788561501989759</c:v>
                      </c:pt>
                      <c:pt idx="12">
                        <c:v>0.29796185198202352</c:v>
                      </c:pt>
                      <c:pt idx="13">
                        <c:v>0.50579718396694484</c:v>
                      </c:pt>
                      <c:pt idx="14">
                        <c:v>0.84652094307867731</c:v>
                      </c:pt>
                      <c:pt idx="15">
                        <c:v>0.48650185192046058</c:v>
                      </c:pt>
                      <c:pt idx="16">
                        <c:v>0.61374079780735036</c:v>
                      </c:pt>
                      <c:pt idx="17">
                        <c:v>0.31152843081566123</c:v>
                      </c:pt>
                      <c:pt idx="18">
                        <c:v>0.41204827361776675</c:v>
                      </c:pt>
                      <c:pt idx="19">
                        <c:v>0.56621599503938014</c:v>
                      </c:pt>
                      <c:pt idx="20">
                        <c:v>0.96538768078756143</c:v>
                      </c:pt>
                      <c:pt idx="21">
                        <c:v>0.47654876822283843</c:v>
                      </c:pt>
                      <c:pt idx="22">
                        <c:v>0.27498449103607919</c:v>
                      </c:pt>
                      <c:pt idx="23">
                        <c:v>0.44256098603212307</c:v>
                      </c:pt>
                      <c:pt idx="24">
                        <c:v>0.43035660243070217</c:v>
                      </c:pt>
                      <c:pt idx="25">
                        <c:v>0.56060989607859424</c:v>
                      </c:pt>
                      <c:pt idx="26">
                        <c:v>0.55780684659820112</c:v>
                      </c:pt>
                      <c:pt idx="27">
                        <c:v>0.82129349775514049</c:v>
                      </c:pt>
                      <c:pt idx="28">
                        <c:v>0.63460763787811791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4.4574789727943056</c:v>
                      </c:pt>
                      <c:pt idx="1">
                        <c:v>3.2089590897665099</c:v>
                      </c:pt>
                      <c:pt idx="2">
                        <c:v>1.2247972130956604</c:v>
                      </c:pt>
                      <c:pt idx="3">
                        <c:v>2.5411207501594859</c:v>
                      </c:pt>
                      <c:pt idx="4">
                        <c:v>1.9509907744098653</c:v>
                      </c:pt>
                      <c:pt idx="5">
                        <c:v>6.6808889565317582</c:v>
                      </c:pt>
                      <c:pt idx="6">
                        <c:v>2.4752109090340233</c:v>
                      </c:pt>
                      <c:pt idx="7">
                        <c:v>16.505875489757155</c:v>
                      </c:pt>
                      <c:pt idx="8">
                        <c:v>5.8160256416929954</c:v>
                      </c:pt>
                      <c:pt idx="9">
                        <c:v>1.9132718911470117</c:v>
                      </c:pt>
                      <c:pt idx="10">
                        <c:v>2.3868874858236113</c:v>
                      </c:pt>
                      <c:pt idx="11">
                        <c:v>9.0455026813548294</c:v>
                      </c:pt>
                      <c:pt idx="12">
                        <c:v>0.20172605832031593</c:v>
                      </c:pt>
                      <c:pt idx="13">
                        <c:v>1.9601961438651181</c:v>
                      </c:pt>
                      <c:pt idx="14">
                        <c:v>9.6662724732125138</c:v>
                      </c:pt>
                      <c:pt idx="15">
                        <c:v>10.486201711094198</c:v>
                      </c:pt>
                      <c:pt idx="16">
                        <c:v>4.2680680648664113</c:v>
                      </c:pt>
                      <c:pt idx="17">
                        <c:v>4.2506215500968416</c:v>
                      </c:pt>
                      <c:pt idx="18">
                        <c:v>11.484241149367161</c:v>
                      </c:pt>
                      <c:pt idx="19">
                        <c:v>13.435231923777028</c:v>
                      </c:pt>
                      <c:pt idx="20">
                        <c:v>0.56461400322061206</c:v>
                      </c:pt>
                      <c:pt idx="21">
                        <c:v>2.1294934967281507</c:v>
                      </c:pt>
                      <c:pt idx="22">
                        <c:v>3.2185424823252049</c:v>
                      </c:pt>
                      <c:pt idx="23">
                        <c:v>2.0748965998661069</c:v>
                      </c:pt>
                      <c:pt idx="24">
                        <c:v>6.9988412176894887E-2</c:v>
                      </c:pt>
                      <c:pt idx="25">
                        <c:v>3.3698931557988585</c:v>
                      </c:pt>
                      <c:pt idx="26">
                        <c:v>5.5869281267191599</c:v>
                      </c:pt>
                      <c:pt idx="27">
                        <c:v>16.140014588299792</c:v>
                      </c:pt>
                      <c:pt idx="28">
                        <c:v>0.5051809502500213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15.08048989572973</c:v>
                      </c:pt>
                      <c:pt idx="1">
                        <c:v>13.952442956785154</c:v>
                      </c:pt>
                      <c:pt idx="2">
                        <c:v>17.250190859184112</c:v>
                      </c:pt>
                      <c:pt idx="3">
                        <c:v>19.467181702475933</c:v>
                      </c:pt>
                      <c:pt idx="4">
                        <c:v>12.982172215721636</c:v>
                      </c:pt>
                      <c:pt idx="5">
                        <c:v>13.928965703631754</c:v>
                      </c:pt>
                      <c:pt idx="6">
                        <c:v>12.255862048199658</c:v>
                      </c:pt>
                      <c:pt idx="7">
                        <c:v>15.950486122893761</c:v>
                      </c:pt>
                      <c:pt idx="8">
                        <c:v>13.365204270240213</c:v>
                      </c:pt>
                      <c:pt idx="9">
                        <c:v>19.46234457712626</c:v>
                      </c:pt>
                      <c:pt idx="10">
                        <c:v>15.513368510201513</c:v>
                      </c:pt>
                      <c:pt idx="11">
                        <c:v>18.112368554283876</c:v>
                      </c:pt>
                      <c:pt idx="12">
                        <c:v>9.7223316202886636</c:v>
                      </c:pt>
                      <c:pt idx="13">
                        <c:v>9.7455506618864405</c:v>
                      </c:pt>
                      <c:pt idx="14">
                        <c:v>16.04527714656869</c:v>
                      </c:pt>
                      <c:pt idx="15">
                        <c:v>16.728501676011316</c:v>
                      </c:pt>
                      <c:pt idx="16">
                        <c:v>16.314231158106651</c:v>
                      </c:pt>
                      <c:pt idx="17">
                        <c:v>14.692301167058396</c:v>
                      </c:pt>
                      <c:pt idx="18">
                        <c:v>14.115317598578805</c:v>
                      </c:pt>
                      <c:pt idx="19">
                        <c:v>12.466328095307581</c:v>
                      </c:pt>
                      <c:pt idx="20">
                        <c:v>14.076020033117544</c:v>
                      </c:pt>
                      <c:pt idx="21">
                        <c:v>10.851888003434613</c:v>
                      </c:pt>
                      <c:pt idx="22">
                        <c:v>9.067496814506935</c:v>
                      </c:pt>
                      <c:pt idx="23">
                        <c:v>14.490834463327133</c:v>
                      </c:pt>
                      <c:pt idx="24">
                        <c:v>9.3712331584038164</c:v>
                      </c:pt>
                      <c:pt idx="25">
                        <c:v>8.8525317408057393</c:v>
                      </c:pt>
                      <c:pt idx="26">
                        <c:v>14.046003496366353</c:v>
                      </c:pt>
                      <c:pt idx="27">
                        <c:v>15.472651762015659</c:v>
                      </c:pt>
                      <c:pt idx="28">
                        <c:v>14.296744831925174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3.9053806199495411</c:v>
                </c:pt>
                <c:pt idx="2">
                  <c:v>0.7864165082767004</c:v>
                </c:pt>
                <c:pt idx="3">
                  <c:v>5.4045409253968986</c:v>
                </c:pt>
                <c:pt idx="4">
                  <c:v>5.4072733991590241</c:v>
                </c:pt>
                <c:pt idx="5">
                  <c:v>12.48508790525041</c:v>
                </c:pt>
                <c:pt idx="7">
                  <c:v>13.906829171334032</c:v>
                </c:pt>
                <c:pt idx="8">
                  <c:v>0.38106449054835645</c:v>
                </c:pt>
                <c:pt idx="9">
                  <c:v>0</c:v>
                </c:pt>
                <c:pt idx="10">
                  <c:v>0.85293271088919576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10.096338053623139</c:v>
                </c:pt>
                <c:pt idx="4">
                  <c:v>5.4072733991590241</c:v>
                </c:pt>
                <c:pt idx="5">
                  <c:v>12.48508790525041</c:v>
                </c:pt>
                <c:pt idx="6">
                  <c:v>14.287893661882388</c:v>
                </c:pt>
                <c:pt idx="10">
                  <c:v>0.85293271088919576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再エネ比較シート!$BM$72:$BM$161</c:f>
              <c:numCache>
                <c:formatCode>#,##0_);[Red]\(#,##0\)</c:formatCode>
                <c:ptCount val="90"/>
                <c:pt idx="0">
                  <c:v>3112164.3953382997</c:v>
                </c:pt>
                <c:pt idx="1">
                  <c:v>400141.49915145081</c:v>
                </c:pt>
                <c:pt idx="2">
                  <c:v>1633875.3363003409</c:v>
                </c:pt>
                <c:pt idx="3">
                  <c:v>4583785.3456734577</c:v>
                </c:pt>
                <c:pt idx="4">
                  <c:v>4651214.0271335039</c:v>
                </c:pt>
                <c:pt idx="5">
                  <c:v>2509303.5952558336</c:v>
                </c:pt>
                <c:pt idx="6">
                  <c:v>933956.73306000722</c:v>
                </c:pt>
                <c:pt idx="7">
                  <c:v>9143557.4372045472</c:v>
                </c:pt>
                <c:pt idx="8">
                  <c:v>1556590.5757502757</c:v>
                </c:pt>
                <c:pt idx="9">
                  <c:v>6717898.4700561576</c:v>
                </c:pt>
                <c:pt idx="10">
                  <c:v>830411.44920243672</c:v>
                </c:pt>
                <c:pt idx="11">
                  <c:v>899259.48498701141</c:v>
                </c:pt>
                <c:pt idx="12">
                  <c:v>10133019.625077348</c:v>
                </c:pt>
                <c:pt idx="13">
                  <c:v>5750677.1513926694</c:v>
                </c:pt>
                <c:pt idx="14">
                  <c:v>2259479.3996858364</c:v>
                </c:pt>
                <c:pt idx="15">
                  <c:v>3711830.9025513441</c:v>
                </c:pt>
                <c:pt idx="16">
                  <c:v>197700.38570982195</c:v>
                </c:pt>
                <c:pt idx="17">
                  <c:v>909607.95399631304</c:v>
                </c:pt>
                <c:pt idx="18">
                  <c:v>1586674.8966117878</c:v>
                </c:pt>
                <c:pt idx="19">
                  <c:v>954064.43248859036</c:v>
                </c:pt>
                <c:pt idx="20">
                  <c:v>1755371.6744596602</c:v>
                </c:pt>
                <c:pt idx="21">
                  <c:v>2223883.4797219522</c:v>
                </c:pt>
                <c:pt idx="22">
                  <c:v>6788876.4770527426</c:v>
                </c:pt>
                <c:pt idx="23">
                  <c:v>9380174.3345451932</c:v>
                </c:pt>
                <c:pt idx="24">
                  <c:v>6404277.0390128773</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再エネ比較シート!$BK$72:$BK$161</c:f>
              <c:numCache>
                <c:formatCode>#,##0_);[Red]\(#,##0\)</c:formatCode>
                <c:ptCount val="90"/>
                <c:pt idx="0">
                  <c:v>3112164.3953382997</c:v>
                </c:pt>
                <c:pt idx="1">
                  <c:v>400141.49915145081</c:v>
                </c:pt>
                <c:pt idx="2">
                  <c:v>1633875.3363003409</c:v>
                </c:pt>
                <c:pt idx="3">
                  <c:v>4583785.3456734577</c:v>
                </c:pt>
                <c:pt idx="4">
                  <c:v>4651214.0271335039</c:v>
                </c:pt>
                <c:pt idx="5">
                  <c:v>2509303.5952558336</c:v>
                </c:pt>
                <c:pt idx="6">
                  <c:v>933956.73306000722</c:v>
                </c:pt>
                <c:pt idx="7">
                  <c:v>9143557.4372045472</c:v>
                </c:pt>
                <c:pt idx="8">
                  <c:v>1556590.5757502757</c:v>
                </c:pt>
                <c:pt idx="9">
                  <c:v>6717898.4700561576</c:v>
                </c:pt>
                <c:pt idx="10">
                  <c:v>830411.44920243672</c:v>
                </c:pt>
                <c:pt idx="11">
                  <c:v>899259.48498701141</c:v>
                </c:pt>
                <c:pt idx="12">
                  <c:v>10133019.625077348</c:v>
                </c:pt>
                <c:pt idx="13">
                  <c:v>5750677.1513926694</c:v>
                </c:pt>
                <c:pt idx="14">
                  <c:v>2259479.3996858364</c:v>
                </c:pt>
                <c:pt idx="15">
                  <c:v>3711830.9025513441</c:v>
                </c:pt>
                <c:pt idx="16">
                  <c:v>197700.38570982195</c:v>
                </c:pt>
                <c:pt idx="17">
                  <c:v>909607.95399631304</c:v>
                </c:pt>
                <c:pt idx="18">
                  <c:v>1586674.8966117878</c:v>
                </c:pt>
                <c:pt idx="19">
                  <c:v>954064.43248859036</c:v>
                </c:pt>
                <c:pt idx="20">
                  <c:v>1755371.6744596602</c:v>
                </c:pt>
                <c:pt idx="21">
                  <c:v>2223883.4797219522</c:v>
                </c:pt>
                <c:pt idx="22">
                  <c:v>6788876.4770527426</c:v>
                </c:pt>
                <c:pt idx="23">
                  <c:v>9380174.3345451932</c:v>
                </c:pt>
                <c:pt idx="24">
                  <c:v>6404277.0390128773</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再エネ比較シート!$BJ$72:$BJ$161</c:f>
              <c:numCache>
                <c:formatCode>#,##0_);[Red]\(#,##0\)</c:formatCode>
                <c:ptCount val="90"/>
                <c:pt idx="0">
                  <c:v>2131875.6966617005</c:v>
                </c:pt>
                <c:pt idx="1">
                  <c:v>29559.969848549172</c:v>
                </c:pt>
                <c:pt idx="2">
                  <c:v>73021.534699659212</c:v>
                </c:pt>
                <c:pt idx="3">
                  <c:v>26290.352326543009</c:v>
                </c:pt>
                <c:pt idx="4">
                  <c:v>532233.46386649588</c:v>
                </c:pt>
                <c:pt idx="5">
                  <c:v>142233.21874416675</c:v>
                </c:pt>
                <c:pt idx="6">
                  <c:v>193738.66293999273</c:v>
                </c:pt>
                <c:pt idx="7">
                  <c:v>175068.97179545238</c:v>
                </c:pt>
                <c:pt idx="8">
                  <c:v>11382.548249723997</c:v>
                </c:pt>
                <c:pt idx="9">
                  <c:v>184999.73694384328</c:v>
                </c:pt>
                <c:pt idx="10">
                  <c:v>81072.42379756314</c:v>
                </c:pt>
                <c:pt idx="11">
                  <c:v>49026.548012988525</c:v>
                </c:pt>
                <c:pt idx="12">
                  <c:v>141741.05692265171</c:v>
                </c:pt>
                <c:pt idx="13">
                  <c:v>488224.09860732948</c:v>
                </c:pt>
                <c:pt idx="14">
                  <c:v>386704.16431416344</c:v>
                </c:pt>
                <c:pt idx="15">
                  <c:v>317084.5054486554</c:v>
                </c:pt>
                <c:pt idx="16">
                  <c:v>26374.646290178069</c:v>
                </c:pt>
                <c:pt idx="17">
                  <c:v>32273.537003686866</c:v>
                </c:pt>
                <c:pt idx="18">
                  <c:v>13401.532388212294</c:v>
                </c:pt>
                <c:pt idx="19">
                  <c:v>12795.893511409731</c:v>
                </c:pt>
                <c:pt idx="20">
                  <c:v>89546.646540339512</c:v>
                </c:pt>
                <c:pt idx="21">
                  <c:v>69499.89627804792</c:v>
                </c:pt>
                <c:pt idx="22">
                  <c:v>288350.09894725675</c:v>
                </c:pt>
                <c:pt idx="23">
                  <c:v>711665.08445480641</c:v>
                </c:pt>
                <c:pt idx="24">
                  <c:v>566750.83298712235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再エネ比較シート!$BJ$72:$BJ$161</c:f>
              <c:numCache>
                <c:formatCode>#,##0_);[Red]\(#,##0\)</c:formatCode>
                <c:ptCount val="90"/>
                <c:pt idx="0">
                  <c:v>2131875.6966617005</c:v>
                </c:pt>
                <c:pt idx="1">
                  <c:v>29559.969848549172</c:v>
                </c:pt>
                <c:pt idx="2">
                  <c:v>73021.534699659212</c:v>
                </c:pt>
                <c:pt idx="3">
                  <c:v>26290.352326543009</c:v>
                </c:pt>
                <c:pt idx="4">
                  <c:v>532233.46386649588</c:v>
                </c:pt>
                <c:pt idx="5">
                  <c:v>142233.21874416675</c:v>
                </c:pt>
                <c:pt idx="6">
                  <c:v>193738.66293999273</c:v>
                </c:pt>
                <c:pt idx="7">
                  <c:v>175068.97179545238</c:v>
                </c:pt>
                <c:pt idx="8">
                  <c:v>11382.548249723997</c:v>
                </c:pt>
                <c:pt idx="9">
                  <c:v>184999.73694384328</c:v>
                </c:pt>
                <c:pt idx="10">
                  <c:v>81072.42379756314</c:v>
                </c:pt>
                <c:pt idx="11">
                  <c:v>49026.548012988525</c:v>
                </c:pt>
                <c:pt idx="12">
                  <c:v>141741.05692265171</c:v>
                </c:pt>
                <c:pt idx="13">
                  <c:v>488224.09860732948</c:v>
                </c:pt>
                <c:pt idx="14">
                  <c:v>386704.16431416344</c:v>
                </c:pt>
                <c:pt idx="15">
                  <c:v>317084.5054486554</c:v>
                </c:pt>
                <c:pt idx="16">
                  <c:v>26374.646290178069</c:v>
                </c:pt>
                <c:pt idx="17">
                  <c:v>32273.537003686866</c:v>
                </c:pt>
                <c:pt idx="18">
                  <c:v>13401.532388212294</c:v>
                </c:pt>
                <c:pt idx="19">
                  <c:v>12795.893511409731</c:v>
                </c:pt>
                <c:pt idx="20">
                  <c:v>89546.646540339512</c:v>
                </c:pt>
                <c:pt idx="21">
                  <c:v>69499.89627804792</c:v>
                </c:pt>
                <c:pt idx="22">
                  <c:v>288350.09894725675</c:v>
                </c:pt>
                <c:pt idx="23">
                  <c:v>711665.08445480641</c:v>
                </c:pt>
                <c:pt idx="24">
                  <c:v>566750.83298712235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再エネ比較シート!$BE$72:$BE$161</c:f>
              <c:numCache>
                <c:formatCode>#,##0_);[Red]\(#,##0\)</c:formatCode>
                <c:ptCount val="90"/>
                <c:pt idx="0">
                  <c:v>3302718.2340000002</c:v>
                </c:pt>
                <c:pt idx="1">
                  <c:v>350982.22899999999</c:v>
                </c:pt>
                <c:pt idx="2">
                  <c:v>959884.1540000001</c:v>
                </c:pt>
                <c:pt idx="3">
                  <c:v>4288445.7540000007</c:v>
                </c:pt>
                <c:pt idx="4">
                  <c:v>1945712.6809999999</c:v>
                </c:pt>
                <c:pt idx="5">
                  <c:v>1340336.2640000004</c:v>
                </c:pt>
                <c:pt idx="6">
                  <c:v>1103371.4539999999</c:v>
                </c:pt>
                <c:pt idx="7">
                  <c:v>1680318.5250000001</c:v>
                </c:pt>
                <c:pt idx="8">
                  <c:v>98288.338999999993</c:v>
                </c:pt>
                <c:pt idx="9">
                  <c:v>1279600.1220000002</c:v>
                </c:pt>
                <c:pt idx="10">
                  <c:v>270250.114</c:v>
                </c:pt>
                <c:pt idx="11">
                  <c:v>430619.17799999996</c:v>
                </c:pt>
                <c:pt idx="12">
                  <c:v>1378089.081</c:v>
                </c:pt>
                <c:pt idx="13">
                  <c:v>5158785.7989999996</c:v>
                </c:pt>
                <c:pt idx="14">
                  <c:v>970657.3389999998</c:v>
                </c:pt>
                <c:pt idx="15">
                  <c:v>1906841.287</c:v>
                </c:pt>
                <c:pt idx="16">
                  <c:v>222417.495</c:v>
                </c:pt>
                <c:pt idx="17">
                  <c:v>549421.08799999999</c:v>
                </c:pt>
                <c:pt idx="18">
                  <c:v>99863.255999999979</c:v>
                </c:pt>
                <c:pt idx="19">
                  <c:v>253827.00300000003</c:v>
                </c:pt>
                <c:pt idx="20">
                  <c:v>1641292.0589999999</c:v>
                </c:pt>
                <c:pt idx="21">
                  <c:v>1538748.777</c:v>
                </c:pt>
                <c:pt idx="22">
                  <c:v>1608706.5579999997</c:v>
                </c:pt>
                <c:pt idx="23">
                  <c:v>2449547.2879999997</c:v>
                </c:pt>
                <c:pt idx="24">
                  <c:v>4845547.6869999999</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再エネ比較シート!$BF$72:$BF$161</c:f>
              <c:numCache>
                <c:formatCode>#,##0_);[Red]\(#,##0\)</c:formatCode>
                <c:ptCount val="90"/>
                <c:pt idx="0">
                  <c:v>1730720.9280000003</c:v>
                </c:pt>
                <c:pt idx="1">
                  <c:v>78719.240000000005</c:v>
                </c:pt>
                <c:pt idx="2">
                  <c:v>736233.76399999997</c:v>
                </c:pt>
                <c:pt idx="3">
                  <c:v>312492.283</c:v>
                </c:pt>
                <c:pt idx="4">
                  <c:v>3142484.1880000001</c:v>
                </c:pt>
                <c:pt idx="5">
                  <c:v>1302128.9210000001</c:v>
                </c:pt>
                <c:pt idx="6">
                  <c:v>24323.941999999999</c:v>
                </c:pt>
                <c:pt idx="7">
                  <c:v>5172628.5159999998</c:v>
                </c:pt>
                <c:pt idx="8">
                  <c:v>1447359.5589999999</c:v>
                </c:pt>
                <c:pt idx="9">
                  <c:v>5437159.2549999999</c:v>
                </c:pt>
                <c:pt idx="10">
                  <c:v>592070.41799999983</c:v>
                </c:pt>
                <c:pt idx="11">
                  <c:v>506662.087</c:v>
                </c:pt>
                <c:pt idx="12">
                  <c:v>2528397.4019999993</c:v>
                </c:pt>
                <c:pt idx="13">
                  <c:v>1056757.334</c:v>
                </c:pt>
                <c:pt idx="14">
                  <c:v>1404648.719</c:v>
                </c:pt>
                <c:pt idx="15">
                  <c:v>2098179.9589999993</c:v>
                </c:pt>
                <c:pt idx="16">
                  <c:v>1657.537</c:v>
                </c:pt>
                <c:pt idx="17">
                  <c:v>298147.22100000002</c:v>
                </c:pt>
                <c:pt idx="18">
                  <c:v>1395553.601</c:v>
                </c:pt>
                <c:pt idx="19">
                  <c:v>606527.85600000003</c:v>
                </c:pt>
                <c:pt idx="20">
                  <c:v>186570.079</c:v>
                </c:pt>
                <c:pt idx="21">
                  <c:v>750855.32499999995</c:v>
                </c:pt>
                <c:pt idx="22">
                  <c:v>2599313.9939999999</c:v>
                </c:pt>
                <c:pt idx="23">
                  <c:v>7475257.4440000001</c:v>
                </c:pt>
                <c:pt idx="24">
                  <c:v>2094755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再エネ比較シート!$BG$72:$BG$161</c:f>
              <c:numCache>
                <c:formatCode>#,##0_);[Red]\(#,##0\)</c:formatCode>
                <c:ptCount val="90"/>
                <c:pt idx="0">
                  <c:v>210351.97099999999</c:v>
                </c:pt>
                <c:pt idx="1">
                  <c:v>0</c:v>
                </c:pt>
                <c:pt idx="2">
                  <c:v>10778.953</c:v>
                </c:pt>
                <c:pt idx="3">
                  <c:v>0</c:v>
                </c:pt>
                <c:pt idx="4">
                  <c:v>95229.036999999982</c:v>
                </c:pt>
                <c:pt idx="5">
                  <c:v>1293.0640000000001</c:v>
                </c:pt>
                <c:pt idx="6">
                  <c:v>0</c:v>
                </c:pt>
                <c:pt idx="7">
                  <c:v>173486.68599999999</c:v>
                </c:pt>
                <c:pt idx="8">
                  <c:v>22325.225999999995</c:v>
                </c:pt>
                <c:pt idx="9">
                  <c:v>181983.541</c:v>
                </c:pt>
                <c:pt idx="10">
                  <c:v>48714.968999999997</c:v>
                </c:pt>
                <c:pt idx="11">
                  <c:v>11004.768</c:v>
                </c:pt>
                <c:pt idx="12">
                  <c:v>349568.38399999996</c:v>
                </c:pt>
                <c:pt idx="13">
                  <c:v>23353.702000000001</c:v>
                </c:pt>
                <c:pt idx="14">
                  <c:v>113111.83100000002</c:v>
                </c:pt>
                <c:pt idx="15">
                  <c:v>20042.53</c:v>
                </c:pt>
                <c:pt idx="16">
                  <c:v>0</c:v>
                </c:pt>
                <c:pt idx="17">
                  <c:v>94281.785999999993</c:v>
                </c:pt>
                <c:pt idx="18">
                  <c:v>101616.874</c:v>
                </c:pt>
                <c:pt idx="19">
                  <c:v>106505.46700000002</c:v>
                </c:pt>
                <c:pt idx="20">
                  <c:v>17048.579000000002</c:v>
                </c:pt>
                <c:pt idx="21">
                  <c:v>0</c:v>
                </c:pt>
                <c:pt idx="22">
                  <c:v>179424.15900000001</c:v>
                </c:pt>
                <c:pt idx="23">
                  <c:v>160300.27900000001</c:v>
                </c:pt>
                <c:pt idx="24">
                  <c:v>30438.453000000001</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再エネ比較シート!$BH$72:$BH$161</c:f>
              <c:numCache>
                <c:formatCode>#,##0_);[Red]\(#,##0\)</c:formatCode>
                <c:ptCount val="90"/>
                <c:pt idx="0">
                  <c:v>248.959</c:v>
                </c:pt>
                <c:pt idx="1">
                  <c:v>0</c:v>
                </c:pt>
                <c:pt idx="2">
                  <c:v>0</c:v>
                </c:pt>
                <c:pt idx="3">
                  <c:v>9137.6610000000001</c:v>
                </c:pt>
                <c:pt idx="4">
                  <c:v>21.585000000000001</c:v>
                </c:pt>
                <c:pt idx="5">
                  <c:v>7778.5649999999987</c:v>
                </c:pt>
                <c:pt idx="6">
                  <c:v>0</c:v>
                </c:pt>
                <c:pt idx="7">
                  <c:v>2292192.6820000005</c:v>
                </c:pt>
                <c:pt idx="8">
                  <c:v>0</c:v>
                </c:pt>
                <c:pt idx="9">
                  <c:v>4155.2889999999998</c:v>
                </c:pt>
                <c:pt idx="10">
                  <c:v>448.37200000000001</c:v>
                </c:pt>
                <c:pt idx="11">
                  <c:v>0</c:v>
                </c:pt>
                <c:pt idx="12">
                  <c:v>6018705.8150000004</c:v>
                </c:pt>
                <c:pt idx="13">
                  <c:v>4.415</c:v>
                </c:pt>
                <c:pt idx="14">
                  <c:v>157765.67499999999</c:v>
                </c:pt>
                <c:pt idx="15">
                  <c:v>3851.6320000000001</c:v>
                </c:pt>
                <c:pt idx="16">
                  <c:v>0</c:v>
                </c:pt>
                <c:pt idx="17">
                  <c:v>31.396000000000001</c:v>
                </c:pt>
                <c:pt idx="18">
                  <c:v>3042.6979999999994</c:v>
                </c:pt>
                <c:pt idx="19">
                  <c:v>0</c:v>
                </c:pt>
                <c:pt idx="20">
                  <c:v>7.604000000000001</c:v>
                </c:pt>
                <c:pt idx="21">
                  <c:v>3779.2739999999999</c:v>
                </c:pt>
                <c:pt idx="22">
                  <c:v>2689781.8650000002</c:v>
                </c:pt>
                <c:pt idx="23">
                  <c:v>6734.4080000000004</c:v>
                </c:pt>
                <c:pt idx="24">
                  <c:v>286.73200000000008</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再エネ比較シート!$BI$72:$BI$161</c:f>
              <c:numCache>
                <c:formatCode>#,##0_);[Red]\(#,##0\)</c:formatCode>
                <c:ptCount val="90"/>
                <c:pt idx="0">
                  <c:v>5244040.0920000002</c:v>
                </c:pt>
                <c:pt idx="1">
                  <c:v>429701.46899999998</c:v>
                </c:pt>
                <c:pt idx="2">
                  <c:v>1706896.871</c:v>
                </c:pt>
                <c:pt idx="3">
                  <c:v>4610075.6980000008</c:v>
                </c:pt>
                <c:pt idx="4">
                  <c:v>5183447.4909999995</c:v>
                </c:pt>
                <c:pt idx="5">
                  <c:v>2651536.8140000002</c:v>
                </c:pt>
                <c:pt idx="6">
                  <c:v>1127695.3959999999</c:v>
                </c:pt>
                <c:pt idx="7">
                  <c:v>9318626.409</c:v>
                </c:pt>
                <c:pt idx="8">
                  <c:v>1567973.1239999998</c:v>
                </c:pt>
                <c:pt idx="9">
                  <c:v>6902898.2070000004</c:v>
                </c:pt>
                <c:pt idx="10">
                  <c:v>911483.87299999991</c:v>
                </c:pt>
                <c:pt idx="11">
                  <c:v>948286.03299999994</c:v>
                </c:pt>
                <c:pt idx="12">
                  <c:v>10274760.682</c:v>
                </c:pt>
                <c:pt idx="13">
                  <c:v>6238901.2499999991</c:v>
                </c:pt>
                <c:pt idx="14">
                  <c:v>2646183.5639999998</c:v>
                </c:pt>
                <c:pt idx="15">
                  <c:v>4028915.4079999994</c:v>
                </c:pt>
                <c:pt idx="16">
                  <c:v>224075.03200000001</c:v>
                </c:pt>
                <c:pt idx="17">
                  <c:v>941881.49099999992</c:v>
                </c:pt>
                <c:pt idx="18">
                  <c:v>1600076.4290000002</c:v>
                </c:pt>
                <c:pt idx="19">
                  <c:v>966860.32600000012</c:v>
                </c:pt>
                <c:pt idx="20">
                  <c:v>1844918.3209999998</c:v>
                </c:pt>
                <c:pt idx="21">
                  <c:v>2293383.3760000002</c:v>
                </c:pt>
                <c:pt idx="22">
                  <c:v>7077226.5759999994</c:v>
                </c:pt>
                <c:pt idx="23">
                  <c:v>10091839.419</c:v>
                </c:pt>
                <c:pt idx="24">
                  <c:v>6971027.8719999995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再エネ比較シート!$CO$13:$CO$42</c:f>
              <c:numCache>
                <c:formatCode>0.0%</c:formatCode>
                <c:ptCount val="30"/>
                <c:pt idx="0">
                  <c:v>4.9350649350649353E-2</c:v>
                </c:pt>
                <c:pt idx="1">
                  <c:v>5.9167275383491598E-2</c:v>
                </c:pt>
                <c:pt idx="2">
                  <c:v>2.7230046948356807E-2</c:v>
                </c:pt>
                <c:pt idx="3">
                  <c:v>4.207668815744825E-2</c:v>
                </c:pt>
                <c:pt idx="4">
                  <c:v>2.1841397849462367E-2</c:v>
                </c:pt>
                <c:pt idx="5">
                  <c:v>1.2747400201274741E-2</c:v>
                </c:pt>
                <c:pt idx="6">
                  <c:v>5.9813084112149535E-2</c:v>
                </c:pt>
                <c:pt idx="7">
                  <c:v>0.10897743638982237</c:v>
                </c:pt>
                <c:pt idx="8">
                  <c:v>1.5567086730911787E-2</c:v>
                </c:pt>
                <c:pt idx="9">
                  <c:v>1.181556195965418E-2</c:v>
                </c:pt>
                <c:pt idx="10">
                  <c:v>8.7981859410430838E-2</c:v>
                </c:pt>
                <c:pt idx="11">
                  <c:v>3.695150115473441E-2</c:v>
                </c:pt>
                <c:pt idx="12">
                  <c:v>7.1403322728879462E-2</c:v>
                </c:pt>
                <c:pt idx="13">
                  <c:v>4.5272969374167776E-2</c:v>
                </c:pt>
                <c:pt idx="14">
                  <c:v>4.7930931824947898E-2</c:v>
                </c:pt>
                <c:pt idx="15">
                  <c:v>3.0727023319615913E-2</c:v>
                </c:pt>
                <c:pt idx="16">
                  <c:v>2.7117611212675197E-2</c:v>
                </c:pt>
                <c:pt idx="17">
                  <c:v>0.10243492863140219</c:v>
                </c:pt>
                <c:pt idx="18">
                  <c:v>2.3201856148491878E-2</c:v>
                </c:pt>
                <c:pt idx="19">
                  <c:v>6.4121247449723112E-3</c:v>
                </c:pt>
                <c:pt idx="20">
                  <c:v>1.6035634743875277E-2</c:v>
                </c:pt>
                <c:pt idx="21">
                  <c:v>8.8162456661713726E-2</c:v>
                </c:pt>
                <c:pt idx="22">
                  <c:v>0.11420096403411198</c:v>
                </c:pt>
                <c:pt idx="23">
                  <c:v>3.1756318859364877E-2</c:v>
                </c:pt>
                <c:pt idx="24">
                  <c:v>4.666083406240887E-3</c:v>
                </c:pt>
                <c:pt idx="25">
                  <c:v>2.1586616297895305E-3</c:v>
                </c:pt>
                <c:pt idx="26">
                  <c:v>4.4315403422982888E-2</c:v>
                </c:pt>
                <c:pt idx="27">
                  <c:v>1.7641597028783658E-2</c:v>
                </c:pt>
                <c:pt idx="28">
                  <c:v>3.059923501912452E-2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再エネ比較シート!$CC$13:$CC$42</c:f>
              <c:numCache>
                <c:formatCode>0.0%</c:formatCode>
                <c:ptCount val="30"/>
                <c:pt idx="0">
                  <c:v>1.2194759803956125E-2</c:v>
                </c:pt>
                <c:pt idx="1">
                  <c:v>5.085778275577995E-2</c:v>
                </c:pt>
                <c:pt idx="2">
                  <c:v>1.3222020729645456E-2</c:v>
                </c:pt>
                <c:pt idx="3">
                  <c:v>1.3068997996381905E-2</c:v>
                </c:pt>
                <c:pt idx="4">
                  <c:v>1.734448039705281E-2</c:v>
                </c:pt>
                <c:pt idx="5">
                  <c:v>6.6153687454712506E-3</c:v>
                </c:pt>
                <c:pt idx="6">
                  <c:v>1.3828315616670434E-2</c:v>
                </c:pt>
                <c:pt idx="7">
                  <c:v>3.7835150731335795E-2</c:v>
                </c:pt>
                <c:pt idx="8">
                  <c:v>7.6147163616645617E-3</c:v>
                </c:pt>
                <c:pt idx="9">
                  <c:v>8.0432183045881563E-3</c:v>
                </c:pt>
                <c:pt idx="10">
                  <c:v>2.0323337410677867E-2</c:v>
                </c:pt>
                <c:pt idx="11">
                  <c:v>1.8995386658607578E-2</c:v>
                </c:pt>
                <c:pt idx="12">
                  <c:v>3.4402912861769816E-2</c:v>
                </c:pt>
                <c:pt idx="13">
                  <c:v>1.8553204804163007E-2</c:v>
                </c:pt>
                <c:pt idx="14">
                  <c:v>4.163419330092117E-2</c:v>
                </c:pt>
                <c:pt idx="15">
                  <c:v>2.371024055565453E-2</c:v>
                </c:pt>
                <c:pt idx="16">
                  <c:v>1.5632655390104232E-2</c:v>
                </c:pt>
                <c:pt idx="17">
                  <c:v>1.483430681702699E-2</c:v>
                </c:pt>
                <c:pt idx="18">
                  <c:v>1.7276522009307019E-2</c:v>
                </c:pt>
                <c:pt idx="19">
                  <c:v>3.9738274284209724E-3</c:v>
                </c:pt>
                <c:pt idx="20">
                  <c:v>7.1803043894893741E-3</c:v>
                </c:pt>
                <c:pt idx="21">
                  <c:v>1.8438319978831927E-2</c:v>
                </c:pt>
                <c:pt idx="22">
                  <c:v>3.5788664611095006E-2</c:v>
                </c:pt>
                <c:pt idx="23">
                  <c:v>1.3990982807840098E-2</c:v>
                </c:pt>
                <c:pt idx="24">
                  <c:v>2.2157535900310119E-3</c:v>
                </c:pt>
                <c:pt idx="25">
                  <c:v>1.6437029245355754E-3</c:v>
                </c:pt>
                <c:pt idx="26">
                  <c:v>2.8634175178210042E-2</c:v>
                </c:pt>
                <c:pt idx="27">
                  <c:v>1.0294648588356822E-2</c:v>
                </c:pt>
                <c:pt idx="28">
                  <c:v>1.324631394857655E-2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再エネ比較シート!$CD$13:$CD$42</c:f>
              <c:numCache>
                <c:formatCode>0.0%</c:formatCode>
                <c:ptCount val="30"/>
                <c:pt idx="0">
                  <c:v>1.3227591389715812E-2</c:v>
                </c:pt>
                <c:pt idx="1">
                  <c:v>0.40806929770243605</c:v>
                </c:pt>
                <c:pt idx="2">
                  <c:v>0.2217270614131224</c:v>
                </c:pt>
                <c:pt idx="3">
                  <c:v>0.49157690181420022</c:v>
                </c:pt>
                <c:pt idx="4">
                  <c:v>5.6260243615577084E-2</c:v>
                </c:pt>
                <c:pt idx="5">
                  <c:v>0.1644354357377609</c:v>
                </c:pt>
                <c:pt idx="6">
                  <c:v>6.2711460988821369E-2</c:v>
                </c:pt>
                <c:pt idx="7">
                  <c:v>0.32908271153003099</c:v>
                </c:pt>
                <c:pt idx="8">
                  <c:v>6.8611749606619079E-3</c:v>
                </c:pt>
                <c:pt idx="9">
                  <c:v>2.3027218666014752E-2</c:v>
                </c:pt>
                <c:pt idx="10">
                  <c:v>9.7190075975929283E-2</c:v>
                </c:pt>
                <c:pt idx="11">
                  <c:v>0.1315959104135884</c:v>
                </c:pt>
                <c:pt idx="12">
                  <c:v>0.26680591582225016</c:v>
                </c:pt>
                <c:pt idx="13">
                  <c:v>8.3383353482853112E-2</c:v>
                </c:pt>
                <c:pt idx="14">
                  <c:v>0.20801187894956383</c:v>
                </c:pt>
                <c:pt idx="15">
                  <c:v>0.55785938770751753</c:v>
                </c:pt>
                <c:pt idx="16">
                  <c:v>4.5477417034578069E-2</c:v>
                </c:pt>
                <c:pt idx="17">
                  <c:v>0.2221263991858341</c:v>
                </c:pt>
                <c:pt idx="18">
                  <c:v>9.7362258010312785E-2</c:v>
                </c:pt>
                <c:pt idx="19">
                  <c:v>2.724327581023114E-2</c:v>
                </c:pt>
                <c:pt idx="20">
                  <c:v>5.0938934669362505E-4</c:v>
                </c:pt>
                <c:pt idx="21">
                  <c:v>7.8488568933981817E-2</c:v>
                </c:pt>
                <c:pt idx="22">
                  <c:v>0.16173998543702806</c:v>
                </c:pt>
                <c:pt idx="23">
                  <c:v>1.1180671203110699</c:v>
                </c:pt>
                <c:pt idx="24">
                  <c:v>8.4960023114957178E-2</c:v>
                </c:pt>
                <c:pt idx="25">
                  <c:v>9.4751346222227653E-2</c:v>
                </c:pt>
                <c:pt idx="26">
                  <c:v>0.27888088627743685</c:v>
                </c:pt>
                <c:pt idx="27">
                  <c:v>0.29226481580020763</c:v>
                </c:pt>
                <c:pt idx="28">
                  <c:v>0.10088349642741201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再エネ比較シート!$CE$13:$CE$42</c:f>
              <c:numCache>
                <c:formatCode>0.0%</c:formatCode>
                <c:ptCount val="30"/>
                <c:pt idx="0">
                  <c:v>0</c:v>
                </c:pt>
                <c:pt idx="1">
                  <c:v>0</c:v>
                </c:pt>
                <c:pt idx="2">
                  <c:v>0</c:v>
                </c:pt>
                <c:pt idx="3">
                  <c:v>0</c:v>
                </c:pt>
                <c:pt idx="4">
                  <c:v>0</c:v>
                </c:pt>
                <c:pt idx="5">
                  <c:v>1.8302433881124385</c:v>
                </c:pt>
                <c:pt idx="6">
                  <c:v>0</c:v>
                </c:pt>
                <c:pt idx="7">
                  <c:v>0</c:v>
                </c:pt>
                <c:pt idx="8">
                  <c:v>0</c:v>
                </c:pt>
                <c:pt idx="9">
                  <c:v>0</c:v>
                </c:pt>
                <c:pt idx="10">
                  <c:v>0</c:v>
                </c:pt>
                <c:pt idx="11">
                  <c:v>0</c:v>
                </c:pt>
                <c:pt idx="12">
                  <c:v>0</c:v>
                </c:pt>
                <c:pt idx="13">
                  <c:v>0</c:v>
                </c:pt>
                <c:pt idx="14">
                  <c:v>0</c:v>
                </c:pt>
                <c:pt idx="15">
                  <c:v>1.818047223557222</c:v>
                </c:pt>
                <c:pt idx="16">
                  <c:v>4.0740756500573252E-2</c:v>
                </c:pt>
                <c:pt idx="17">
                  <c:v>0</c:v>
                </c:pt>
                <c:pt idx="18">
                  <c:v>0</c:v>
                </c:pt>
                <c:pt idx="19">
                  <c:v>6.9288602260417859E-2</c:v>
                </c:pt>
                <c:pt idx="20">
                  <c:v>0</c:v>
                </c:pt>
                <c:pt idx="21">
                  <c:v>0</c:v>
                </c:pt>
                <c:pt idx="22">
                  <c:v>0</c:v>
                </c:pt>
                <c:pt idx="23">
                  <c:v>0</c:v>
                </c:pt>
                <c:pt idx="24">
                  <c:v>0</c:v>
                </c:pt>
                <c:pt idx="25">
                  <c:v>3.1209523177481899</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再エネ比較シート!$CF$13:$CF$42</c:f>
              <c:numCache>
                <c:formatCode>0.0%</c:formatCode>
                <c:ptCount val="30"/>
                <c:pt idx="0">
                  <c:v>4.4764880381096507E-3</c:v>
                </c:pt>
                <c:pt idx="1">
                  <c:v>0</c:v>
                </c:pt>
                <c:pt idx="2">
                  <c:v>3.2615814201267745E-3</c:v>
                </c:pt>
                <c:pt idx="3">
                  <c:v>0</c:v>
                </c:pt>
                <c:pt idx="4">
                  <c:v>0</c:v>
                </c:pt>
                <c:pt idx="5">
                  <c:v>0</c:v>
                </c:pt>
                <c:pt idx="6">
                  <c:v>0</c:v>
                </c:pt>
                <c:pt idx="7">
                  <c:v>0</c:v>
                </c:pt>
                <c:pt idx="8">
                  <c:v>5.466634393992046E-2</c:v>
                </c:pt>
                <c:pt idx="9">
                  <c:v>0</c:v>
                </c:pt>
                <c:pt idx="10">
                  <c:v>0</c:v>
                </c:pt>
                <c:pt idx="11">
                  <c:v>0</c:v>
                </c:pt>
                <c:pt idx="12">
                  <c:v>0</c:v>
                </c:pt>
                <c:pt idx="13">
                  <c:v>0</c:v>
                </c:pt>
                <c:pt idx="14">
                  <c:v>0</c:v>
                </c:pt>
                <c:pt idx="15">
                  <c:v>0.37041272839442546</c:v>
                </c:pt>
                <c:pt idx="16">
                  <c:v>0</c:v>
                </c:pt>
                <c:pt idx="17">
                  <c:v>0</c:v>
                </c:pt>
                <c:pt idx="18">
                  <c:v>2.5248810223327516E-2</c:v>
                </c:pt>
                <c:pt idx="19">
                  <c:v>0</c:v>
                </c:pt>
                <c:pt idx="20">
                  <c:v>0</c:v>
                </c:pt>
                <c:pt idx="21">
                  <c:v>5.9788004217076043E-2</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再エネ比較シート!$CH$13:$CH$42</c:f>
              <c:numCache>
                <c:formatCode>0.0%</c:formatCode>
                <c:ptCount val="30"/>
                <c:pt idx="0">
                  <c:v>6.8922063712234805E-2</c:v>
                </c:pt>
                <c:pt idx="1">
                  <c:v>0</c:v>
                </c:pt>
                <c:pt idx="2">
                  <c:v>0</c:v>
                </c:pt>
                <c:pt idx="3">
                  <c:v>0</c:v>
                </c:pt>
                <c:pt idx="4">
                  <c:v>0</c:v>
                </c:pt>
                <c:pt idx="5">
                  <c:v>0</c:v>
                </c:pt>
                <c:pt idx="6">
                  <c:v>0</c:v>
                </c:pt>
                <c:pt idx="7">
                  <c:v>0</c:v>
                </c:pt>
                <c:pt idx="8">
                  <c:v>0</c:v>
                </c:pt>
                <c:pt idx="9">
                  <c:v>0</c:v>
                </c:pt>
                <c:pt idx="10">
                  <c:v>0</c:v>
                </c:pt>
                <c:pt idx="11">
                  <c:v>0</c:v>
                </c:pt>
                <c:pt idx="12">
                  <c:v>0</c:v>
                </c:pt>
                <c:pt idx="13">
                  <c:v>0</c:v>
                </c:pt>
                <c:pt idx="14">
                  <c:v>7.3816817437684951E-2</c:v>
                </c:pt>
                <c:pt idx="15">
                  <c:v>0</c:v>
                </c:pt>
                <c:pt idx="16">
                  <c:v>0</c:v>
                </c:pt>
                <c:pt idx="17">
                  <c:v>0</c:v>
                </c:pt>
                <c:pt idx="18">
                  <c:v>0</c:v>
                </c:pt>
                <c:pt idx="19">
                  <c:v>0</c:v>
                </c:pt>
                <c:pt idx="20">
                  <c:v>0</c:v>
                </c:pt>
                <c:pt idx="21">
                  <c:v>0</c:v>
                </c:pt>
                <c:pt idx="22">
                  <c:v>0</c:v>
                </c:pt>
                <c:pt idx="23">
                  <c:v>0</c:v>
                </c:pt>
                <c:pt idx="24">
                  <c:v>0</c:v>
                </c:pt>
                <c:pt idx="25">
                  <c:v>0</c:v>
                </c:pt>
                <c:pt idx="26">
                  <c:v>0</c:v>
                </c:pt>
                <c:pt idx="27">
                  <c:v>3.1756331897715581E-2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再エネ比較シート!$CI$13:$CI$42</c:f>
              <c:numCache>
                <c:formatCode>0.0%</c:formatCode>
                <c:ptCount val="30"/>
                <c:pt idx="0">
                  <c:v>9.8820902944016381E-2</c:v>
                </c:pt>
                <c:pt idx="1">
                  <c:v>0.45892708045821601</c:v>
                </c:pt>
                <c:pt idx="2">
                  <c:v>0.23821066356289464</c:v>
                </c:pt>
                <c:pt idx="3">
                  <c:v>0.50464589981058205</c:v>
                </c:pt>
                <c:pt idx="4">
                  <c:v>7.3604724012629894E-2</c:v>
                </c:pt>
                <c:pt idx="5">
                  <c:v>2.0012941925956707</c:v>
                </c:pt>
                <c:pt idx="6">
                  <c:v>7.6539776605491813E-2</c:v>
                </c:pt>
                <c:pt idx="7">
                  <c:v>0.3669178622613668</c:v>
                </c:pt>
                <c:pt idx="8">
                  <c:v>6.9142235262246929E-2</c:v>
                </c:pt>
                <c:pt idx="9">
                  <c:v>3.1070436970602907E-2</c:v>
                </c:pt>
                <c:pt idx="10">
                  <c:v>0.11751341338660715</c:v>
                </c:pt>
                <c:pt idx="11">
                  <c:v>0.15059129707219596</c:v>
                </c:pt>
                <c:pt idx="12">
                  <c:v>0.30120882868401999</c:v>
                </c:pt>
                <c:pt idx="13">
                  <c:v>0.10193655828701612</c:v>
                </c:pt>
                <c:pt idx="14">
                  <c:v>0.32346288968816994</c:v>
                </c:pt>
                <c:pt idx="15">
                  <c:v>2.7700295802148194</c:v>
                </c:pt>
                <c:pt idx="16">
                  <c:v>0.10185082892525556</c:v>
                </c:pt>
                <c:pt idx="17">
                  <c:v>0.23696070600286109</c:v>
                </c:pt>
                <c:pt idx="18">
                  <c:v>0.13988759024294734</c:v>
                </c:pt>
                <c:pt idx="19">
                  <c:v>0.10050570549906998</c:v>
                </c:pt>
                <c:pt idx="20">
                  <c:v>7.689693736183E-3</c:v>
                </c:pt>
                <c:pt idx="21">
                  <c:v>0.15671489312988982</c:v>
                </c:pt>
                <c:pt idx="22">
                  <c:v>0.19752865004812306</c:v>
                </c:pt>
                <c:pt idx="23">
                  <c:v>1.1320581031189103</c:v>
                </c:pt>
                <c:pt idx="24">
                  <c:v>8.7175776704988175E-2</c:v>
                </c:pt>
                <c:pt idx="25">
                  <c:v>3.2173473668949533</c:v>
                </c:pt>
                <c:pt idx="26">
                  <c:v>0.30751506145564689</c:v>
                </c:pt>
                <c:pt idx="27">
                  <c:v>0.33431579628628005</c:v>
                </c:pt>
                <c:pt idx="28">
                  <c:v>0.11412981037598857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再エネ比較シート!$BE$13:$BE$42</c:f>
              <c:numCache>
                <c:formatCode>#,##0_);[Red]\(#,##0\)</c:formatCode>
                <c:ptCount val="30"/>
                <c:pt idx="0">
                  <c:v>516.60000000000014</c:v>
                </c:pt>
                <c:pt idx="1">
                  <c:v>1051.0299999999997</c:v>
                </c:pt>
                <c:pt idx="2">
                  <c:v>426.10000000000008</c:v>
                </c:pt>
                <c:pt idx="3">
                  <c:v>624.09999999999991</c:v>
                </c:pt>
                <c:pt idx="4">
                  <c:v>360.07999999999981</c:v>
                </c:pt>
                <c:pt idx="5">
                  <c:v>177.89999999999998</c:v>
                </c:pt>
                <c:pt idx="6">
                  <c:v>787.49999999999989</c:v>
                </c:pt>
                <c:pt idx="7">
                  <c:v>1108.4999999999998</c:v>
                </c:pt>
                <c:pt idx="8">
                  <c:v>213.70000000000005</c:v>
                </c:pt>
                <c:pt idx="9">
                  <c:v>190.26</c:v>
                </c:pt>
                <c:pt idx="10">
                  <c:v>943.59999999999968</c:v>
                </c:pt>
                <c:pt idx="11">
                  <c:v>805.57199999999966</c:v>
                </c:pt>
                <c:pt idx="12">
                  <c:v>914.8</c:v>
                </c:pt>
                <c:pt idx="13">
                  <c:v>842.48199999999952</c:v>
                </c:pt>
                <c:pt idx="14">
                  <c:v>1140.2269999999996</c:v>
                </c:pt>
                <c:pt idx="15">
                  <c:v>615.19999999999982</c:v>
                </c:pt>
                <c:pt idx="16">
                  <c:v>416.75999999999993</c:v>
                </c:pt>
                <c:pt idx="17">
                  <c:v>1184.4000000000001</c:v>
                </c:pt>
                <c:pt idx="18">
                  <c:v>416.54399999999987</c:v>
                </c:pt>
                <c:pt idx="19">
                  <c:v>117.7</c:v>
                </c:pt>
                <c:pt idx="20">
                  <c:v>170.90000000000003</c:v>
                </c:pt>
                <c:pt idx="21">
                  <c:v>850.89999999999975</c:v>
                </c:pt>
                <c:pt idx="22">
                  <c:v>1548.5699999999997</c:v>
                </c:pt>
                <c:pt idx="23">
                  <c:v>462.30000000000007</c:v>
                </c:pt>
                <c:pt idx="24">
                  <c:v>77.099999999999994</c:v>
                </c:pt>
                <c:pt idx="25">
                  <c:v>41.6</c:v>
                </c:pt>
                <c:pt idx="26">
                  <c:v>856.99599999999964</c:v>
                </c:pt>
                <c:pt idx="27">
                  <c:v>378.59999999999997</c:v>
                </c:pt>
                <c:pt idx="28">
                  <c:v>322.8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再エネ比較シート!$BF$13:$BF$42</c:f>
              <c:numCache>
                <c:formatCode>#,##0_);[Red]\(#,##0\)</c:formatCode>
                <c:ptCount val="30"/>
                <c:pt idx="0">
                  <c:v>508.4</c:v>
                </c:pt>
                <c:pt idx="1">
                  <c:v>7651.3000000000047</c:v>
                </c:pt>
                <c:pt idx="2">
                  <c:v>6482.9999999999991</c:v>
                </c:pt>
                <c:pt idx="3">
                  <c:v>21298.399999999998</c:v>
                </c:pt>
                <c:pt idx="4">
                  <c:v>1059.7</c:v>
                </c:pt>
                <c:pt idx="5">
                  <c:v>4012</c:v>
                </c:pt>
                <c:pt idx="6">
                  <c:v>3240.1999999999989</c:v>
                </c:pt>
                <c:pt idx="7">
                  <c:v>8747.6</c:v>
                </c:pt>
                <c:pt idx="8">
                  <c:v>174.7</c:v>
                </c:pt>
                <c:pt idx="9">
                  <c:v>494.2</c:v>
                </c:pt>
                <c:pt idx="10">
                  <c:v>4094.1000000000008</c:v>
                </c:pt>
                <c:pt idx="11">
                  <c:v>5063.4000000000005</c:v>
                </c:pt>
                <c:pt idx="12">
                  <c:v>6436.7999999999993</c:v>
                </c:pt>
                <c:pt idx="13">
                  <c:v>3435.3000000000006</c:v>
                </c:pt>
                <c:pt idx="14">
                  <c:v>5168.6000000000004</c:v>
                </c:pt>
                <c:pt idx="15">
                  <c:v>13132.54</c:v>
                </c:pt>
                <c:pt idx="16">
                  <c:v>1100</c:v>
                </c:pt>
                <c:pt idx="17">
                  <c:v>16090.699999999999</c:v>
                </c:pt>
                <c:pt idx="18">
                  <c:v>2129.8000000000002</c:v>
                </c:pt>
                <c:pt idx="19">
                  <c:v>732.1</c:v>
                </c:pt>
                <c:pt idx="20">
                  <c:v>11</c:v>
                </c:pt>
                <c:pt idx="21">
                  <c:v>3286.3</c:v>
                </c:pt>
                <c:pt idx="22">
                  <c:v>6349.5999999999995</c:v>
                </c:pt>
                <c:pt idx="23">
                  <c:v>33518.700000000004</c:v>
                </c:pt>
                <c:pt idx="24">
                  <c:v>2682.2</c:v>
                </c:pt>
                <c:pt idx="25">
                  <c:v>2175.6999999999998</c:v>
                </c:pt>
                <c:pt idx="26">
                  <c:v>7572.7999999999984</c:v>
                </c:pt>
                <c:pt idx="27">
                  <c:v>9751.8999999999978</c:v>
                </c:pt>
                <c:pt idx="28">
                  <c:v>2230.5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再エネ比較シート!$BG$13:$BG$42</c:f>
              <c:numCache>
                <c:formatCode>#,##0_);[Red]\(#,##0\)</c:formatCode>
                <c:ptCount val="30"/>
                <c:pt idx="0">
                  <c:v>0</c:v>
                </c:pt>
                <c:pt idx="1">
                  <c:v>0</c:v>
                </c:pt>
                <c:pt idx="2">
                  <c:v>0</c:v>
                </c:pt>
                <c:pt idx="3">
                  <c:v>0</c:v>
                </c:pt>
                <c:pt idx="4">
                  <c:v>0</c:v>
                </c:pt>
                <c:pt idx="5">
                  <c:v>27189.4</c:v>
                </c:pt>
                <c:pt idx="6">
                  <c:v>0</c:v>
                </c:pt>
                <c:pt idx="7">
                  <c:v>0</c:v>
                </c:pt>
                <c:pt idx="8">
                  <c:v>0</c:v>
                </c:pt>
                <c:pt idx="9">
                  <c:v>0</c:v>
                </c:pt>
                <c:pt idx="10">
                  <c:v>0</c:v>
                </c:pt>
                <c:pt idx="11">
                  <c:v>0</c:v>
                </c:pt>
                <c:pt idx="12">
                  <c:v>0</c:v>
                </c:pt>
                <c:pt idx="13">
                  <c:v>0</c:v>
                </c:pt>
                <c:pt idx="14">
                  <c:v>0</c:v>
                </c:pt>
                <c:pt idx="15">
                  <c:v>26058.799999999999</c:v>
                </c:pt>
                <c:pt idx="16">
                  <c:v>600</c:v>
                </c:pt>
                <c:pt idx="17">
                  <c:v>0</c:v>
                </c:pt>
                <c:pt idx="18">
                  <c:v>0</c:v>
                </c:pt>
                <c:pt idx="19">
                  <c:v>1133.6999999999996</c:v>
                </c:pt>
                <c:pt idx="20">
                  <c:v>0</c:v>
                </c:pt>
                <c:pt idx="21">
                  <c:v>0</c:v>
                </c:pt>
                <c:pt idx="22">
                  <c:v>0</c:v>
                </c:pt>
                <c:pt idx="23">
                  <c:v>0</c:v>
                </c:pt>
                <c:pt idx="24">
                  <c:v>0</c:v>
                </c:pt>
                <c:pt idx="25">
                  <c:v>43634.1</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再エネ比較シート!$BH$13:$BH$42</c:f>
              <c:numCache>
                <c:formatCode>#,##0_);[Red]\(#,##0\)</c:formatCode>
                <c:ptCount val="30"/>
                <c:pt idx="0">
                  <c:v>43.3</c:v>
                </c:pt>
                <c:pt idx="1">
                  <c:v>0</c:v>
                </c:pt>
                <c:pt idx="2">
                  <c:v>24</c:v>
                </c:pt>
                <c:pt idx="3">
                  <c:v>0</c:v>
                </c:pt>
                <c:pt idx="4">
                  <c:v>0</c:v>
                </c:pt>
                <c:pt idx="5">
                  <c:v>0</c:v>
                </c:pt>
                <c:pt idx="6">
                  <c:v>0</c:v>
                </c:pt>
                <c:pt idx="7">
                  <c:v>0</c:v>
                </c:pt>
                <c:pt idx="8">
                  <c:v>350.3</c:v>
                </c:pt>
                <c:pt idx="9">
                  <c:v>0</c:v>
                </c:pt>
                <c:pt idx="10">
                  <c:v>0</c:v>
                </c:pt>
                <c:pt idx="11">
                  <c:v>0</c:v>
                </c:pt>
                <c:pt idx="12">
                  <c:v>0</c:v>
                </c:pt>
                <c:pt idx="13">
                  <c:v>0</c:v>
                </c:pt>
                <c:pt idx="14">
                  <c:v>0</c:v>
                </c:pt>
                <c:pt idx="15">
                  <c:v>2194.5</c:v>
                </c:pt>
                <c:pt idx="16">
                  <c:v>0</c:v>
                </c:pt>
                <c:pt idx="17">
                  <c:v>0</c:v>
                </c:pt>
                <c:pt idx="18">
                  <c:v>139</c:v>
                </c:pt>
                <c:pt idx="19">
                  <c:v>0</c:v>
                </c:pt>
                <c:pt idx="20">
                  <c:v>0</c:v>
                </c:pt>
                <c:pt idx="21">
                  <c:v>630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再エネ比較シート!$BJ$13:$BJ$42</c:f>
              <c:numCache>
                <c:formatCode>#,##0_);[Red]\(#,##0\)</c:formatCode>
                <c:ptCount val="30"/>
                <c:pt idx="0">
                  <c:v>500</c:v>
                </c:pt>
                <c:pt idx="1">
                  <c:v>0</c:v>
                </c:pt>
                <c:pt idx="2">
                  <c:v>0</c:v>
                </c:pt>
                <c:pt idx="3">
                  <c:v>0</c:v>
                </c:pt>
                <c:pt idx="4">
                  <c:v>0</c:v>
                </c:pt>
                <c:pt idx="5">
                  <c:v>0</c:v>
                </c:pt>
                <c:pt idx="6">
                  <c:v>0</c:v>
                </c:pt>
                <c:pt idx="7">
                  <c:v>0</c:v>
                </c:pt>
                <c:pt idx="8">
                  <c:v>0</c:v>
                </c:pt>
                <c:pt idx="9">
                  <c:v>0</c:v>
                </c:pt>
                <c:pt idx="10">
                  <c:v>0</c:v>
                </c:pt>
                <c:pt idx="11">
                  <c:v>0</c:v>
                </c:pt>
                <c:pt idx="12">
                  <c:v>0</c:v>
                </c:pt>
                <c:pt idx="13">
                  <c:v>0</c:v>
                </c:pt>
                <c:pt idx="14">
                  <c:v>346.2</c:v>
                </c:pt>
                <c:pt idx="15">
                  <c:v>0</c:v>
                </c:pt>
                <c:pt idx="16">
                  <c:v>0</c:v>
                </c:pt>
                <c:pt idx="17">
                  <c:v>0</c:v>
                </c:pt>
                <c:pt idx="18">
                  <c:v>0</c:v>
                </c:pt>
                <c:pt idx="19">
                  <c:v>0</c:v>
                </c:pt>
                <c:pt idx="20">
                  <c:v>0</c:v>
                </c:pt>
                <c:pt idx="21">
                  <c:v>0</c:v>
                </c:pt>
                <c:pt idx="22">
                  <c:v>0</c:v>
                </c:pt>
                <c:pt idx="23">
                  <c:v>0</c:v>
                </c:pt>
                <c:pt idx="24">
                  <c:v>0</c:v>
                </c:pt>
                <c:pt idx="25">
                  <c:v>0</c:v>
                </c:pt>
                <c:pt idx="26">
                  <c:v>0</c:v>
                </c:pt>
                <c:pt idx="27">
                  <c:v>200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再エネ比較シート!$BK$13:$BK$42</c:f>
              <c:numCache>
                <c:formatCode>#,##0_);[Red]\(#,##0\)</c:formatCode>
                <c:ptCount val="30"/>
                <c:pt idx="0">
                  <c:v>1568.3</c:v>
                </c:pt>
                <c:pt idx="1">
                  <c:v>8702.3300000000054</c:v>
                </c:pt>
                <c:pt idx="2">
                  <c:v>6933.0999999999995</c:v>
                </c:pt>
                <c:pt idx="3">
                  <c:v>21922.499999999996</c:v>
                </c:pt>
                <c:pt idx="4">
                  <c:v>1419.7799999999997</c:v>
                </c:pt>
                <c:pt idx="5">
                  <c:v>31379.300000000003</c:v>
                </c:pt>
                <c:pt idx="6">
                  <c:v>4027.6999999999989</c:v>
                </c:pt>
                <c:pt idx="7">
                  <c:v>9856.1</c:v>
                </c:pt>
                <c:pt idx="8">
                  <c:v>738.7</c:v>
                </c:pt>
                <c:pt idx="9">
                  <c:v>684.46</c:v>
                </c:pt>
                <c:pt idx="10">
                  <c:v>5037.7000000000007</c:v>
                </c:pt>
                <c:pt idx="11">
                  <c:v>5868.9719999999998</c:v>
                </c:pt>
                <c:pt idx="12">
                  <c:v>7351.5999999999995</c:v>
                </c:pt>
                <c:pt idx="13">
                  <c:v>4277.7820000000002</c:v>
                </c:pt>
                <c:pt idx="14">
                  <c:v>6655.027</c:v>
                </c:pt>
                <c:pt idx="15">
                  <c:v>42001.04</c:v>
                </c:pt>
                <c:pt idx="16">
                  <c:v>2116.7600000000002</c:v>
                </c:pt>
                <c:pt idx="17">
                  <c:v>17275.099999999999</c:v>
                </c:pt>
                <c:pt idx="18">
                  <c:v>2685.3440000000001</c:v>
                </c:pt>
                <c:pt idx="19">
                  <c:v>1983.4999999999995</c:v>
                </c:pt>
                <c:pt idx="20">
                  <c:v>181.90000000000003</c:v>
                </c:pt>
                <c:pt idx="21">
                  <c:v>4767.2</c:v>
                </c:pt>
                <c:pt idx="22">
                  <c:v>7898.1699999999992</c:v>
                </c:pt>
                <c:pt idx="23">
                  <c:v>33981.000000000007</c:v>
                </c:pt>
                <c:pt idx="24">
                  <c:v>2759.2999999999997</c:v>
                </c:pt>
                <c:pt idx="25">
                  <c:v>45851.4</c:v>
                </c:pt>
                <c:pt idx="26">
                  <c:v>8429.7959999999985</c:v>
                </c:pt>
                <c:pt idx="27">
                  <c:v>10330.499999999998</c:v>
                </c:pt>
                <c:pt idx="28">
                  <c:v>2553.3000000000002</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再エネ比較シート!$BO$13:$BO$42</c:f>
              <c:numCache>
                <c:formatCode>#,##0_);[Red]\(#,##0\)</c:formatCode>
                <c:ptCount val="30"/>
                <c:pt idx="0">
                  <c:v>619.98199200000022</c:v>
                </c:pt>
                <c:pt idx="1">
                  <c:v>1261.3621235999997</c:v>
                </c:pt>
                <c:pt idx="2">
                  <c:v>511.3711320000001</c:v>
                </c:pt>
                <c:pt idx="3">
                  <c:v>748.99489199999982</c:v>
                </c:pt>
                <c:pt idx="4">
                  <c:v>432.13920959999973</c:v>
                </c:pt>
                <c:pt idx="5">
                  <c:v>213.50134799999998</c:v>
                </c:pt>
                <c:pt idx="6">
                  <c:v>945.09449999999993</c:v>
                </c:pt>
                <c:pt idx="7">
                  <c:v>1330.3330199999998</c:v>
                </c:pt>
                <c:pt idx="8">
                  <c:v>256.46564400000005</c:v>
                </c:pt>
                <c:pt idx="9">
                  <c:v>228.3348312</c:v>
                </c:pt>
                <c:pt idx="10">
                  <c:v>1132.4332319999996</c:v>
                </c:pt>
                <c:pt idx="11">
                  <c:v>966.78306863999944</c:v>
                </c:pt>
                <c:pt idx="12">
                  <c:v>1097.8697759999998</c:v>
                </c:pt>
                <c:pt idx="13">
                  <c:v>1011.0794978399994</c:v>
                </c:pt>
                <c:pt idx="14">
                  <c:v>1368.4092272399994</c:v>
                </c:pt>
                <c:pt idx="15">
                  <c:v>738.31382399999984</c:v>
                </c:pt>
                <c:pt idx="16">
                  <c:v>500.16201119999994</c:v>
                </c:pt>
                <c:pt idx="17">
                  <c:v>1421.4221279999999</c:v>
                </c:pt>
                <c:pt idx="18">
                  <c:v>499.90278527999976</c:v>
                </c:pt>
                <c:pt idx="19">
                  <c:v>141.25412400000002</c:v>
                </c:pt>
                <c:pt idx="20">
                  <c:v>205.10050800000002</c:v>
                </c:pt>
                <c:pt idx="21">
                  <c:v>1021.1821079999996</c:v>
                </c:pt>
                <c:pt idx="22">
                  <c:v>1858.4698283999999</c:v>
                </c:pt>
                <c:pt idx="23">
                  <c:v>554.81547599999999</c:v>
                </c:pt>
                <c:pt idx="24">
                  <c:v>92.529251999999985</c:v>
                </c:pt>
                <c:pt idx="25">
                  <c:v>49.924991999999989</c:v>
                </c:pt>
                <c:pt idx="26">
                  <c:v>1028.4980395199996</c:v>
                </c:pt>
                <c:pt idx="27">
                  <c:v>454.365432</c:v>
                </c:pt>
                <c:pt idx="28">
                  <c:v>387.39873599999999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再エネ比較シート!$BP$13:$BP$42</c:f>
              <c:numCache>
                <c:formatCode>#,##0_);[Red]\(#,##0\)</c:formatCode>
                <c:ptCount val="30"/>
                <c:pt idx="0">
                  <c:v>672.49118399999986</c:v>
                </c:pt>
                <c:pt idx="1">
                  <c:v>10120.833588000005</c:v>
                </c:pt>
                <c:pt idx="2">
                  <c:v>8575.4530799999975</c:v>
                </c:pt>
                <c:pt idx="3">
                  <c:v>28172.671584</c:v>
                </c:pt>
                <c:pt idx="4">
                  <c:v>1401.7287720000002</c:v>
                </c:pt>
                <c:pt idx="5">
                  <c:v>5306.9131200000002</c:v>
                </c:pt>
                <c:pt idx="6">
                  <c:v>4286.0069519999988</c:v>
                </c:pt>
                <c:pt idx="7">
                  <c:v>11570.975376</c:v>
                </c:pt>
                <c:pt idx="8">
                  <c:v>231.086172</c:v>
                </c:pt>
                <c:pt idx="9">
                  <c:v>653.70799199999999</c:v>
                </c:pt>
                <c:pt idx="10">
                  <c:v>5415.5117160000009</c:v>
                </c:pt>
                <c:pt idx="11">
                  <c:v>6697.6629840000014</c:v>
                </c:pt>
                <c:pt idx="12">
                  <c:v>8514.3415679999998</c:v>
                </c:pt>
                <c:pt idx="13">
                  <c:v>4544.0774280000005</c:v>
                </c:pt>
                <c:pt idx="14">
                  <c:v>6836.8173360000001</c:v>
                </c:pt>
                <c:pt idx="15">
                  <c:v>17371.198610400003</c:v>
                </c:pt>
                <c:pt idx="16">
                  <c:v>1455.0360000000001</c:v>
                </c:pt>
                <c:pt idx="17">
                  <c:v>21284.134331999998</c:v>
                </c:pt>
                <c:pt idx="18">
                  <c:v>2817.2142480000002</c:v>
                </c:pt>
                <c:pt idx="19">
                  <c:v>968.39259600000014</c:v>
                </c:pt>
                <c:pt idx="20">
                  <c:v>14.550360000000001</c:v>
                </c:pt>
                <c:pt idx="21">
                  <c:v>4346.9861879999999</c:v>
                </c:pt>
                <c:pt idx="22">
                  <c:v>8398.9968960000006</c:v>
                </c:pt>
                <c:pt idx="23">
                  <c:v>44337.19561200001</c:v>
                </c:pt>
                <c:pt idx="24">
                  <c:v>3547.9068719999996</c:v>
                </c:pt>
                <c:pt idx="25">
                  <c:v>2877.9289319999998</c:v>
                </c:pt>
                <c:pt idx="26">
                  <c:v>10016.996927999997</c:v>
                </c:pt>
                <c:pt idx="27">
                  <c:v>12899.423244</c:v>
                </c:pt>
                <c:pt idx="28">
                  <c:v>2950.4161799999993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再エネ比較シート!$BQ$13:$BQ$42</c:f>
              <c:numCache>
                <c:formatCode>#,##0_);[Red]\(#,##0\)</c:formatCode>
                <c:ptCount val="30"/>
                <c:pt idx="0">
                  <c:v>0</c:v>
                </c:pt>
                <c:pt idx="1">
                  <c:v>0</c:v>
                </c:pt>
                <c:pt idx="2">
                  <c:v>0</c:v>
                </c:pt>
                <c:pt idx="3">
                  <c:v>0</c:v>
                </c:pt>
                <c:pt idx="4">
                  <c:v>0</c:v>
                </c:pt>
                <c:pt idx="5">
                  <c:v>59068.427712000004</c:v>
                </c:pt>
                <c:pt idx="6">
                  <c:v>0</c:v>
                </c:pt>
                <c:pt idx="7">
                  <c:v>0</c:v>
                </c:pt>
                <c:pt idx="8">
                  <c:v>0</c:v>
                </c:pt>
                <c:pt idx="9">
                  <c:v>0</c:v>
                </c:pt>
                <c:pt idx="10">
                  <c:v>0</c:v>
                </c:pt>
                <c:pt idx="11">
                  <c:v>0</c:v>
                </c:pt>
                <c:pt idx="12">
                  <c:v>0</c:v>
                </c:pt>
                <c:pt idx="13">
                  <c:v>0</c:v>
                </c:pt>
                <c:pt idx="14">
                  <c:v>0</c:v>
                </c:pt>
                <c:pt idx="15">
                  <c:v>56612.221824</c:v>
                </c:pt>
                <c:pt idx="16">
                  <c:v>1303.4880000000001</c:v>
                </c:pt>
                <c:pt idx="17">
                  <c:v>0</c:v>
                </c:pt>
                <c:pt idx="18">
                  <c:v>0</c:v>
                </c:pt>
                <c:pt idx="19">
                  <c:v>2462.9405759999991</c:v>
                </c:pt>
                <c:pt idx="20">
                  <c:v>0</c:v>
                </c:pt>
                <c:pt idx="21">
                  <c:v>0</c:v>
                </c:pt>
                <c:pt idx="22">
                  <c:v>0</c:v>
                </c:pt>
                <c:pt idx="23">
                  <c:v>0</c:v>
                </c:pt>
                <c:pt idx="24">
                  <c:v>0</c:v>
                </c:pt>
                <c:pt idx="25">
                  <c:v>94794.209567999991</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再エネ比較シート!$BR$13:$BR$42</c:f>
              <c:numCache>
                <c:formatCode>#,##0_);[Red]\(#,##0\)</c:formatCode>
                <c:ptCount val="30"/>
                <c:pt idx="0">
                  <c:v>227.58480000000003</c:v>
                </c:pt>
                <c:pt idx="1">
                  <c:v>0</c:v>
                </c:pt>
                <c:pt idx="2">
                  <c:v>126.14400000000001</c:v>
                </c:pt>
                <c:pt idx="3">
                  <c:v>0</c:v>
                </c:pt>
                <c:pt idx="4">
                  <c:v>0</c:v>
                </c:pt>
                <c:pt idx="5">
                  <c:v>0</c:v>
                </c:pt>
                <c:pt idx="6">
                  <c:v>0</c:v>
                </c:pt>
                <c:pt idx="7">
                  <c:v>0</c:v>
                </c:pt>
                <c:pt idx="8">
                  <c:v>1841.1768</c:v>
                </c:pt>
                <c:pt idx="9">
                  <c:v>0</c:v>
                </c:pt>
                <c:pt idx="10">
                  <c:v>0</c:v>
                </c:pt>
                <c:pt idx="11">
                  <c:v>0</c:v>
                </c:pt>
                <c:pt idx="12">
                  <c:v>0</c:v>
                </c:pt>
                <c:pt idx="13">
                  <c:v>0</c:v>
                </c:pt>
                <c:pt idx="14">
                  <c:v>0</c:v>
                </c:pt>
                <c:pt idx="15">
                  <c:v>11534.291999999999</c:v>
                </c:pt>
                <c:pt idx="16">
                  <c:v>0</c:v>
                </c:pt>
                <c:pt idx="17">
                  <c:v>0</c:v>
                </c:pt>
                <c:pt idx="18">
                  <c:v>730.58399999999995</c:v>
                </c:pt>
                <c:pt idx="19">
                  <c:v>0</c:v>
                </c:pt>
                <c:pt idx="20">
                  <c:v>0</c:v>
                </c:pt>
                <c:pt idx="21">
                  <c:v>3311.28</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再エネ比較シート!$BT$13:$BT$42</c:f>
              <c:numCache>
                <c:formatCode>#,##0_);[Red]\(#,##0\)</c:formatCode>
                <c:ptCount val="30"/>
                <c:pt idx="0">
                  <c:v>3504</c:v>
                </c:pt>
                <c:pt idx="1">
                  <c:v>0</c:v>
                </c:pt>
                <c:pt idx="2">
                  <c:v>0</c:v>
                </c:pt>
                <c:pt idx="3">
                  <c:v>0</c:v>
                </c:pt>
                <c:pt idx="4">
                  <c:v>0</c:v>
                </c:pt>
                <c:pt idx="5">
                  <c:v>0</c:v>
                </c:pt>
                <c:pt idx="6">
                  <c:v>0</c:v>
                </c:pt>
                <c:pt idx="7">
                  <c:v>0</c:v>
                </c:pt>
                <c:pt idx="8">
                  <c:v>0</c:v>
                </c:pt>
                <c:pt idx="9">
                  <c:v>0</c:v>
                </c:pt>
                <c:pt idx="10">
                  <c:v>0</c:v>
                </c:pt>
                <c:pt idx="11">
                  <c:v>0</c:v>
                </c:pt>
                <c:pt idx="12">
                  <c:v>0</c:v>
                </c:pt>
                <c:pt idx="13">
                  <c:v>0</c:v>
                </c:pt>
                <c:pt idx="14">
                  <c:v>2426.1695999999997</c:v>
                </c:pt>
                <c:pt idx="15">
                  <c:v>0</c:v>
                </c:pt>
                <c:pt idx="16">
                  <c:v>0</c:v>
                </c:pt>
                <c:pt idx="17">
                  <c:v>0</c:v>
                </c:pt>
                <c:pt idx="18">
                  <c:v>0</c:v>
                </c:pt>
                <c:pt idx="19">
                  <c:v>0</c:v>
                </c:pt>
                <c:pt idx="20">
                  <c:v>0</c:v>
                </c:pt>
                <c:pt idx="21">
                  <c:v>0</c:v>
                </c:pt>
                <c:pt idx="22">
                  <c:v>0</c:v>
                </c:pt>
                <c:pt idx="23">
                  <c:v>0</c:v>
                </c:pt>
                <c:pt idx="24">
                  <c:v>0</c:v>
                </c:pt>
                <c:pt idx="25">
                  <c:v>0</c:v>
                </c:pt>
                <c:pt idx="26">
                  <c:v>0</c:v>
                </c:pt>
                <c:pt idx="27">
                  <c:v>1401.6</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再エネ比較シート!$BU$13:$BU$42</c:f>
              <c:numCache>
                <c:formatCode>#,##0_);[Red]\(#,##0\)</c:formatCode>
                <c:ptCount val="30"/>
                <c:pt idx="0">
                  <c:v>5024.0579760000001</c:v>
                </c:pt>
                <c:pt idx="1">
                  <c:v>11382.195711600005</c:v>
                </c:pt>
                <c:pt idx="2">
                  <c:v>9212.9682119999979</c:v>
                </c:pt>
                <c:pt idx="3">
                  <c:v>28921.666475999999</c:v>
                </c:pt>
                <c:pt idx="4">
                  <c:v>1833.8679815999999</c:v>
                </c:pt>
                <c:pt idx="5">
                  <c:v>64588.842180000007</c:v>
                </c:pt>
                <c:pt idx="6">
                  <c:v>5231.101451999999</c:v>
                </c:pt>
                <c:pt idx="7">
                  <c:v>12901.308396</c:v>
                </c:pt>
                <c:pt idx="8">
                  <c:v>2328.7286159999999</c:v>
                </c:pt>
                <c:pt idx="9">
                  <c:v>882.04282319999993</c:v>
                </c:pt>
                <c:pt idx="10">
                  <c:v>6547.9449480000003</c:v>
                </c:pt>
                <c:pt idx="11">
                  <c:v>7664.4460526400007</c:v>
                </c:pt>
                <c:pt idx="12">
                  <c:v>9612.2113439999994</c:v>
                </c:pt>
                <c:pt idx="13">
                  <c:v>5555.1569258399995</c:v>
                </c:pt>
                <c:pt idx="14">
                  <c:v>10631.396163239999</c:v>
                </c:pt>
                <c:pt idx="15">
                  <c:v>86256.026258400001</c:v>
                </c:pt>
                <c:pt idx="16">
                  <c:v>3258.6860112000004</c:v>
                </c:pt>
                <c:pt idx="17">
                  <c:v>22705.556459999996</c:v>
                </c:pt>
                <c:pt idx="18">
                  <c:v>4047.70103328</c:v>
                </c:pt>
                <c:pt idx="19">
                  <c:v>3572.5872959999992</c:v>
                </c:pt>
                <c:pt idx="20">
                  <c:v>219.65086800000003</c:v>
                </c:pt>
                <c:pt idx="21">
                  <c:v>8679.4482960000005</c:v>
                </c:pt>
                <c:pt idx="22">
                  <c:v>10257.466724400001</c:v>
                </c:pt>
                <c:pt idx="23">
                  <c:v>44892.011088000014</c:v>
                </c:pt>
                <c:pt idx="24">
                  <c:v>3640.4361239999994</c:v>
                </c:pt>
                <c:pt idx="25">
                  <c:v>97722.063491999987</c:v>
                </c:pt>
                <c:pt idx="26">
                  <c:v>11045.494967519997</c:v>
                </c:pt>
                <c:pt idx="27">
                  <c:v>14755.388676</c:v>
                </c:pt>
                <c:pt idx="28">
                  <c:v>3337.8149159999994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八峰町</c:v>
                </c:pt>
              </c:strCache>
            </c:strRef>
          </c:cat>
          <c:val>
            <c:numRef>
              <c:f>①CO2排出量の現状把握!$AX$43:$AX$45</c:f>
              <c:numCache>
                <c:formatCode>0%</c:formatCode>
                <c:ptCount val="3"/>
                <c:pt idx="0">
                  <c:v>0.42072759503743129</c:v>
                </c:pt>
                <c:pt idx="1">
                  <c:v>0.27502496896420314</c:v>
                </c:pt>
                <c:pt idx="2">
                  <c:v>0.2340934170396427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八峰町</c:v>
                </c:pt>
              </c:strCache>
            </c:strRef>
          </c:cat>
          <c:val>
            <c:numRef>
              <c:f>①CO2排出量の現状把握!$AY$43:$AY$45</c:f>
              <c:numCache>
                <c:formatCode>0%</c:formatCode>
                <c:ptCount val="3"/>
                <c:pt idx="0">
                  <c:v>0.19118662390594171</c:v>
                </c:pt>
                <c:pt idx="1">
                  <c:v>0.19811062123066353</c:v>
                </c:pt>
                <c:pt idx="2">
                  <c:v>0.12537289264224433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八峰町</c:v>
                </c:pt>
              </c:strCache>
            </c:strRef>
          </c:cat>
          <c:val>
            <c:numRef>
              <c:f>①CO2排出量の現状把握!$AZ$43:$AZ$45</c:f>
              <c:numCache>
                <c:formatCode>0%</c:formatCode>
                <c:ptCount val="3"/>
                <c:pt idx="0">
                  <c:v>0.18034974026133399</c:v>
                </c:pt>
                <c:pt idx="1">
                  <c:v>0.25268876388224287</c:v>
                </c:pt>
                <c:pt idx="2">
                  <c:v>0.28947890554551714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八峰町</c:v>
                </c:pt>
              </c:strCache>
            </c:strRef>
          </c:cat>
          <c:val>
            <c:numRef>
              <c:f>①CO2排出量の現状把握!$BA$43:$BA$45</c:f>
              <c:numCache>
                <c:formatCode>0%</c:formatCode>
                <c:ptCount val="3"/>
                <c:pt idx="0">
                  <c:v>0.19226168778726088</c:v>
                </c:pt>
                <c:pt idx="1">
                  <c:v>0.25769859244957072</c:v>
                </c:pt>
                <c:pt idx="2">
                  <c:v>0.33127871034477024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八峰町</c:v>
                </c:pt>
              </c:strCache>
            </c:strRef>
          </c:cat>
          <c:val>
            <c:numRef>
              <c:f>①CO2排出量の現状把握!$BB$43:$BB$45</c:f>
              <c:numCache>
                <c:formatCode>0%</c:formatCode>
                <c:ptCount val="3"/>
                <c:pt idx="0">
                  <c:v>1.5474353008032191E-2</c:v>
                </c:pt>
                <c:pt idx="1">
                  <c:v>1.6477053473319798E-2</c:v>
                </c:pt>
                <c:pt idx="2">
                  <c:v>1.9776074427825446E-2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1512</c:v>
                </c:pt>
                <c:pt idx="1">
                  <c:v>1512</c:v>
                </c:pt>
                <c:pt idx="2">
                  <c:v>1512</c:v>
                </c:pt>
                <c:pt idx="3">
                  <c:v>1512</c:v>
                </c:pt>
                <c:pt idx="4">
                  <c:v>1512</c:v>
                </c:pt>
                <c:pt idx="5">
                  <c:v>1443</c:v>
                </c:pt>
                <c:pt idx="6">
                  <c:v>1443</c:v>
                </c:pt>
                <c:pt idx="7">
                  <c:v>1443</c:v>
                </c:pt>
                <c:pt idx="8">
                  <c:v>1443</c:v>
                </c:pt>
                <c:pt idx="9">
                  <c:v>1443</c:v>
                </c:pt>
                <c:pt idx="10">
                  <c:v>1443</c:v>
                </c:pt>
                <c:pt idx="11">
                  <c:v>1271</c:v>
                </c:pt>
                <c:pt idx="12">
                  <c:v>1271</c:v>
                </c:pt>
                <c:pt idx="13">
                  <c:v>1271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0.79784012178367758</c:v>
                </c:pt>
                <c:pt idx="1">
                  <c:v>0.84298701343158666</c:v>
                </c:pt>
                <c:pt idx="2">
                  <c:v>0.73983071037972004</c:v>
                </c:pt>
                <c:pt idx="3">
                  <c:v>0.73316474461316672</c:v>
                </c:pt>
                <c:pt idx="4">
                  <c:v>0.81951810617596965</c:v>
                </c:pt>
                <c:pt idx="5">
                  <c:v>0.8132959688507253</c:v>
                </c:pt>
                <c:pt idx="6">
                  <c:v>0.8737499822317023</c:v>
                </c:pt>
                <c:pt idx="7">
                  <c:v>1.206617813754574</c:v>
                </c:pt>
                <c:pt idx="8">
                  <c:v>1.2742269468754299</c:v>
                </c:pt>
                <c:pt idx="9">
                  <c:v>0.94594631105668381</c:v>
                </c:pt>
                <c:pt idx="10">
                  <c:v>0.88367152567518548</c:v>
                </c:pt>
                <c:pt idx="11">
                  <c:v>0.61841378989719042</c:v>
                </c:pt>
                <c:pt idx="12">
                  <c:v>0.82857406659083366</c:v>
                </c:pt>
                <c:pt idx="13">
                  <c:v>0.85293271088919576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8656</c:v>
                </c:pt>
                <c:pt idx="1">
                  <c:v>8521</c:v>
                </c:pt>
                <c:pt idx="2">
                  <c:v>8346</c:v>
                </c:pt>
                <c:pt idx="3">
                  <c:v>8208</c:v>
                </c:pt>
                <c:pt idx="4">
                  <c:v>8112</c:v>
                </c:pt>
                <c:pt idx="5">
                  <c:v>7893</c:v>
                </c:pt>
                <c:pt idx="6">
                  <c:v>7676</c:v>
                </c:pt>
                <c:pt idx="7">
                  <c:v>7525</c:v>
                </c:pt>
                <c:pt idx="8">
                  <c:v>7361</c:v>
                </c:pt>
                <c:pt idx="9">
                  <c:v>7197</c:v>
                </c:pt>
                <c:pt idx="10">
                  <c:v>7042</c:v>
                </c:pt>
                <c:pt idx="11">
                  <c:v>6866</c:v>
                </c:pt>
                <c:pt idx="12">
                  <c:v>6693</c:v>
                </c:pt>
                <c:pt idx="13">
                  <c:v>6473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八峰町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1705</v>
      </c>
      <c r="B9" s="70">
        <v>324</v>
      </c>
      <c r="C9" s="70">
        <v>1</v>
      </c>
      <c r="D9" s="70">
        <v>20</v>
      </c>
      <c r="E9" s="70">
        <v>1990</v>
      </c>
      <c r="F9" s="70" t="s">
        <v>787</v>
      </c>
      <c r="G9" s="70" t="s">
        <v>1706</v>
      </c>
      <c r="H9" s="70" t="s">
        <v>1707</v>
      </c>
      <c r="I9" s="148"/>
      <c r="J9" s="71">
        <v>12.619676854062581</v>
      </c>
      <c r="K9" s="71">
        <v>2.0734556266252882</v>
      </c>
      <c r="L9" s="71">
        <v>2.5758434352443862</v>
      </c>
      <c r="M9" s="71">
        <v>2.918208683257165</v>
      </c>
      <c r="N9" s="71">
        <v>8.9787915817619535</v>
      </c>
      <c r="O9" s="71">
        <v>7.108963942645973</v>
      </c>
      <c r="P9" s="71">
        <v>11.708690735677569</v>
      </c>
      <c r="Q9" s="71">
        <v>0.60850147938655796</v>
      </c>
      <c r="R9" s="71">
        <v>0</v>
      </c>
      <c r="S9" s="71">
        <v>0.49644120534969283</v>
      </c>
      <c r="T9" s="72"/>
      <c r="U9" s="71">
        <v>2050552</v>
      </c>
      <c r="V9" s="71">
        <v>596</v>
      </c>
      <c r="W9" s="71">
        <v>37</v>
      </c>
      <c r="X9" s="71">
        <v>1224</v>
      </c>
      <c r="Y9" s="71">
        <v>2334</v>
      </c>
      <c r="Z9" s="71">
        <v>2924</v>
      </c>
      <c r="AA9" s="71">
        <v>2843</v>
      </c>
      <c r="AB9" s="71">
        <v>9880</v>
      </c>
      <c r="AC9" s="71">
        <v>0</v>
      </c>
      <c r="AD9" s="71">
        <v>0.49644120534969283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1708</v>
      </c>
      <c r="B10" s="70">
        <v>325</v>
      </c>
      <c r="C10" s="70">
        <v>2</v>
      </c>
      <c r="D10" s="70">
        <v>20</v>
      </c>
      <c r="E10" s="70">
        <v>2005</v>
      </c>
      <c r="F10" s="70" t="s">
        <v>789</v>
      </c>
      <c r="G10" s="70" t="s">
        <v>1706</v>
      </c>
      <c r="H10" s="70" t="s">
        <v>1707</v>
      </c>
      <c r="I10" s="148"/>
      <c r="J10" s="71">
        <v>15.56624284874303</v>
      </c>
      <c r="K10" s="71">
        <v>1.475077898965236</v>
      </c>
      <c r="L10" s="71">
        <v>8.7419670287479878</v>
      </c>
      <c r="M10" s="71">
        <v>7.1574047407901471</v>
      </c>
      <c r="N10" s="71">
        <v>13.18061587865385</v>
      </c>
      <c r="O10" s="71">
        <v>10.273841912302119</v>
      </c>
      <c r="P10" s="71">
        <v>11.29437823904486</v>
      </c>
      <c r="Q10" s="71">
        <v>0.51838707475925605</v>
      </c>
      <c r="R10" s="71">
        <v>0</v>
      </c>
      <c r="S10" s="71">
        <v>1.106253560272578</v>
      </c>
      <c r="T10" s="72"/>
      <c r="U10" s="71">
        <v>2010526</v>
      </c>
      <c r="V10" s="71">
        <v>544</v>
      </c>
      <c r="W10" s="71">
        <v>98</v>
      </c>
      <c r="X10" s="71">
        <v>1192</v>
      </c>
      <c r="Y10" s="71">
        <v>2448</v>
      </c>
      <c r="Z10" s="71">
        <v>4890</v>
      </c>
      <c r="AA10" s="71">
        <v>2246</v>
      </c>
      <c r="AB10" s="71">
        <v>8799</v>
      </c>
      <c r="AC10" s="71">
        <v>0</v>
      </c>
      <c r="AD10" s="71">
        <v>1.106253560272578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1709</v>
      </c>
      <c r="B11" s="70">
        <v>326</v>
      </c>
      <c r="C11" s="70">
        <v>3</v>
      </c>
      <c r="D11" s="70">
        <v>20</v>
      </c>
      <c r="E11" s="70">
        <v>2006</v>
      </c>
      <c r="F11" s="70" t="s">
        <v>790</v>
      </c>
      <c r="G11" s="70" t="s">
        <v>1706</v>
      </c>
      <c r="H11" s="70" t="s">
        <v>1707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1710</v>
      </c>
      <c r="B12" s="70">
        <v>327</v>
      </c>
      <c r="C12" s="70">
        <v>4</v>
      </c>
      <c r="D12" s="70">
        <v>20</v>
      </c>
      <c r="E12" s="70">
        <v>2007</v>
      </c>
      <c r="F12" s="70" t="s">
        <v>791</v>
      </c>
      <c r="G12" s="70" t="s">
        <v>1706</v>
      </c>
      <c r="H12" s="70" t="s">
        <v>1707</v>
      </c>
      <c r="I12" s="148"/>
      <c r="J12" s="71">
        <v>17.47534873551567</v>
      </c>
      <c r="K12" s="71">
        <v>1.163821728545118</v>
      </c>
      <c r="L12" s="71">
        <v>9.6672610600292703</v>
      </c>
      <c r="M12" s="71">
        <v>7.5197861690565091</v>
      </c>
      <c r="N12" s="71">
        <v>12.98196024001512</v>
      </c>
      <c r="O12" s="71">
        <v>9.7152075936671416</v>
      </c>
      <c r="P12" s="71">
        <v>11.096427564772659</v>
      </c>
      <c r="Q12" s="71">
        <v>0.53053472305428795</v>
      </c>
      <c r="R12" s="71">
        <v>0</v>
      </c>
      <c r="S12" s="71">
        <v>0.92816909952585225</v>
      </c>
      <c r="T12" s="72"/>
      <c r="U12" s="71">
        <v>2512157</v>
      </c>
      <c r="V12" s="71">
        <v>453</v>
      </c>
      <c r="W12" s="71">
        <v>112</v>
      </c>
      <c r="X12" s="71">
        <v>1543</v>
      </c>
      <c r="Y12" s="71">
        <v>2418</v>
      </c>
      <c r="Z12" s="71">
        <v>4807</v>
      </c>
      <c r="AA12" s="71">
        <v>2173</v>
      </c>
      <c r="AB12" s="71">
        <v>8529</v>
      </c>
      <c r="AC12" s="71">
        <v>0</v>
      </c>
      <c r="AD12" s="71">
        <v>0.92816909952585225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1711</v>
      </c>
      <c r="B13" s="70">
        <v>328</v>
      </c>
      <c r="C13" s="70">
        <v>5</v>
      </c>
      <c r="D13" s="70">
        <v>20</v>
      </c>
      <c r="E13" s="70">
        <v>2008</v>
      </c>
      <c r="F13" s="70" t="s">
        <v>792</v>
      </c>
      <c r="G13" s="70" t="s">
        <v>1706</v>
      </c>
      <c r="H13" s="70" t="s">
        <v>1707</v>
      </c>
      <c r="I13" s="148"/>
      <c r="J13" s="71">
        <v>15.76672513568203</v>
      </c>
      <c r="K13" s="71">
        <v>0.87042230132158371</v>
      </c>
      <c r="L13" s="71">
        <v>8.6125220396036575</v>
      </c>
      <c r="M13" s="71">
        <v>7.6065358247249364</v>
      </c>
      <c r="N13" s="71">
        <v>12.51357429022768</v>
      </c>
      <c r="O13" s="71">
        <v>9.3311123836945811</v>
      </c>
      <c r="P13" s="71">
        <v>10.711431771939351</v>
      </c>
      <c r="Q13" s="71">
        <v>0.51362696178094702</v>
      </c>
      <c r="R13" s="71">
        <v>0</v>
      </c>
      <c r="S13" s="71">
        <v>0.89220653963215646</v>
      </c>
      <c r="T13" s="72"/>
      <c r="U13" s="71">
        <v>2593048</v>
      </c>
      <c r="V13" s="71">
        <v>453</v>
      </c>
      <c r="W13" s="71">
        <v>112</v>
      </c>
      <c r="X13" s="71">
        <v>1543</v>
      </c>
      <c r="Y13" s="71">
        <v>2398</v>
      </c>
      <c r="Z13" s="71">
        <v>4779</v>
      </c>
      <c r="AA13" s="71">
        <v>2100</v>
      </c>
      <c r="AB13" s="71">
        <v>8393</v>
      </c>
      <c r="AC13" s="71">
        <v>0</v>
      </c>
      <c r="AD13" s="71">
        <v>0.89220653963215646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1712</v>
      </c>
      <c r="B14" s="70">
        <v>329</v>
      </c>
      <c r="C14" s="70">
        <v>6</v>
      </c>
      <c r="D14" s="70">
        <v>20</v>
      </c>
      <c r="E14" s="70">
        <v>2009</v>
      </c>
      <c r="F14" s="70" t="s">
        <v>176</v>
      </c>
      <c r="G14" s="70" t="s">
        <v>1706</v>
      </c>
      <c r="H14" s="70" t="s">
        <v>1707</v>
      </c>
      <c r="I14" s="148"/>
      <c r="J14" s="71">
        <v>11.898644583400589</v>
      </c>
      <c r="K14" s="71">
        <v>0.80703517878744846</v>
      </c>
      <c r="L14" s="71">
        <v>9.2551933720133395</v>
      </c>
      <c r="M14" s="71">
        <v>7.4144979096809651</v>
      </c>
      <c r="N14" s="71">
        <v>11.319798121033919</v>
      </c>
      <c r="O14" s="71">
        <v>9.5247623469179832</v>
      </c>
      <c r="P14" s="71">
        <v>10.389043332690431</v>
      </c>
      <c r="Q14" s="71">
        <v>0.48217745096739301</v>
      </c>
      <c r="R14" s="71">
        <v>0</v>
      </c>
      <c r="S14" s="71">
        <v>0.7635641596267192</v>
      </c>
      <c r="T14" s="72"/>
      <c r="U14" s="71">
        <v>1548772</v>
      </c>
      <c r="V14" s="71">
        <v>386</v>
      </c>
      <c r="W14" s="71">
        <v>172</v>
      </c>
      <c r="X14" s="71">
        <v>1515</v>
      </c>
      <c r="Y14" s="71">
        <v>2402</v>
      </c>
      <c r="Z14" s="71">
        <v>4815</v>
      </c>
      <c r="AA14" s="71">
        <v>2091</v>
      </c>
      <c r="AB14" s="71">
        <v>8271</v>
      </c>
      <c r="AC14" s="71">
        <v>0</v>
      </c>
      <c r="AD14" s="71">
        <v>0.7635641596267192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1713</v>
      </c>
      <c r="B15" s="70">
        <v>330</v>
      </c>
      <c r="C15" s="70">
        <v>7</v>
      </c>
      <c r="D15" s="70">
        <v>20</v>
      </c>
      <c r="E15" s="70">
        <v>2010</v>
      </c>
      <c r="F15" s="70" t="s">
        <v>177</v>
      </c>
      <c r="G15" s="70" t="s">
        <v>1706</v>
      </c>
      <c r="H15" s="70" t="s">
        <v>1707</v>
      </c>
      <c r="I15" s="148"/>
      <c r="J15" s="71">
        <v>14.85464153024504</v>
      </c>
      <c r="K15" s="71">
        <v>0.82673141355981961</v>
      </c>
      <c r="L15" s="71">
        <v>8.7758686068364913</v>
      </c>
      <c r="M15" s="71">
        <v>7.1198789705693004</v>
      </c>
      <c r="N15" s="71">
        <v>11.49118072387957</v>
      </c>
      <c r="O15" s="71">
        <v>9.4472344976434481</v>
      </c>
      <c r="P15" s="71">
        <v>10.40035574386871</v>
      </c>
      <c r="Q15" s="71">
        <v>0.494985829011652</v>
      </c>
      <c r="R15" s="71">
        <v>0</v>
      </c>
      <c r="S15" s="71">
        <v>0.84196789820995155</v>
      </c>
      <c r="T15" s="72"/>
      <c r="U15" s="71">
        <v>2215441</v>
      </c>
      <c r="V15" s="71">
        <v>386</v>
      </c>
      <c r="W15" s="71">
        <v>172</v>
      </c>
      <c r="X15" s="71">
        <v>1515</v>
      </c>
      <c r="Y15" s="71">
        <v>2369</v>
      </c>
      <c r="Z15" s="71">
        <v>4798</v>
      </c>
      <c r="AA15" s="71">
        <v>2041</v>
      </c>
      <c r="AB15" s="71">
        <v>8136</v>
      </c>
      <c r="AC15" s="71">
        <v>0</v>
      </c>
      <c r="AD15" s="71">
        <v>0.84196789820995155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1714</v>
      </c>
      <c r="B16" s="70">
        <v>331</v>
      </c>
      <c r="C16" s="70">
        <v>8</v>
      </c>
      <c r="D16" s="70">
        <v>20</v>
      </c>
      <c r="E16" s="70">
        <v>2011</v>
      </c>
      <c r="F16" s="70" t="s">
        <v>178</v>
      </c>
      <c r="G16" s="70" t="s">
        <v>1706</v>
      </c>
      <c r="H16" s="70" t="s">
        <v>1707</v>
      </c>
      <c r="I16" s="148"/>
      <c r="J16" s="71">
        <v>17.72042977367952</v>
      </c>
      <c r="K16" s="71">
        <v>1.062047338809526</v>
      </c>
      <c r="L16" s="71">
        <v>6.9348223377338352</v>
      </c>
      <c r="M16" s="71">
        <v>8.0216540248176713</v>
      </c>
      <c r="N16" s="71">
        <v>13.34512159673684</v>
      </c>
      <c r="O16" s="71">
        <v>9.3157339847916933</v>
      </c>
      <c r="P16" s="71">
        <v>10.11959607460507</v>
      </c>
      <c r="Q16" s="71">
        <v>0.56331111455786098</v>
      </c>
      <c r="R16" s="71">
        <v>0</v>
      </c>
      <c r="S16" s="71">
        <v>0.98256445603591769</v>
      </c>
      <c r="T16" s="72"/>
      <c r="U16" s="71">
        <v>2438912</v>
      </c>
      <c r="V16" s="71">
        <v>386</v>
      </c>
      <c r="W16" s="71">
        <v>172</v>
      </c>
      <c r="X16" s="71">
        <v>1515</v>
      </c>
      <c r="Y16" s="71">
        <v>2377</v>
      </c>
      <c r="Z16" s="71">
        <v>4834</v>
      </c>
      <c r="AA16" s="71">
        <v>2045</v>
      </c>
      <c r="AB16" s="71">
        <v>8027</v>
      </c>
      <c r="AC16" s="71">
        <v>0</v>
      </c>
      <c r="AD16" s="71">
        <v>0.98256445603591769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1715</v>
      </c>
      <c r="B17" s="70">
        <v>332</v>
      </c>
      <c r="C17" s="70">
        <v>9</v>
      </c>
      <c r="D17" s="70">
        <v>20</v>
      </c>
      <c r="E17" s="70">
        <v>2012</v>
      </c>
      <c r="F17" s="70" t="s">
        <v>179</v>
      </c>
      <c r="G17" s="70" t="s">
        <v>1706</v>
      </c>
      <c r="H17" s="70" t="s">
        <v>1707</v>
      </c>
      <c r="I17" s="148"/>
      <c r="J17" s="71">
        <v>18.065851636958449</v>
      </c>
      <c r="K17" s="71">
        <v>0.99685523210554894</v>
      </c>
      <c r="L17" s="71">
        <v>6.8305035458649428</v>
      </c>
      <c r="M17" s="71">
        <v>7.9921639498918102</v>
      </c>
      <c r="N17" s="71">
        <v>13.444678955212821</v>
      </c>
      <c r="O17" s="71">
        <v>9.3036098490846797</v>
      </c>
      <c r="P17" s="71">
        <v>10.067686095712668</v>
      </c>
      <c r="Q17" s="71">
        <v>0.60653646744069001</v>
      </c>
      <c r="R17" s="71">
        <v>0</v>
      </c>
      <c r="S17" s="71">
        <v>1.0180275388408551</v>
      </c>
      <c r="T17" s="72"/>
      <c r="U17" s="71">
        <v>2192466</v>
      </c>
      <c r="V17" s="71">
        <v>386</v>
      </c>
      <c r="W17" s="71">
        <v>172</v>
      </c>
      <c r="X17" s="71">
        <v>1515</v>
      </c>
      <c r="Y17" s="71">
        <v>2402</v>
      </c>
      <c r="Z17" s="71">
        <v>4866</v>
      </c>
      <c r="AA17" s="71">
        <v>2023</v>
      </c>
      <c r="AB17" s="71">
        <v>7955</v>
      </c>
      <c r="AC17" s="71">
        <v>0</v>
      </c>
      <c r="AD17" s="71">
        <v>1.0180275388408551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1716</v>
      </c>
      <c r="B18" s="70">
        <v>333</v>
      </c>
      <c r="C18" s="70">
        <v>10</v>
      </c>
      <c r="D18" s="70">
        <v>20</v>
      </c>
      <c r="E18" s="70">
        <v>2013</v>
      </c>
      <c r="F18" s="70" t="s">
        <v>180</v>
      </c>
      <c r="G18" s="70" t="s">
        <v>1706</v>
      </c>
      <c r="H18" s="70" t="s">
        <v>1707</v>
      </c>
      <c r="I18" s="148"/>
      <c r="J18" s="71">
        <v>14.387975540590579</v>
      </c>
      <c r="K18" s="71">
        <v>0.8598456914151239</v>
      </c>
      <c r="L18" s="71">
        <v>6.2397513659920181</v>
      </c>
      <c r="M18" s="71">
        <v>7.6665037840859718</v>
      </c>
      <c r="N18" s="71">
        <v>14.133441030516529</v>
      </c>
      <c r="O18" s="71">
        <v>8.8528973826475177</v>
      </c>
      <c r="P18" s="71">
        <v>10.015704659374096</v>
      </c>
      <c r="Q18" s="71">
        <v>0.60886036908406904</v>
      </c>
      <c r="R18" s="71">
        <v>0</v>
      </c>
      <c r="S18" s="71">
        <v>0.87382042219757949</v>
      </c>
      <c r="T18" s="72"/>
      <c r="U18" s="71">
        <v>1712239</v>
      </c>
      <c r="V18" s="71">
        <v>386</v>
      </c>
      <c r="W18" s="71">
        <v>172</v>
      </c>
      <c r="X18" s="71">
        <v>1515</v>
      </c>
      <c r="Y18" s="71">
        <v>2397</v>
      </c>
      <c r="Z18" s="71">
        <v>4837</v>
      </c>
      <c r="AA18" s="71">
        <v>2005</v>
      </c>
      <c r="AB18" s="71">
        <v>7871</v>
      </c>
      <c r="AC18" s="71">
        <v>0</v>
      </c>
      <c r="AD18" s="71">
        <v>0.87382042219757949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1717</v>
      </c>
      <c r="B19" s="70">
        <v>334</v>
      </c>
      <c r="C19" s="70">
        <v>11</v>
      </c>
      <c r="D19" s="70">
        <v>20</v>
      </c>
      <c r="E19" s="70">
        <v>2014</v>
      </c>
      <c r="F19" s="70" t="s">
        <v>181</v>
      </c>
      <c r="G19" s="70" t="s">
        <v>1706</v>
      </c>
      <c r="H19" s="70" t="s">
        <v>1707</v>
      </c>
      <c r="I19" s="148"/>
      <c r="J19" s="71">
        <v>12.563138200362729</v>
      </c>
      <c r="K19" s="71">
        <v>0.8362270958571496</v>
      </c>
      <c r="L19" s="71">
        <v>5.9802912029502977</v>
      </c>
      <c r="M19" s="71">
        <v>8.1100159966578165</v>
      </c>
      <c r="N19" s="71">
        <v>12.31067160105383</v>
      </c>
      <c r="O19" s="71">
        <v>8.3429742037879677</v>
      </c>
      <c r="P19" s="71">
        <v>9.9372102069807013</v>
      </c>
      <c r="Q19" s="71">
        <v>0.57058347180584801</v>
      </c>
      <c r="R19" s="71">
        <v>0</v>
      </c>
      <c r="S19" s="71">
        <v>0.82879766972399738</v>
      </c>
      <c r="T19" s="72"/>
      <c r="U19" s="71">
        <v>1790130</v>
      </c>
      <c r="V19" s="71">
        <v>343</v>
      </c>
      <c r="W19" s="71">
        <v>136</v>
      </c>
      <c r="X19" s="71">
        <v>1593</v>
      </c>
      <c r="Y19" s="71">
        <v>2392</v>
      </c>
      <c r="Z19" s="71">
        <v>4801</v>
      </c>
      <c r="AA19" s="71">
        <v>1979</v>
      </c>
      <c r="AB19" s="71">
        <v>7688</v>
      </c>
      <c r="AC19" s="71">
        <v>0</v>
      </c>
      <c r="AD19" s="71">
        <v>0.82879766972399738</v>
      </c>
      <c r="AE19" s="72"/>
      <c r="AF19" s="71"/>
      <c r="AG19" s="71"/>
      <c r="AH19" s="71"/>
      <c r="AI19" s="71"/>
      <c r="AJ19" s="71"/>
      <c r="AK19" s="71"/>
      <c r="AL19" s="71"/>
      <c r="AM19" s="71"/>
      <c r="AN19" s="71"/>
      <c r="AO19" s="71"/>
      <c r="AP19" s="71"/>
      <c r="AQ19" s="72"/>
      <c r="AR19" s="71">
        <v>74</v>
      </c>
      <c r="AS19" s="71">
        <v>3</v>
      </c>
      <c r="AT19" s="71">
        <v>0</v>
      </c>
      <c r="AU19" s="71">
        <v>0</v>
      </c>
      <c r="AV19" s="71">
        <v>0</v>
      </c>
      <c r="AW19" s="71">
        <v>0</v>
      </c>
      <c r="AX19" s="71"/>
      <c r="AY19" s="72"/>
      <c r="AZ19" s="71">
        <v>303.3</v>
      </c>
      <c r="BA19" s="71">
        <v>114.9</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1718</v>
      </c>
      <c r="B20" s="70">
        <v>335</v>
      </c>
      <c r="C20" s="70">
        <v>12</v>
      </c>
      <c r="D20" s="70">
        <v>20</v>
      </c>
      <c r="E20" s="70">
        <v>2015</v>
      </c>
      <c r="F20" s="70" t="s">
        <v>182</v>
      </c>
      <c r="G20" s="70" t="s">
        <v>1706</v>
      </c>
      <c r="H20" s="70" t="s">
        <v>1707</v>
      </c>
      <c r="I20" s="148"/>
      <c r="J20" s="71">
        <v>12.85685435333005</v>
      </c>
      <c r="K20" s="71">
        <v>0.84661292660812326</v>
      </c>
      <c r="L20" s="71">
        <v>6.0815766048322164</v>
      </c>
      <c r="M20" s="71">
        <v>8.2995506538216954</v>
      </c>
      <c r="N20" s="71">
        <v>11.06825889446967</v>
      </c>
      <c r="O20" s="71">
        <v>8.2238600372470891</v>
      </c>
      <c r="P20" s="71">
        <v>9.9551117761407895</v>
      </c>
      <c r="Q20" s="71">
        <v>0.54875614679826201</v>
      </c>
      <c r="R20" s="71">
        <v>0</v>
      </c>
      <c r="S20" s="71">
        <v>1.0226087682745</v>
      </c>
      <c r="T20" s="72"/>
      <c r="U20" s="71">
        <v>1800549</v>
      </c>
      <c r="V20" s="71">
        <v>343</v>
      </c>
      <c r="W20" s="71">
        <v>136</v>
      </c>
      <c r="X20" s="71">
        <v>1593</v>
      </c>
      <c r="Y20" s="71">
        <v>2394</v>
      </c>
      <c r="Z20" s="71">
        <v>4778</v>
      </c>
      <c r="AA20" s="71">
        <v>1981</v>
      </c>
      <c r="AB20" s="71">
        <v>7553</v>
      </c>
      <c r="AC20" s="71">
        <v>0</v>
      </c>
      <c r="AD20" s="71">
        <v>1.0226087682745</v>
      </c>
      <c r="AE20" s="72"/>
      <c r="AF20" s="71">
        <v>17921819.580500219</v>
      </c>
      <c r="AG20" s="71">
        <v>610963.69906839356</v>
      </c>
      <c r="AH20" s="71">
        <v>1202018.8872182099</v>
      </c>
      <c r="AI20" s="71">
        <v>10677491.36467349</v>
      </c>
      <c r="AJ20" s="71">
        <v>13431195.04219625</v>
      </c>
      <c r="AK20" s="71">
        <v>0</v>
      </c>
      <c r="AL20" s="71">
        <v>0</v>
      </c>
      <c r="AM20" s="71">
        <v>1035106.966356645</v>
      </c>
      <c r="AN20" s="71">
        <v>0</v>
      </c>
      <c r="AO20" s="71">
        <v>0</v>
      </c>
      <c r="AP20" s="71">
        <v>44878595.540013209</v>
      </c>
      <c r="AQ20" s="72"/>
      <c r="AR20" s="71">
        <v>83</v>
      </c>
      <c r="AS20" s="71">
        <v>3</v>
      </c>
      <c r="AT20" s="71">
        <v>0</v>
      </c>
      <c r="AU20" s="71">
        <v>0</v>
      </c>
      <c r="AV20" s="71">
        <v>0</v>
      </c>
      <c r="AW20" s="71">
        <v>0</v>
      </c>
      <c r="AX20" s="71"/>
      <c r="AY20" s="72"/>
      <c r="AZ20" s="71">
        <v>348.7</v>
      </c>
      <c r="BA20" s="71">
        <v>114.9</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1719</v>
      </c>
      <c r="B21" s="70">
        <v>336</v>
      </c>
      <c r="C21" s="70">
        <v>13</v>
      </c>
      <c r="D21" s="70">
        <v>20</v>
      </c>
      <c r="E21" s="70">
        <v>2016</v>
      </c>
      <c r="F21" s="70" t="s">
        <v>155</v>
      </c>
      <c r="G21" s="70" t="s">
        <v>1706</v>
      </c>
      <c r="H21" s="70" t="s">
        <v>1707</v>
      </c>
      <c r="I21" s="148"/>
      <c r="J21" s="71">
        <v>12.413241426875343</v>
      </c>
      <c r="K21" s="71">
        <v>0.84547752255534669</v>
      </c>
      <c r="L21" s="71">
        <v>7.1000624208759593</v>
      </c>
      <c r="M21" s="71">
        <v>7.066103515605489</v>
      </c>
      <c r="N21" s="71">
        <v>11.001174022399816</v>
      </c>
      <c r="O21" s="71">
        <v>8.1494981234589901</v>
      </c>
      <c r="P21" s="71">
        <v>10.198457339593446</v>
      </c>
      <c r="Q21" s="71">
        <v>0.525219759102312</v>
      </c>
      <c r="R21" s="71">
        <v>0</v>
      </c>
      <c r="S21" s="71">
        <v>1.0430554817399809</v>
      </c>
      <c r="T21" s="72"/>
      <c r="U21" s="71">
        <v>1847209</v>
      </c>
      <c r="V21" s="71">
        <v>343</v>
      </c>
      <c r="W21" s="71">
        <v>136</v>
      </c>
      <c r="X21" s="71">
        <v>1593</v>
      </c>
      <c r="Y21" s="71">
        <v>2392</v>
      </c>
      <c r="Z21" s="71">
        <v>4793</v>
      </c>
      <c r="AA21" s="71">
        <v>2099</v>
      </c>
      <c r="AB21" s="71">
        <v>7436</v>
      </c>
      <c r="AC21" s="71">
        <v>0</v>
      </c>
      <c r="AD21" s="71">
        <v>1.0430554817399811</v>
      </c>
      <c r="AE21" s="72"/>
      <c r="AF21" s="71">
        <v>17300777.043404151</v>
      </c>
      <c r="AG21" s="71">
        <v>591659.15710925579</v>
      </c>
      <c r="AH21" s="71">
        <v>1068576.11200337</v>
      </c>
      <c r="AI21" s="71">
        <v>9902218.1431441139</v>
      </c>
      <c r="AJ21" s="71">
        <v>11846898.33010604</v>
      </c>
      <c r="AK21" s="71">
        <v>0</v>
      </c>
      <c r="AL21" s="71">
        <v>0</v>
      </c>
      <c r="AM21" s="71">
        <v>1019864.326578435</v>
      </c>
      <c r="AN21" s="71">
        <v>0</v>
      </c>
      <c r="AO21" s="71">
        <v>0</v>
      </c>
      <c r="AP21" s="71">
        <v>41729993.112345368</v>
      </c>
      <c r="AQ21" s="72"/>
      <c r="AR21" s="71">
        <v>89</v>
      </c>
      <c r="AS21" s="71">
        <v>4</v>
      </c>
      <c r="AT21" s="71">
        <v>0</v>
      </c>
      <c r="AU21" s="71">
        <v>0</v>
      </c>
      <c r="AV21" s="71">
        <v>0</v>
      </c>
      <c r="AW21" s="71">
        <v>0</v>
      </c>
      <c r="AX21" s="71"/>
      <c r="AY21" s="72"/>
      <c r="AZ21" s="71">
        <v>378.3</v>
      </c>
      <c r="BA21" s="71">
        <v>125.9</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1720</v>
      </c>
      <c r="B22" s="70">
        <v>337</v>
      </c>
      <c r="C22" s="70">
        <v>14</v>
      </c>
      <c r="D22" s="70">
        <v>20</v>
      </c>
      <c r="E22" s="70">
        <v>2017</v>
      </c>
      <c r="F22" s="70" t="s">
        <v>156</v>
      </c>
      <c r="G22" s="70" t="s">
        <v>1706</v>
      </c>
      <c r="H22" s="70" t="s">
        <v>1707</v>
      </c>
      <c r="I22" s="148"/>
      <c r="J22" s="71">
        <v>12.392864320163959</v>
      </c>
      <c r="K22" s="71">
        <v>0.81256594660139636</v>
      </c>
      <c r="L22" s="71">
        <v>6.3060178045473227</v>
      </c>
      <c r="M22" s="71">
        <v>6.1021911156133468</v>
      </c>
      <c r="N22" s="71">
        <v>11.567289560760599</v>
      </c>
      <c r="O22" s="71">
        <v>7.9864118863959757</v>
      </c>
      <c r="P22" s="71">
        <v>10.08557431742868</v>
      </c>
      <c r="Q22" s="71">
        <v>0.49785869467620097</v>
      </c>
      <c r="R22" s="71">
        <v>0</v>
      </c>
      <c r="S22" s="71">
        <v>1.3432749214455046</v>
      </c>
      <c r="T22" s="72"/>
      <c r="U22" s="71">
        <v>2126700</v>
      </c>
      <c r="V22" s="71">
        <v>343</v>
      </c>
      <c r="W22" s="71">
        <v>136</v>
      </c>
      <c r="X22" s="71">
        <v>1593</v>
      </c>
      <c r="Y22" s="71">
        <v>2376</v>
      </c>
      <c r="Z22" s="71">
        <v>4775</v>
      </c>
      <c r="AA22" s="71">
        <v>2089</v>
      </c>
      <c r="AB22" s="71">
        <v>7289</v>
      </c>
      <c r="AC22" s="71">
        <v>0</v>
      </c>
      <c r="AD22" s="71">
        <v>1.3432749214455051</v>
      </c>
      <c r="AE22" s="72"/>
      <c r="AF22" s="71">
        <v>17858916.169577569</v>
      </c>
      <c r="AG22" s="71">
        <v>579787.30802397477</v>
      </c>
      <c r="AH22" s="71">
        <v>1273435.385391383</v>
      </c>
      <c r="AI22" s="71">
        <v>8954742.0282885786</v>
      </c>
      <c r="AJ22" s="71">
        <v>13417490.139377819</v>
      </c>
      <c r="AK22" s="71">
        <v>0</v>
      </c>
      <c r="AL22" s="71">
        <v>0</v>
      </c>
      <c r="AM22" s="71">
        <v>1001267.204176703</v>
      </c>
      <c r="AN22" s="71">
        <v>0</v>
      </c>
      <c r="AO22" s="71">
        <v>0</v>
      </c>
      <c r="AP22" s="71">
        <v>43085638.234836027</v>
      </c>
      <c r="AQ22" s="72"/>
      <c r="AR22" s="71">
        <v>93</v>
      </c>
      <c r="AS22" s="71">
        <v>4</v>
      </c>
      <c r="AT22" s="71">
        <v>0</v>
      </c>
      <c r="AU22" s="71">
        <v>0</v>
      </c>
      <c r="AV22" s="71">
        <v>0</v>
      </c>
      <c r="AW22" s="71">
        <v>0</v>
      </c>
      <c r="AX22" s="71"/>
      <c r="AY22" s="72"/>
      <c r="AZ22" s="71">
        <v>397.8</v>
      </c>
      <c r="BA22" s="71">
        <v>125.9</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1721</v>
      </c>
      <c r="B23" s="70">
        <v>338</v>
      </c>
      <c r="C23" s="70">
        <v>15</v>
      </c>
      <c r="D23" s="70">
        <v>20</v>
      </c>
      <c r="E23" s="70">
        <v>2018</v>
      </c>
      <c r="F23" s="70" t="s">
        <v>183</v>
      </c>
      <c r="G23" s="70" t="s">
        <v>1706</v>
      </c>
      <c r="H23" s="70" t="s">
        <v>1707</v>
      </c>
      <c r="I23" s="148"/>
      <c r="J23" s="71">
        <v>13.176438687541939</v>
      </c>
      <c r="K23" s="71">
        <v>0.77149806866846704</v>
      </c>
      <c r="L23" s="71">
        <v>5.819130016833034</v>
      </c>
      <c r="M23" s="71">
        <v>6.1653945192400075</v>
      </c>
      <c r="N23" s="71">
        <v>10.380837870206481</v>
      </c>
      <c r="O23" s="71">
        <v>7.7805664384810251</v>
      </c>
      <c r="P23" s="71">
        <v>9.913481839266332</v>
      </c>
      <c r="Q23" s="71">
        <v>0.45336310116856499</v>
      </c>
      <c r="R23" s="71">
        <v>0</v>
      </c>
      <c r="S23" s="71">
        <v>1.2857763272957987</v>
      </c>
      <c r="T23" s="72"/>
      <c r="U23" s="71">
        <v>2148219</v>
      </c>
      <c r="V23" s="71">
        <v>343</v>
      </c>
      <c r="W23" s="71">
        <v>136</v>
      </c>
      <c r="X23" s="71">
        <v>1593</v>
      </c>
      <c r="Y23" s="71">
        <v>2367</v>
      </c>
      <c r="Z23" s="71">
        <v>4741</v>
      </c>
      <c r="AA23" s="71">
        <v>2074</v>
      </c>
      <c r="AB23" s="71">
        <v>7153</v>
      </c>
      <c r="AC23" s="71">
        <v>0</v>
      </c>
      <c r="AD23" s="71">
        <v>1.2857763272957989</v>
      </c>
      <c r="AE23" s="72"/>
      <c r="AF23" s="71">
        <v>18862401.834968269</v>
      </c>
      <c r="AG23" s="71">
        <v>515292.42210965609</v>
      </c>
      <c r="AH23" s="71">
        <v>1208349.8867170659</v>
      </c>
      <c r="AI23" s="71">
        <v>8858973.0535338707</v>
      </c>
      <c r="AJ23" s="71">
        <v>12395309.97921185</v>
      </c>
      <c r="AK23" s="71">
        <v>0</v>
      </c>
      <c r="AL23" s="71">
        <v>0</v>
      </c>
      <c r="AM23" s="71">
        <v>984618.39492042421</v>
      </c>
      <c r="AN23" s="71">
        <v>0</v>
      </c>
      <c r="AO23" s="71">
        <v>0</v>
      </c>
      <c r="AP23" s="71">
        <v>42824945.571461134</v>
      </c>
      <c r="AQ23" s="72"/>
      <c r="AR23" s="71">
        <v>96</v>
      </c>
      <c r="AS23" s="71">
        <v>5</v>
      </c>
      <c r="AT23" s="71">
        <v>0</v>
      </c>
      <c r="AU23" s="71">
        <v>1</v>
      </c>
      <c r="AV23" s="71">
        <v>0</v>
      </c>
      <c r="AW23" s="71">
        <v>0</v>
      </c>
      <c r="AX23" s="71"/>
      <c r="AY23" s="72"/>
      <c r="AZ23" s="71">
        <v>418.40000000000009</v>
      </c>
      <c r="BA23" s="71">
        <v>459</v>
      </c>
      <c r="BB23" s="71">
        <v>0</v>
      </c>
      <c r="BC23" s="71">
        <v>43</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1722</v>
      </c>
      <c r="B24" s="70">
        <v>339</v>
      </c>
      <c r="C24" s="70">
        <v>16</v>
      </c>
      <c r="D24" s="70">
        <v>20</v>
      </c>
      <c r="E24" s="70">
        <v>2019</v>
      </c>
      <c r="F24" s="70" t="s">
        <v>158</v>
      </c>
      <c r="G24" s="70" t="s">
        <v>1706</v>
      </c>
      <c r="H24" s="70" t="s">
        <v>1707</v>
      </c>
      <c r="I24" s="148"/>
      <c r="J24" s="71">
        <v>10.888948025730972</v>
      </c>
      <c r="K24" s="71">
        <v>0.71349526833188848</v>
      </c>
      <c r="L24" s="71">
        <v>5.878148050847197</v>
      </c>
      <c r="M24" s="71">
        <v>6.0458771622928911</v>
      </c>
      <c r="N24" s="71">
        <v>9.9384895614338014</v>
      </c>
      <c r="O24" s="71">
        <v>7.4768353741091813</v>
      </c>
      <c r="P24" s="71">
        <v>9.2514068370464759</v>
      </c>
      <c r="Q24" s="71">
        <v>0.43116930395374897</v>
      </c>
      <c r="R24" s="71">
        <v>0</v>
      </c>
      <c r="S24" s="71">
        <v>1.2131261712172707</v>
      </c>
      <c r="T24" s="72"/>
      <c r="U24" s="71">
        <v>2032032</v>
      </c>
      <c r="V24" s="71">
        <v>343</v>
      </c>
      <c r="W24" s="71">
        <v>136</v>
      </c>
      <c r="X24" s="71">
        <v>1593</v>
      </c>
      <c r="Y24" s="71">
        <v>2358</v>
      </c>
      <c r="Z24" s="71">
        <v>4681</v>
      </c>
      <c r="AA24" s="71">
        <v>1921</v>
      </c>
      <c r="AB24" s="71">
        <v>6987</v>
      </c>
      <c r="AC24" s="71">
        <v>0</v>
      </c>
      <c r="AD24" s="71">
        <v>1.213126171217271</v>
      </c>
      <c r="AE24" s="72"/>
      <c r="AF24" s="71">
        <v>15712400.231234459</v>
      </c>
      <c r="AG24" s="71">
        <v>498506.30617556872</v>
      </c>
      <c r="AH24" s="71">
        <v>1283891.288616332</v>
      </c>
      <c r="AI24" s="71">
        <v>8956494.323413128</v>
      </c>
      <c r="AJ24" s="71">
        <v>12259404.52833464</v>
      </c>
      <c r="AK24" s="71">
        <v>0</v>
      </c>
      <c r="AL24" s="71">
        <v>0</v>
      </c>
      <c r="AM24" s="71">
        <v>951576.8018921609</v>
      </c>
      <c r="AN24" s="71">
        <v>0</v>
      </c>
      <c r="AO24" s="71">
        <v>0</v>
      </c>
      <c r="AP24" s="71">
        <v>39662273.479666293</v>
      </c>
      <c r="AQ24" s="72"/>
      <c r="AR24" s="71">
        <v>103</v>
      </c>
      <c r="AS24" s="71">
        <v>6</v>
      </c>
      <c r="AT24" s="71">
        <v>0</v>
      </c>
      <c r="AU24" s="71">
        <v>1</v>
      </c>
      <c r="AV24" s="71">
        <v>0</v>
      </c>
      <c r="AW24" s="71">
        <v>0</v>
      </c>
      <c r="AX24" s="71"/>
      <c r="AY24" s="72"/>
      <c r="AZ24" s="71">
        <v>452.7</v>
      </c>
      <c r="BA24" s="71">
        <v>508.4</v>
      </c>
      <c r="BB24" s="71">
        <v>0</v>
      </c>
      <c r="BC24" s="71">
        <v>43.3</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1723</v>
      </c>
      <c r="B25" s="70">
        <v>340</v>
      </c>
      <c r="C25" s="70">
        <v>17</v>
      </c>
      <c r="D25" s="70">
        <v>20</v>
      </c>
      <c r="E25" s="70">
        <v>2020</v>
      </c>
      <c r="F25" s="70" t="s">
        <v>159</v>
      </c>
      <c r="G25" s="70" t="s">
        <v>1706</v>
      </c>
      <c r="H25" s="70" t="s">
        <v>1707</v>
      </c>
      <c r="I25" s="148"/>
      <c r="J25" s="71">
        <v>10.67912275302837</v>
      </c>
      <c r="K25" s="71">
        <v>0.74351872613924508</v>
      </c>
      <c r="L25" s="71">
        <v>5.1302592154483531</v>
      </c>
      <c r="M25" s="71">
        <v>5.0180121117703083</v>
      </c>
      <c r="N25" s="71">
        <v>9.1788483287321583</v>
      </c>
      <c r="O25" s="71">
        <v>6.4779941578328533</v>
      </c>
      <c r="P25" s="71">
        <v>8.694911396470987</v>
      </c>
      <c r="Q25" s="71">
        <v>0.40234797647422899</v>
      </c>
      <c r="R25" s="71">
        <v>0</v>
      </c>
      <c r="S25" s="71">
        <v>1.1357272014937101</v>
      </c>
      <c r="T25" s="72"/>
      <c r="U25" s="71">
        <v>2059201</v>
      </c>
      <c r="V25" s="71">
        <v>316</v>
      </c>
      <c r="W25" s="71">
        <v>150</v>
      </c>
      <c r="X25" s="71">
        <v>1345</v>
      </c>
      <c r="Y25" s="71">
        <v>2341</v>
      </c>
      <c r="Z25" s="71">
        <v>4629</v>
      </c>
      <c r="AA25" s="71">
        <v>1919</v>
      </c>
      <c r="AB25" s="71">
        <v>6824</v>
      </c>
      <c r="AC25" s="71">
        <v>0</v>
      </c>
      <c r="AD25" s="71">
        <v>1.1357272014937101</v>
      </c>
      <c r="AE25" s="72"/>
      <c r="AF25" s="71">
        <v>16690100.649320479</v>
      </c>
      <c r="AG25" s="71">
        <v>503804.23042813758</v>
      </c>
      <c r="AH25" s="71">
        <v>1269004.7671468183</v>
      </c>
      <c r="AI25" s="71">
        <v>7906234.73942554</v>
      </c>
      <c r="AJ25" s="71">
        <v>12533172.25070674</v>
      </c>
      <c r="AK25" s="71"/>
      <c r="AL25" s="71"/>
      <c r="AM25" s="71">
        <v>890607.81622130249</v>
      </c>
      <c r="AN25" s="71"/>
      <c r="AO25" s="71"/>
      <c r="AP25" s="71">
        <v>39792924.453249015</v>
      </c>
      <c r="AQ25" s="72"/>
      <c r="AR25" s="71">
        <v>107</v>
      </c>
      <c r="AS25" s="71">
        <v>6</v>
      </c>
      <c r="AT25" s="71">
        <v>0</v>
      </c>
      <c r="AU25" s="71">
        <v>1</v>
      </c>
      <c r="AV25" s="71">
        <v>0</v>
      </c>
      <c r="AW25" s="71">
        <v>1</v>
      </c>
      <c r="AX25" s="71"/>
      <c r="AY25" s="72"/>
      <c r="AZ25" s="71">
        <v>479.00000000000011</v>
      </c>
      <c r="BA25" s="71">
        <v>508.4</v>
      </c>
      <c r="BB25" s="71">
        <v>0</v>
      </c>
      <c r="BC25" s="71">
        <v>43.3</v>
      </c>
      <c r="BD25" s="71">
        <v>0</v>
      </c>
      <c r="BE25" s="71">
        <v>500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1724</v>
      </c>
      <c r="B26" s="70">
        <v>340</v>
      </c>
      <c r="C26" s="70">
        <v>18</v>
      </c>
      <c r="D26" s="70">
        <v>20</v>
      </c>
      <c r="E26" s="70">
        <v>2021</v>
      </c>
      <c r="F26" s="70" t="s">
        <v>160</v>
      </c>
      <c r="G26" s="1064" t="s">
        <v>1706</v>
      </c>
      <c r="H26" s="70" t="s">
        <v>1707</v>
      </c>
      <c r="I26" s="148"/>
      <c r="J26" s="71">
        <v>16.105245224554185</v>
      </c>
      <c r="K26" s="71">
        <v>0.77427032266210527</v>
      </c>
      <c r="L26" s="71">
        <v>4.4574789727943056</v>
      </c>
      <c r="M26" s="71">
        <v>5.2779245745099983</v>
      </c>
      <c r="N26" s="71">
        <v>9.623671098882129</v>
      </c>
      <c r="O26" s="71">
        <v>6.2194048133252364</v>
      </c>
      <c r="P26" s="71">
        <v>8.8610850824044931</v>
      </c>
      <c r="Q26" s="71">
        <v>0.388332651300347</v>
      </c>
      <c r="R26" s="71">
        <v>0</v>
      </c>
      <c r="S26" s="71">
        <v>0.92110116199666636</v>
      </c>
      <c r="T26" s="72"/>
      <c r="U26" s="71">
        <v>3366204</v>
      </c>
      <c r="V26" s="71">
        <v>316</v>
      </c>
      <c r="W26" s="71">
        <v>150</v>
      </c>
      <c r="X26" s="71">
        <v>1345</v>
      </c>
      <c r="Y26" s="71">
        <v>2314</v>
      </c>
      <c r="Z26" s="71">
        <v>4576</v>
      </c>
      <c r="AA26" s="71">
        <v>1907</v>
      </c>
      <c r="AB26" s="71">
        <v>6651</v>
      </c>
      <c r="AC26" s="71">
        <v>0</v>
      </c>
      <c r="AD26" s="71">
        <v>0.92110116199666636</v>
      </c>
      <c r="AE26" s="72"/>
      <c r="AF26" s="71">
        <v>24258870.482099064</v>
      </c>
      <c r="AG26" s="71">
        <v>511110.42633210158</v>
      </c>
      <c r="AH26" s="71">
        <v>996947.10409079981</v>
      </c>
      <c r="AI26" s="71">
        <v>8171024.9041812159</v>
      </c>
      <c r="AJ26" s="71">
        <v>12744760.623197971</v>
      </c>
      <c r="AK26" s="71">
        <v>0</v>
      </c>
      <c r="AL26" s="71">
        <v>0</v>
      </c>
      <c r="AM26" s="71">
        <v>873036.11780969729</v>
      </c>
      <c r="AN26" s="71">
        <v>0</v>
      </c>
      <c r="AO26" s="71">
        <v>0</v>
      </c>
      <c r="AP26" s="71">
        <v>47555749.65771085</v>
      </c>
      <c r="AQ26" s="72"/>
      <c r="AR26" s="71">
        <v>109</v>
      </c>
      <c r="AS26" s="71">
        <v>6</v>
      </c>
      <c r="AT26" s="71">
        <v>0</v>
      </c>
      <c r="AU26" s="71">
        <v>1</v>
      </c>
      <c r="AV26" s="71">
        <v>0</v>
      </c>
      <c r="AW26" s="71">
        <v>1</v>
      </c>
      <c r="AX26" s="71"/>
      <c r="AY26" s="72"/>
      <c r="AZ26" s="71">
        <v>492.00000000000011</v>
      </c>
      <c r="BA26" s="71">
        <v>508.4</v>
      </c>
      <c r="BB26" s="71">
        <v>0</v>
      </c>
      <c r="BC26" s="71">
        <v>43.3</v>
      </c>
      <c r="BD26" s="71">
        <v>0</v>
      </c>
      <c r="BE26" s="71">
        <v>500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1725</v>
      </c>
      <c r="B27" s="70">
        <v>340</v>
      </c>
      <c r="C27" s="70">
        <v>19</v>
      </c>
      <c r="D27" s="70">
        <v>20</v>
      </c>
      <c r="E27" s="70">
        <v>2022</v>
      </c>
      <c r="F27" s="70" t="s">
        <v>161</v>
      </c>
      <c r="G27" s="1064" t="s">
        <v>1706</v>
      </c>
      <c r="H27" s="70" t="s">
        <v>1707</v>
      </c>
      <c r="I27" s="148"/>
      <c r="J27" s="71">
        <v>16.423189566387329</v>
      </c>
      <c r="K27" s="71">
        <v>0.70558648974066995</v>
      </c>
      <c r="L27" s="71">
        <v>3.9371023573443624</v>
      </c>
      <c r="M27" s="71">
        <v>5.0457373285704739</v>
      </c>
      <c r="N27" s="71">
        <v>9.9255799405045746</v>
      </c>
      <c r="O27" s="71">
        <v>6.4530157495656697</v>
      </c>
      <c r="P27" s="71">
        <v>8.7326081353983227</v>
      </c>
      <c r="Q27" s="71">
        <v>0.38442007157126024</v>
      </c>
      <c r="R27" s="71">
        <v>0</v>
      </c>
      <c r="S27" s="71">
        <v>0.94808485942914589</v>
      </c>
      <c r="T27" s="72"/>
      <c r="U27" s="71">
        <v>3174132</v>
      </c>
      <c r="V27" s="71">
        <v>316</v>
      </c>
      <c r="W27" s="71">
        <v>150</v>
      </c>
      <c r="X27" s="71">
        <v>1345</v>
      </c>
      <c r="Y27" s="71">
        <v>2310</v>
      </c>
      <c r="Z27" s="71">
        <v>4511</v>
      </c>
      <c r="AA27" s="71">
        <v>1908</v>
      </c>
      <c r="AB27" s="71">
        <v>6530</v>
      </c>
      <c r="AC27" s="71">
        <v>0</v>
      </c>
      <c r="AD27" s="71">
        <v>0.94808485942914589</v>
      </c>
      <c r="AE27" s="72"/>
      <c r="AF27" s="71">
        <v>26080049.559919167</v>
      </c>
      <c r="AG27" s="71">
        <v>502702.83026765985</v>
      </c>
      <c r="AH27" s="71">
        <v>1056720.2180754372</v>
      </c>
      <c r="AI27" s="71">
        <v>7753771.6957033416</v>
      </c>
      <c r="AJ27" s="71">
        <v>14603587.557022085</v>
      </c>
      <c r="AK27" s="71">
        <v>0</v>
      </c>
      <c r="AL27" s="71">
        <v>0</v>
      </c>
      <c r="AM27" s="71">
        <v>843201.2324784646</v>
      </c>
      <c r="AN27" s="71">
        <v>0</v>
      </c>
      <c r="AO27" s="71">
        <v>0</v>
      </c>
      <c r="AP27" s="71">
        <v>50840033.093466155</v>
      </c>
      <c r="AQ27" s="72"/>
      <c r="AR27" s="71">
        <v>110</v>
      </c>
      <c r="AS27" s="71">
        <v>6</v>
      </c>
      <c r="AT27" s="71">
        <v>0</v>
      </c>
      <c r="AU27" s="71">
        <v>1</v>
      </c>
      <c r="AV27" s="71">
        <v>0</v>
      </c>
      <c r="AW27" s="71">
        <v>1</v>
      </c>
      <c r="AX27" s="71"/>
      <c r="AY27" s="72"/>
      <c r="AZ27" s="71">
        <v>499.80000000000007</v>
      </c>
      <c r="BA27" s="71">
        <v>508.4</v>
      </c>
      <c r="BB27" s="71">
        <v>0</v>
      </c>
      <c r="BC27" s="71">
        <v>43.3</v>
      </c>
      <c r="BD27" s="71">
        <v>0</v>
      </c>
      <c r="BE27" s="71">
        <v>500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1726</v>
      </c>
      <c r="B28" s="70">
        <v>340</v>
      </c>
      <c r="C28" s="70">
        <v>20</v>
      </c>
      <c r="D28" s="70">
        <v>20</v>
      </c>
      <c r="E28" s="70">
        <v>2023</v>
      </c>
      <c r="F28" s="70" t="s">
        <v>1539</v>
      </c>
      <c r="G28" s="70" t="s">
        <v>1706</v>
      </c>
      <c r="H28" s="70" t="s">
        <v>1707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114</v>
      </c>
      <c r="AS28" s="71">
        <v>6</v>
      </c>
      <c r="AT28" s="71">
        <v>0</v>
      </c>
      <c r="AU28" s="71">
        <v>1</v>
      </c>
      <c r="AV28" s="71">
        <v>0</v>
      </c>
      <c r="AW28" s="71">
        <v>1</v>
      </c>
      <c r="AX28" s="71"/>
      <c r="AY28" s="72"/>
      <c r="AZ28" s="71">
        <v>516.60000000000014</v>
      </c>
      <c r="BA28" s="71">
        <v>508.4</v>
      </c>
      <c r="BB28" s="71">
        <v>0</v>
      </c>
      <c r="BC28" s="71">
        <v>43.3</v>
      </c>
      <c r="BD28" s="71">
        <v>0</v>
      </c>
      <c r="BE28" s="71">
        <v>500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1727</v>
      </c>
      <c r="B29" s="70">
        <v>340</v>
      </c>
      <c r="C29" s="70">
        <v>21</v>
      </c>
      <c r="D29" s="70">
        <v>20</v>
      </c>
      <c r="E29" s="70">
        <v>2024</v>
      </c>
      <c r="F29" s="70" t="s">
        <v>1554</v>
      </c>
      <c r="G29" s="70" t="s">
        <v>1706</v>
      </c>
      <c r="H29" s="70" t="s">
        <v>1707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1728</v>
      </c>
      <c r="B30" s="70">
        <v>375</v>
      </c>
      <c r="C30" s="70">
        <v>1</v>
      </c>
      <c r="D30" s="70">
        <v>23</v>
      </c>
      <c r="E30" s="70">
        <v>1990</v>
      </c>
      <c r="F30" s="70" t="s">
        <v>787</v>
      </c>
      <c r="G30" s="70" t="s">
        <v>1729</v>
      </c>
      <c r="H30" s="70" t="s">
        <v>1730</v>
      </c>
      <c r="I30" s="148"/>
      <c r="J30" s="71">
        <v>0</v>
      </c>
      <c r="K30" s="71">
        <v>1.336168760818945</v>
      </c>
      <c r="L30" s="71">
        <v>1.7094968461295741</v>
      </c>
      <c r="M30" s="71">
        <v>4.4693146191769824</v>
      </c>
      <c r="N30" s="71">
        <v>5.715754771971346</v>
      </c>
      <c r="O30" s="71">
        <v>4.6266615536440794</v>
      </c>
      <c r="P30" s="71">
        <v>5.2304035294796023</v>
      </c>
      <c r="Q30" s="71">
        <v>0.28515808193924702</v>
      </c>
      <c r="R30" s="71">
        <v>3.7387082604511459</v>
      </c>
      <c r="S30" s="71">
        <v>0.29163517774080128</v>
      </c>
      <c r="T30" s="72"/>
      <c r="U30" s="71">
        <v>0</v>
      </c>
      <c r="V30" s="71">
        <v>312</v>
      </c>
      <c r="W30" s="71">
        <v>18</v>
      </c>
      <c r="X30" s="71">
        <v>969</v>
      </c>
      <c r="Y30" s="71">
        <v>1314</v>
      </c>
      <c r="Z30" s="71">
        <v>1903</v>
      </c>
      <c r="AA30" s="71">
        <v>1270</v>
      </c>
      <c r="AB30" s="71">
        <v>4630</v>
      </c>
      <c r="AC30" s="71">
        <v>647551</v>
      </c>
      <c r="AD30" s="71">
        <v>0.29163517774080128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1731</v>
      </c>
      <c r="B31" s="70">
        <v>376</v>
      </c>
      <c r="C31" s="70">
        <v>2</v>
      </c>
      <c r="D31" s="70">
        <v>23</v>
      </c>
      <c r="E31" s="70">
        <v>2005</v>
      </c>
      <c r="F31" s="70" t="s">
        <v>789</v>
      </c>
      <c r="G31" s="70" t="s">
        <v>1729</v>
      </c>
      <c r="H31" s="70" t="s">
        <v>1730</v>
      </c>
      <c r="I31" s="148"/>
      <c r="J31" s="71">
        <v>0</v>
      </c>
      <c r="K31" s="71">
        <v>1.138763278512124</v>
      </c>
      <c r="L31" s="71">
        <v>3.1280825287583509</v>
      </c>
      <c r="M31" s="71">
        <v>11.146635577796079</v>
      </c>
      <c r="N31" s="71">
        <v>9.2070530241439901</v>
      </c>
      <c r="O31" s="71">
        <v>6.5403823871158462</v>
      </c>
      <c r="P31" s="71">
        <v>7.8447150725333836</v>
      </c>
      <c r="Q31" s="71">
        <v>0.31489702404684899</v>
      </c>
      <c r="R31" s="71">
        <v>3.4937838576299258</v>
      </c>
      <c r="S31" s="71">
        <v>0.74176851581635594</v>
      </c>
      <c r="T31" s="72"/>
      <c r="U31" s="71">
        <v>0</v>
      </c>
      <c r="V31" s="71">
        <v>302</v>
      </c>
      <c r="W31" s="71">
        <v>34</v>
      </c>
      <c r="X31" s="71">
        <v>1039</v>
      </c>
      <c r="Y31" s="71">
        <v>1857</v>
      </c>
      <c r="Z31" s="71">
        <v>3113</v>
      </c>
      <c r="AA31" s="71">
        <v>1560</v>
      </c>
      <c r="AB31" s="71">
        <v>5345</v>
      </c>
      <c r="AC31" s="71">
        <v>617803.33333333337</v>
      </c>
      <c r="AD31" s="71">
        <v>0.74176851581635594</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1732</v>
      </c>
      <c r="B32" s="70">
        <v>377</v>
      </c>
      <c r="C32" s="70">
        <v>3</v>
      </c>
      <c r="D32" s="70">
        <v>23</v>
      </c>
      <c r="E32" s="70">
        <v>2006</v>
      </c>
      <c r="F32" s="70" t="s">
        <v>790</v>
      </c>
      <c r="G32" s="70" t="s">
        <v>1729</v>
      </c>
      <c r="H32" s="70" t="s">
        <v>1730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1733</v>
      </c>
      <c r="B33" s="70">
        <v>378</v>
      </c>
      <c r="C33" s="70">
        <v>4</v>
      </c>
      <c r="D33" s="70">
        <v>23</v>
      </c>
      <c r="E33" s="70">
        <v>2007</v>
      </c>
      <c r="F33" s="70" t="s">
        <v>791</v>
      </c>
      <c r="G33" s="70" t="s">
        <v>1729</v>
      </c>
      <c r="H33" s="70" t="s">
        <v>1730</v>
      </c>
      <c r="I33" s="148"/>
      <c r="J33" s="71">
        <v>0</v>
      </c>
      <c r="K33" s="71">
        <v>1.290840081959878</v>
      </c>
      <c r="L33" s="71">
        <v>2.7115433953945862</v>
      </c>
      <c r="M33" s="71">
        <v>12.80115868587087</v>
      </c>
      <c r="N33" s="71">
        <v>8.6729956680860987</v>
      </c>
      <c r="O33" s="71">
        <v>6.1177310975723813</v>
      </c>
      <c r="P33" s="71">
        <v>8.0631657270023105</v>
      </c>
      <c r="Q33" s="71">
        <v>0.33795229808347299</v>
      </c>
      <c r="R33" s="71">
        <v>3.951234485734707</v>
      </c>
      <c r="S33" s="71">
        <v>1.1114294660905271</v>
      </c>
      <c r="T33" s="72"/>
      <c r="U33" s="71">
        <v>0</v>
      </c>
      <c r="V33" s="71">
        <v>347</v>
      </c>
      <c r="W33" s="71">
        <v>36</v>
      </c>
      <c r="X33" s="71">
        <v>1657</v>
      </c>
      <c r="Y33" s="71">
        <v>1970</v>
      </c>
      <c r="Z33" s="71">
        <v>3027</v>
      </c>
      <c r="AA33" s="71">
        <v>1579</v>
      </c>
      <c r="AB33" s="71">
        <v>5433</v>
      </c>
      <c r="AC33" s="71">
        <v>718741.33333333337</v>
      </c>
      <c r="AD33" s="71">
        <v>1.1114294660905271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1734</v>
      </c>
      <c r="B34" s="70">
        <v>379</v>
      </c>
      <c r="C34" s="70">
        <v>5</v>
      </c>
      <c r="D34" s="70">
        <v>23</v>
      </c>
      <c r="E34" s="70">
        <v>2008</v>
      </c>
      <c r="F34" s="70" t="s">
        <v>792</v>
      </c>
      <c r="G34" s="70" t="s">
        <v>1729</v>
      </c>
      <c r="H34" s="70" t="s">
        <v>1730</v>
      </c>
      <c r="I34" s="148"/>
      <c r="J34" s="71">
        <v>0</v>
      </c>
      <c r="K34" s="71">
        <v>0.99931151146148722</v>
      </c>
      <c r="L34" s="71">
        <v>2.4633827908994341</v>
      </c>
      <c r="M34" s="71">
        <v>14.30874633257954</v>
      </c>
      <c r="N34" s="71">
        <v>9.4035338925799188</v>
      </c>
      <c r="O34" s="71">
        <v>5.9512932717097904</v>
      </c>
      <c r="P34" s="71">
        <v>7.7530363301656244</v>
      </c>
      <c r="Q34" s="71">
        <v>0.33670624850694197</v>
      </c>
      <c r="R34" s="71">
        <v>3.1455705668677991</v>
      </c>
      <c r="S34" s="71">
        <v>0</v>
      </c>
      <c r="T34" s="72"/>
      <c r="U34" s="71">
        <v>0</v>
      </c>
      <c r="V34" s="71">
        <v>347</v>
      </c>
      <c r="W34" s="71">
        <v>36</v>
      </c>
      <c r="X34" s="71">
        <v>1657</v>
      </c>
      <c r="Y34" s="71">
        <v>2021</v>
      </c>
      <c r="Z34" s="71">
        <v>3048</v>
      </c>
      <c r="AA34" s="71">
        <v>1520</v>
      </c>
      <c r="AB34" s="71">
        <v>5502</v>
      </c>
      <c r="AC34" s="71">
        <v>594155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1735</v>
      </c>
      <c r="B35" s="70">
        <v>380</v>
      </c>
      <c r="C35" s="70">
        <v>6</v>
      </c>
      <c r="D35" s="70">
        <v>23</v>
      </c>
      <c r="E35" s="70">
        <v>2009</v>
      </c>
      <c r="F35" s="70" t="s">
        <v>176</v>
      </c>
      <c r="G35" s="70" t="s">
        <v>1729</v>
      </c>
      <c r="H35" s="70" t="s">
        <v>1730</v>
      </c>
      <c r="I35" s="148"/>
      <c r="J35" s="71">
        <v>0</v>
      </c>
      <c r="K35" s="71">
        <v>0.89450950017075348</v>
      </c>
      <c r="L35" s="71">
        <v>1.6678922243095069</v>
      </c>
      <c r="M35" s="71">
        <v>13.09307956144073</v>
      </c>
      <c r="N35" s="71">
        <v>8.6034180452410531</v>
      </c>
      <c r="O35" s="71">
        <v>6.1797211987064964</v>
      </c>
      <c r="P35" s="71">
        <v>7.5272121707441437</v>
      </c>
      <c r="Q35" s="71">
        <v>0.32559074642157998</v>
      </c>
      <c r="R35" s="71">
        <v>3.016035906877613</v>
      </c>
      <c r="S35" s="71">
        <v>0.8478637411872566</v>
      </c>
      <c r="T35" s="72"/>
      <c r="U35" s="71">
        <v>0</v>
      </c>
      <c r="V35" s="71">
        <v>310</v>
      </c>
      <c r="W35" s="71">
        <v>37</v>
      </c>
      <c r="X35" s="71">
        <v>1692</v>
      </c>
      <c r="Y35" s="71">
        <v>2074</v>
      </c>
      <c r="Z35" s="71">
        <v>3124</v>
      </c>
      <c r="AA35" s="71">
        <v>1515</v>
      </c>
      <c r="AB35" s="71">
        <v>5585</v>
      </c>
      <c r="AC35" s="71">
        <v>555776</v>
      </c>
      <c r="AD35" s="71">
        <v>0.8478637411872566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1736</v>
      </c>
      <c r="B36" s="70">
        <v>381</v>
      </c>
      <c r="C36" s="70">
        <v>7</v>
      </c>
      <c r="D36" s="70">
        <v>23</v>
      </c>
      <c r="E36" s="70">
        <v>2010</v>
      </c>
      <c r="F36" s="70" t="s">
        <v>177</v>
      </c>
      <c r="G36" s="70" t="s">
        <v>1729</v>
      </c>
      <c r="H36" s="70" t="s">
        <v>1730</v>
      </c>
      <c r="I36" s="148"/>
      <c r="J36" s="71">
        <v>0.69601483469664571</v>
      </c>
      <c r="K36" s="71">
        <v>0.94834419450427121</v>
      </c>
      <c r="L36" s="71">
        <v>1.626137187013285</v>
      </c>
      <c r="M36" s="71">
        <v>13.57385260615531</v>
      </c>
      <c r="N36" s="71">
        <v>9.2251566371389053</v>
      </c>
      <c r="O36" s="71">
        <v>6.314564617328581</v>
      </c>
      <c r="P36" s="71">
        <v>7.7098178542250659</v>
      </c>
      <c r="Q36" s="71">
        <v>0.34355764213726597</v>
      </c>
      <c r="R36" s="71">
        <v>3.447843695694583</v>
      </c>
      <c r="S36" s="71">
        <v>0.8229399335937867</v>
      </c>
      <c r="T36" s="72"/>
      <c r="U36" s="71">
        <v>36681</v>
      </c>
      <c r="V36" s="71">
        <v>310</v>
      </c>
      <c r="W36" s="71">
        <v>37</v>
      </c>
      <c r="X36" s="71">
        <v>1692</v>
      </c>
      <c r="Y36" s="71">
        <v>2107</v>
      </c>
      <c r="Z36" s="71">
        <v>3207</v>
      </c>
      <c r="AA36" s="71">
        <v>1513</v>
      </c>
      <c r="AB36" s="71">
        <v>5647</v>
      </c>
      <c r="AC36" s="71">
        <v>602092</v>
      </c>
      <c r="AD36" s="71">
        <v>0.8229399335937867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1737</v>
      </c>
      <c r="B37" s="70">
        <v>382</v>
      </c>
      <c r="C37" s="70">
        <v>8</v>
      </c>
      <c r="D37" s="70">
        <v>23</v>
      </c>
      <c r="E37" s="70">
        <v>2011</v>
      </c>
      <c r="F37" s="70" t="s">
        <v>178</v>
      </c>
      <c r="G37" s="70" t="s">
        <v>1729</v>
      </c>
      <c r="H37" s="70" t="s">
        <v>1730</v>
      </c>
      <c r="I37" s="148"/>
      <c r="J37" s="71">
        <v>0</v>
      </c>
      <c r="K37" s="71">
        <v>1.0714535893803829</v>
      </c>
      <c r="L37" s="71">
        <v>1.8255939941677279</v>
      </c>
      <c r="M37" s="71">
        <v>13.213051263589451</v>
      </c>
      <c r="N37" s="71">
        <v>9.797174623562892</v>
      </c>
      <c r="O37" s="71">
        <v>6.4076986966140614</v>
      </c>
      <c r="P37" s="71">
        <v>7.2395936709766353</v>
      </c>
      <c r="Q37" s="71">
        <v>0.40379869853817502</v>
      </c>
      <c r="R37" s="71">
        <v>2.6627719430100578</v>
      </c>
      <c r="S37" s="71">
        <v>1.0151295629980179</v>
      </c>
      <c r="T37" s="72"/>
      <c r="U37" s="71">
        <v>0</v>
      </c>
      <c r="V37" s="71">
        <v>310</v>
      </c>
      <c r="W37" s="71">
        <v>37</v>
      </c>
      <c r="X37" s="71">
        <v>1692</v>
      </c>
      <c r="Y37" s="71">
        <v>2170</v>
      </c>
      <c r="Z37" s="71">
        <v>3325</v>
      </c>
      <c r="AA37" s="71">
        <v>1463</v>
      </c>
      <c r="AB37" s="71">
        <v>5754</v>
      </c>
      <c r="AC37" s="71">
        <v>464227</v>
      </c>
      <c r="AD37" s="71">
        <v>1.0151295629980179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1738</v>
      </c>
      <c r="B38" s="70">
        <v>383</v>
      </c>
      <c r="C38" s="70">
        <v>9</v>
      </c>
      <c r="D38" s="70">
        <v>23</v>
      </c>
      <c r="E38" s="70">
        <v>2012</v>
      </c>
      <c r="F38" s="70" t="s">
        <v>179</v>
      </c>
      <c r="G38" s="70" t="s">
        <v>1729</v>
      </c>
      <c r="H38" s="70" t="s">
        <v>1730</v>
      </c>
      <c r="I38" s="148"/>
      <c r="J38" s="71">
        <v>0.5996558482628529</v>
      </c>
      <c r="K38" s="71">
        <v>0.94826766676237328</v>
      </c>
      <c r="L38" s="71">
        <v>1.7613806814463659</v>
      </c>
      <c r="M38" s="71">
        <v>13.695714771738221</v>
      </c>
      <c r="N38" s="71">
        <v>8.7712253576298735</v>
      </c>
      <c r="O38" s="71">
        <v>6.5274402023787692</v>
      </c>
      <c r="P38" s="71">
        <v>7.2559003102071538</v>
      </c>
      <c r="Q38" s="71">
        <v>0.44398011941007398</v>
      </c>
      <c r="R38" s="71">
        <v>2.0692828813136659</v>
      </c>
      <c r="S38" s="71">
        <v>1.226365287669912</v>
      </c>
      <c r="T38" s="72"/>
      <c r="U38" s="71">
        <v>37760</v>
      </c>
      <c r="V38" s="71">
        <v>310</v>
      </c>
      <c r="W38" s="71">
        <v>37</v>
      </c>
      <c r="X38" s="71">
        <v>1692</v>
      </c>
      <c r="Y38" s="71">
        <v>2232</v>
      </c>
      <c r="Z38" s="71">
        <v>3414</v>
      </c>
      <c r="AA38" s="71">
        <v>1458</v>
      </c>
      <c r="AB38" s="71">
        <v>5823</v>
      </c>
      <c r="AC38" s="71">
        <v>351414.33333333331</v>
      </c>
      <c r="AD38" s="71">
        <v>1.226365287669912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1739</v>
      </c>
      <c r="B39" s="70">
        <v>384</v>
      </c>
      <c r="C39" s="70">
        <v>10</v>
      </c>
      <c r="D39" s="70">
        <v>23</v>
      </c>
      <c r="E39" s="70">
        <v>2013</v>
      </c>
      <c r="F39" s="70" t="s">
        <v>180</v>
      </c>
      <c r="G39" s="70" t="s">
        <v>1729</v>
      </c>
      <c r="H39" s="70" t="s">
        <v>1730</v>
      </c>
      <c r="I39" s="148"/>
      <c r="J39" s="71">
        <v>0</v>
      </c>
      <c r="K39" s="71">
        <v>0.88099583139886239</v>
      </c>
      <c r="L39" s="71">
        <v>1.5787367795270599</v>
      </c>
      <c r="M39" s="71">
        <v>14.136840715965249</v>
      </c>
      <c r="N39" s="71">
        <v>8.8340070775223403</v>
      </c>
      <c r="O39" s="71">
        <v>6.4369733501697999</v>
      </c>
      <c r="P39" s="71">
        <v>7.2632591395161787</v>
      </c>
      <c r="Q39" s="71">
        <v>0.45329967765628798</v>
      </c>
      <c r="R39" s="71">
        <v>2.2172044849125099</v>
      </c>
      <c r="S39" s="71">
        <v>0.9207308032379613</v>
      </c>
      <c r="T39" s="72"/>
      <c r="U39" s="71">
        <v>0</v>
      </c>
      <c r="V39" s="71">
        <v>310</v>
      </c>
      <c r="W39" s="71">
        <v>37</v>
      </c>
      <c r="X39" s="71">
        <v>1692</v>
      </c>
      <c r="Y39" s="71">
        <v>2247</v>
      </c>
      <c r="Z39" s="71">
        <v>3517</v>
      </c>
      <c r="AA39" s="71">
        <v>1454</v>
      </c>
      <c r="AB39" s="71">
        <v>5860</v>
      </c>
      <c r="AC39" s="71">
        <v>367550</v>
      </c>
      <c r="AD39" s="71">
        <v>0.9207308032379613</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1740</v>
      </c>
      <c r="B40" s="70">
        <v>385</v>
      </c>
      <c r="C40" s="70">
        <v>11</v>
      </c>
      <c r="D40" s="70">
        <v>23</v>
      </c>
      <c r="E40" s="70">
        <v>2014</v>
      </c>
      <c r="F40" s="70" t="s">
        <v>181</v>
      </c>
      <c r="G40" s="70" t="s">
        <v>1729</v>
      </c>
      <c r="H40" s="70" t="s">
        <v>1730</v>
      </c>
      <c r="I40" s="148"/>
      <c r="J40" s="71">
        <v>0.57261005747830651</v>
      </c>
      <c r="K40" s="71">
        <v>0.8831852302760036</v>
      </c>
      <c r="L40" s="71">
        <v>2.350783593214187</v>
      </c>
      <c r="M40" s="71">
        <v>12.054972345639101</v>
      </c>
      <c r="N40" s="71">
        <v>8.9638305201799628</v>
      </c>
      <c r="O40" s="71">
        <v>6.2646161226110442</v>
      </c>
      <c r="P40" s="71">
        <v>7.5269722588499599</v>
      </c>
      <c r="Q40" s="71">
        <v>0.43706634566397501</v>
      </c>
      <c r="R40" s="71">
        <v>2.8478238224409371</v>
      </c>
      <c r="S40" s="71">
        <v>0.95317852619068111</v>
      </c>
      <c r="T40" s="72"/>
      <c r="U40" s="71">
        <v>34333</v>
      </c>
      <c r="V40" s="71">
        <v>285</v>
      </c>
      <c r="W40" s="71">
        <v>49</v>
      </c>
      <c r="X40" s="71">
        <v>1633</v>
      </c>
      <c r="Y40" s="71">
        <v>2274</v>
      </c>
      <c r="Z40" s="71">
        <v>3605</v>
      </c>
      <c r="AA40" s="71">
        <v>1499</v>
      </c>
      <c r="AB40" s="71">
        <v>5889</v>
      </c>
      <c r="AC40" s="71">
        <v>473573.33333333331</v>
      </c>
      <c r="AD40" s="71">
        <v>0.95317852619068111</v>
      </c>
      <c r="AE40" s="72"/>
      <c r="AF40" s="71"/>
      <c r="AG40" s="71"/>
      <c r="AH40" s="71"/>
      <c r="AI40" s="71"/>
      <c r="AJ40" s="71"/>
      <c r="AK40" s="71"/>
      <c r="AL40" s="71"/>
      <c r="AM40" s="71"/>
      <c r="AN40" s="71"/>
      <c r="AO40" s="71"/>
      <c r="AP40" s="71"/>
      <c r="AQ40" s="72"/>
      <c r="AR40" s="71">
        <v>34</v>
      </c>
      <c r="AS40" s="71">
        <v>130</v>
      </c>
      <c r="AT40" s="71">
        <v>0</v>
      </c>
      <c r="AU40" s="71">
        <v>0</v>
      </c>
      <c r="AV40" s="71">
        <v>0</v>
      </c>
      <c r="AW40" s="71">
        <v>0</v>
      </c>
      <c r="AX40" s="71"/>
      <c r="AY40" s="72"/>
      <c r="AZ40" s="71">
        <v>196.4</v>
      </c>
      <c r="BA40" s="71">
        <v>2396.1999999999998</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1741</v>
      </c>
      <c r="B41" s="70">
        <v>386</v>
      </c>
      <c r="C41" s="70">
        <v>12</v>
      </c>
      <c r="D41" s="70">
        <v>23</v>
      </c>
      <c r="E41" s="70">
        <v>2015</v>
      </c>
      <c r="F41" s="70" t="s">
        <v>182</v>
      </c>
      <c r="G41" s="70" t="s">
        <v>1729</v>
      </c>
      <c r="H41" s="70" t="s">
        <v>1730</v>
      </c>
      <c r="I41" s="148"/>
      <c r="J41" s="71">
        <v>0.71677435763129049</v>
      </c>
      <c r="K41" s="71">
        <v>0.87836131629816416</v>
      </c>
      <c r="L41" s="71">
        <v>2.6999813522635971</v>
      </c>
      <c r="M41" s="71">
        <v>10.913744384553249</v>
      </c>
      <c r="N41" s="71">
        <v>8.6080630248816909</v>
      </c>
      <c r="O41" s="71">
        <v>6.3374325360284178</v>
      </c>
      <c r="P41" s="71">
        <v>7.6937284852456074</v>
      </c>
      <c r="Q41" s="71">
        <v>0.42982144372547598</v>
      </c>
      <c r="R41" s="71">
        <v>3.5535867214065178</v>
      </c>
      <c r="S41" s="71">
        <v>0.72510603483962988</v>
      </c>
      <c r="T41" s="72"/>
      <c r="U41" s="71">
        <v>41707</v>
      </c>
      <c r="V41" s="71">
        <v>285</v>
      </c>
      <c r="W41" s="71">
        <v>49</v>
      </c>
      <c r="X41" s="71">
        <v>1633</v>
      </c>
      <c r="Y41" s="71">
        <v>2306</v>
      </c>
      <c r="Z41" s="71">
        <v>3682</v>
      </c>
      <c r="AA41" s="71">
        <v>1531</v>
      </c>
      <c r="AB41" s="71">
        <v>5916</v>
      </c>
      <c r="AC41" s="71">
        <v>607427.66666666663</v>
      </c>
      <c r="AD41" s="71">
        <v>0.72510603483962988</v>
      </c>
      <c r="AE41" s="72"/>
      <c r="AF41" s="71">
        <v>541249.23923158552</v>
      </c>
      <c r="AG41" s="71">
        <v>562536.01545722224</v>
      </c>
      <c r="AH41" s="71">
        <v>542910.99947365129</v>
      </c>
      <c r="AI41" s="71">
        <v>10999640.79808086</v>
      </c>
      <c r="AJ41" s="71">
        <v>9406931.5425549857</v>
      </c>
      <c r="AK41" s="71">
        <v>0</v>
      </c>
      <c r="AL41" s="71">
        <v>0</v>
      </c>
      <c r="AM41" s="71">
        <v>810762.98331337341</v>
      </c>
      <c r="AN41" s="71">
        <v>0</v>
      </c>
      <c r="AO41" s="71">
        <v>0</v>
      </c>
      <c r="AP41" s="71">
        <v>22864031.578111678</v>
      </c>
      <c r="AQ41" s="72"/>
      <c r="AR41" s="71">
        <v>40</v>
      </c>
      <c r="AS41" s="71">
        <v>145</v>
      </c>
      <c r="AT41" s="71">
        <v>0</v>
      </c>
      <c r="AU41" s="71">
        <v>0</v>
      </c>
      <c r="AV41" s="71">
        <v>0</v>
      </c>
      <c r="AW41" s="71">
        <v>0</v>
      </c>
      <c r="AX41" s="71"/>
      <c r="AY41" s="72"/>
      <c r="AZ41" s="71">
        <v>230.2</v>
      </c>
      <c r="BA41" s="71">
        <v>3026.1</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1742</v>
      </c>
      <c r="B42" s="70">
        <v>387</v>
      </c>
      <c r="C42" s="70">
        <v>13</v>
      </c>
      <c r="D42" s="70">
        <v>23</v>
      </c>
      <c r="E42" s="70">
        <v>2016</v>
      </c>
      <c r="F42" s="70" t="s">
        <v>155</v>
      </c>
      <c r="G42" s="70" t="s">
        <v>1729</v>
      </c>
      <c r="H42" s="70" t="s">
        <v>1730</v>
      </c>
      <c r="I42" s="148"/>
      <c r="J42" s="71">
        <v>0</v>
      </c>
      <c r="K42" s="71">
        <v>0.83758459606373781</v>
      </c>
      <c r="L42" s="71">
        <v>2.5767748168841464</v>
      </c>
      <c r="M42" s="71">
        <v>11.311354780993081</v>
      </c>
      <c r="N42" s="71">
        <v>8.7100099450491424</v>
      </c>
      <c r="O42" s="71">
        <v>6.3998979630084785</v>
      </c>
      <c r="P42" s="71">
        <v>7.6281934364753283</v>
      </c>
      <c r="Q42" s="71">
        <v>0.41969550949246076</v>
      </c>
      <c r="R42" s="71">
        <v>3.5728276501786769</v>
      </c>
      <c r="S42" s="71">
        <v>1.019184571450112</v>
      </c>
      <c r="T42" s="72"/>
      <c r="U42" s="71">
        <v>0</v>
      </c>
      <c r="V42" s="71">
        <v>285</v>
      </c>
      <c r="W42" s="71">
        <v>49</v>
      </c>
      <c r="X42" s="71">
        <v>1633</v>
      </c>
      <c r="Y42" s="71">
        <v>2344</v>
      </c>
      <c r="Z42" s="71">
        <v>3764</v>
      </c>
      <c r="AA42" s="71">
        <v>1570</v>
      </c>
      <c r="AB42" s="71">
        <v>5942</v>
      </c>
      <c r="AC42" s="71">
        <v>610203.79359283065</v>
      </c>
      <c r="AD42" s="71">
        <v>1.019184571450112</v>
      </c>
      <c r="AE42" s="72"/>
      <c r="AF42" s="71">
        <v>0</v>
      </c>
      <c r="AG42" s="71">
        <v>490414.547611413</v>
      </c>
      <c r="AH42" s="71">
        <v>408052.7325681838</v>
      </c>
      <c r="AI42" s="71">
        <v>11807934.66182611</v>
      </c>
      <c r="AJ42" s="71">
        <v>9675656.7157064751</v>
      </c>
      <c r="AK42" s="71">
        <v>0</v>
      </c>
      <c r="AL42" s="71">
        <v>0</v>
      </c>
      <c r="AM42" s="71">
        <v>814958.82578389789</v>
      </c>
      <c r="AN42" s="71">
        <v>0</v>
      </c>
      <c r="AO42" s="71">
        <v>0</v>
      </c>
      <c r="AP42" s="71">
        <v>23197017.483496081</v>
      </c>
      <c r="AQ42" s="72"/>
      <c r="AR42" s="71">
        <v>45</v>
      </c>
      <c r="AS42" s="71">
        <v>178</v>
      </c>
      <c r="AT42" s="71">
        <v>0</v>
      </c>
      <c r="AU42" s="71">
        <v>0</v>
      </c>
      <c r="AV42" s="71">
        <v>0</v>
      </c>
      <c r="AW42" s="71">
        <v>0</v>
      </c>
      <c r="AX42" s="71"/>
      <c r="AY42" s="72"/>
      <c r="AZ42" s="71">
        <v>266.43</v>
      </c>
      <c r="BA42" s="71">
        <v>4470</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1743</v>
      </c>
      <c r="B43" s="70">
        <v>388</v>
      </c>
      <c r="C43" s="70">
        <v>14</v>
      </c>
      <c r="D43" s="70">
        <v>23</v>
      </c>
      <c r="E43" s="70">
        <v>2017</v>
      </c>
      <c r="F43" s="70" t="s">
        <v>156</v>
      </c>
      <c r="G43" s="70" t="s">
        <v>1729</v>
      </c>
      <c r="H43" s="70" t="s">
        <v>1730</v>
      </c>
      <c r="I43" s="148"/>
      <c r="J43" s="71">
        <v>0</v>
      </c>
      <c r="K43" s="71">
        <v>0.90168417714614313</v>
      </c>
      <c r="L43" s="71">
        <v>2.0005847595286355</v>
      </c>
      <c r="M43" s="71">
        <v>11.358022217656556</v>
      </c>
      <c r="N43" s="71">
        <v>9.1565929440472615</v>
      </c>
      <c r="O43" s="71">
        <v>6.4526862948095651</v>
      </c>
      <c r="P43" s="71">
        <v>7.9467952735699416</v>
      </c>
      <c r="Q43" s="71">
        <v>0.40974815603821302</v>
      </c>
      <c r="R43" s="71">
        <v>3.3405100727150168</v>
      </c>
      <c r="S43" s="71">
        <v>1.1808021307879555</v>
      </c>
      <c r="T43" s="72"/>
      <c r="U43" s="71">
        <v>0</v>
      </c>
      <c r="V43" s="71">
        <v>285</v>
      </c>
      <c r="W43" s="71">
        <v>49</v>
      </c>
      <c r="X43" s="71">
        <v>1633</v>
      </c>
      <c r="Y43" s="71">
        <v>2396</v>
      </c>
      <c r="Z43" s="71">
        <v>3858</v>
      </c>
      <c r="AA43" s="71">
        <v>1646</v>
      </c>
      <c r="AB43" s="71">
        <v>5999</v>
      </c>
      <c r="AC43" s="71">
        <v>581846.66666666663</v>
      </c>
      <c r="AD43" s="71">
        <v>1.180802130787955</v>
      </c>
      <c r="AE43" s="72"/>
      <c r="AF43" s="71">
        <v>0</v>
      </c>
      <c r="AG43" s="71">
        <v>530519.47872399003</v>
      </c>
      <c r="AH43" s="71">
        <v>426606.727400103</v>
      </c>
      <c r="AI43" s="71">
        <v>12108036.843930781</v>
      </c>
      <c r="AJ43" s="71">
        <v>10437651.19984843</v>
      </c>
      <c r="AK43" s="71">
        <v>0</v>
      </c>
      <c r="AL43" s="71">
        <v>0</v>
      </c>
      <c r="AM43" s="71">
        <v>824063.92617039918</v>
      </c>
      <c r="AN43" s="71">
        <v>0</v>
      </c>
      <c r="AO43" s="71">
        <v>0</v>
      </c>
      <c r="AP43" s="71">
        <v>24326878.176073704</v>
      </c>
      <c r="AQ43" s="72"/>
      <c r="AR43" s="71">
        <v>49</v>
      </c>
      <c r="AS43" s="71">
        <v>193</v>
      </c>
      <c r="AT43" s="71">
        <v>0</v>
      </c>
      <c r="AU43" s="71">
        <v>0</v>
      </c>
      <c r="AV43" s="71">
        <v>0</v>
      </c>
      <c r="AW43" s="71">
        <v>0</v>
      </c>
      <c r="AX43" s="71"/>
      <c r="AY43" s="72"/>
      <c r="AZ43" s="71">
        <v>296.73</v>
      </c>
      <c r="BA43" s="71">
        <v>6959.199999999998</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1744</v>
      </c>
      <c r="B44" s="70">
        <v>389</v>
      </c>
      <c r="C44" s="70">
        <v>15</v>
      </c>
      <c r="D44" s="70">
        <v>23</v>
      </c>
      <c r="E44" s="70">
        <v>2018</v>
      </c>
      <c r="F44" s="70" t="s">
        <v>183</v>
      </c>
      <c r="G44" s="70" t="s">
        <v>1729</v>
      </c>
      <c r="H44" s="70" t="s">
        <v>1730</v>
      </c>
      <c r="I44" s="148"/>
      <c r="J44" s="71">
        <v>0.58774873316025866</v>
      </c>
      <c r="K44" s="71">
        <v>0.86027438595796191</v>
      </c>
      <c r="L44" s="71">
        <v>1.8833021148515232</v>
      </c>
      <c r="M44" s="71">
        <v>13.141434146779613</v>
      </c>
      <c r="N44" s="71">
        <v>8.5054279821647132</v>
      </c>
      <c r="O44" s="71">
        <v>6.4299218110037231</v>
      </c>
      <c r="P44" s="71">
        <v>8.0541065087578438</v>
      </c>
      <c r="Q44" s="71">
        <v>0.38478503945118903</v>
      </c>
      <c r="R44" s="71">
        <v>2.6652548066156037</v>
      </c>
      <c r="S44" s="71">
        <v>0.89032584612816357</v>
      </c>
      <c r="T44" s="72"/>
      <c r="U44" s="71">
        <v>32058</v>
      </c>
      <c r="V44" s="71">
        <v>285</v>
      </c>
      <c r="W44" s="71">
        <v>49</v>
      </c>
      <c r="X44" s="71">
        <v>1633</v>
      </c>
      <c r="Y44" s="71">
        <v>2479</v>
      </c>
      <c r="Z44" s="71">
        <v>3918</v>
      </c>
      <c r="AA44" s="71">
        <v>1685</v>
      </c>
      <c r="AB44" s="71">
        <v>6071</v>
      </c>
      <c r="AC44" s="71">
        <v>462412</v>
      </c>
      <c r="AD44" s="71">
        <v>0.89032584612816357</v>
      </c>
      <c r="AE44" s="72"/>
      <c r="AF44" s="71">
        <v>376343.33615844679</v>
      </c>
      <c r="AG44" s="71">
        <v>475057.06551803299</v>
      </c>
      <c r="AH44" s="71">
        <v>394076.38815554191</v>
      </c>
      <c r="AI44" s="71">
        <v>14198786.989474749</v>
      </c>
      <c r="AJ44" s="71">
        <v>9155548.2069311328</v>
      </c>
      <c r="AK44" s="71">
        <v>0</v>
      </c>
      <c r="AL44" s="71">
        <v>0</v>
      </c>
      <c r="AM44" s="71">
        <v>835679.89313042024</v>
      </c>
      <c r="AN44" s="71">
        <v>0</v>
      </c>
      <c r="AO44" s="71">
        <v>0</v>
      </c>
      <c r="AP44" s="71">
        <v>25435491.879368328</v>
      </c>
      <c r="AQ44" s="72"/>
      <c r="AR44" s="71">
        <v>71</v>
      </c>
      <c r="AS44" s="71">
        <v>202</v>
      </c>
      <c r="AT44" s="71">
        <v>0</v>
      </c>
      <c r="AU44" s="71">
        <v>0</v>
      </c>
      <c r="AV44" s="71">
        <v>0</v>
      </c>
      <c r="AW44" s="71">
        <v>0</v>
      </c>
      <c r="AX44" s="71"/>
      <c r="AY44" s="72"/>
      <c r="AZ44" s="71">
        <v>508.43</v>
      </c>
      <c r="BA44" s="71">
        <v>7141</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1745</v>
      </c>
      <c r="B45" s="70">
        <v>390</v>
      </c>
      <c r="C45" s="70">
        <v>16</v>
      </c>
      <c r="D45" s="70">
        <v>23</v>
      </c>
      <c r="E45" s="70">
        <v>2019</v>
      </c>
      <c r="F45" s="70" t="s">
        <v>158</v>
      </c>
      <c r="G45" s="1064" t="s">
        <v>1729</v>
      </c>
      <c r="H45" s="70" t="s">
        <v>1730</v>
      </c>
      <c r="I45" s="148"/>
      <c r="J45" s="71">
        <v>0.9004676720384035</v>
      </c>
      <c r="K45" s="71">
        <v>0.80493951323803159</v>
      </c>
      <c r="L45" s="71">
        <v>1.9152118071727453</v>
      </c>
      <c r="M45" s="71">
        <v>10.815566615676049</v>
      </c>
      <c r="N45" s="71">
        <v>8.5868978313443645</v>
      </c>
      <c r="O45" s="71">
        <v>6.299645100509851</v>
      </c>
      <c r="P45" s="71">
        <v>8.2111653603145456</v>
      </c>
      <c r="Q45" s="71">
        <v>0.37680260053550702</v>
      </c>
      <c r="R45" s="71">
        <v>3.0811014649234827</v>
      </c>
      <c r="S45" s="71">
        <v>1.0087984152892591</v>
      </c>
      <c r="T45" s="72"/>
      <c r="U45" s="71">
        <v>49363</v>
      </c>
      <c r="V45" s="71">
        <v>285</v>
      </c>
      <c r="W45" s="71">
        <v>49</v>
      </c>
      <c r="X45" s="71">
        <v>1633</v>
      </c>
      <c r="Y45" s="71">
        <v>2549</v>
      </c>
      <c r="Z45" s="71">
        <v>3944</v>
      </c>
      <c r="AA45" s="71">
        <v>1705</v>
      </c>
      <c r="AB45" s="71">
        <v>6106</v>
      </c>
      <c r="AC45" s="71">
        <v>543315.33333333326</v>
      </c>
      <c r="AD45" s="71">
        <v>1.0087984152892591</v>
      </c>
      <c r="AE45" s="72"/>
      <c r="AF45" s="71">
        <v>734008.12200214842</v>
      </c>
      <c r="AG45" s="71">
        <v>461816.56445025548</v>
      </c>
      <c r="AH45" s="71">
        <v>435362.27781961072</v>
      </c>
      <c r="AI45" s="71">
        <v>11211322.96545355</v>
      </c>
      <c r="AJ45" s="71">
        <v>9392481.6438794155</v>
      </c>
      <c r="AK45" s="71">
        <v>0</v>
      </c>
      <c r="AL45" s="71">
        <v>0</v>
      </c>
      <c r="AM45" s="71">
        <v>831591.23405661003</v>
      </c>
      <c r="AN45" s="71">
        <v>0</v>
      </c>
      <c r="AO45" s="71">
        <v>0</v>
      </c>
      <c r="AP45" s="71">
        <v>23066582.807661589</v>
      </c>
      <c r="AQ45" s="72"/>
      <c r="AR45" s="71">
        <v>89</v>
      </c>
      <c r="AS45" s="71">
        <v>214</v>
      </c>
      <c r="AT45" s="71">
        <v>0</v>
      </c>
      <c r="AU45" s="71">
        <v>0</v>
      </c>
      <c r="AV45" s="71">
        <v>0</v>
      </c>
      <c r="AW45" s="71">
        <v>0</v>
      </c>
      <c r="AX45" s="71"/>
      <c r="AY45" s="72"/>
      <c r="AZ45" s="71">
        <v>604.42999999999972</v>
      </c>
      <c r="BA45" s="71">
        <v>7461.8</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1746</v>
      </c>
      <c r="B46" s="70">
        <v>391</v>
      </c>
      <c r="C46" s="70">
        <v>17</v>
      </c>
      <c r="D46" s="70">
        <v>23</v>
      </c>
      <c r="E46" s="70">
        <v>2020</v>
      </c>
      <c r="F46" s="70" t="s">
        <v>159</v>
      </c>
      <c r="G46" s="1064" t="s">
        <v>1729</v>
      </c>
      <c r="H46" s="70" t="s">
        <v>1730</v>
      </c>
      <c r="I46" s="148"/>
      <c r="J46" s="71">
        <v>0</v>
      </c>
      <c r="K46" s="71">
        <v>0.6053851622645986</v>
      </c>
      <c r="L46" s="71">
        <v>2.9768472088549309</v>
      </c>
      <c r="M46" s="71">
        <v>8.4502475354628768</v>
      </c>
      <c r="N46" s="71">
        <v>8.1412104662611693</v>
      </c>
      <c r="O46" s="71">
        <v>5.6439296691596237</v>
      </c>
      <c r="P46" s="71">
        <v>7.9880817050434336</v>
      </c>
      <c r="Q46" s="71">
        <v>0.36478999566911702</v>
      </c>
      <c r="R46" s="71">
        <v>2.3524804857974337</v>
      </c>
      <c r="S46" s="71">
        <v>1.514984689081216</v>
      </c>
      <c r="T46" s="72"/>
      <c r="U46" s="71">
        <v>0</v>
      </c>
      <c r="V46" s="71">
        <v>253</v>
      </c>
      <c r="W46" s="71">
        <v>75</v>
      </c>
      <c r="X46" s="71">
        <v>1651</v>
      </c>
      <c r="Y46" s="71">
        <v>2592</v>
      </c>
      <c r="Z46" s="71">
        <v>4033</v>
      </c>
      <c r="AA46" s="71">
        <v>1763</v>
      </c>
      <c r="AB46" s="71">
        <v>6187</v>
      </c>
      <c r="AC46" s="71">
        <v>417023.66666666663</v>
      </c>
      <c r="AD46" s="71">
        <v>1.514984689081216</v>
      </c>
      <c r="AE46" s="72"/>
      <c r="AF46" s="71">
        <v>0</v>
      </c>
      <c r="AG46" s="71">
        <v>346434.75983373704</v>
      </c>
      <c r="AH46" s="71">
        <v>746302.90040308877</v>
      </c>
      <c r="AI46" s="71">
        <v>9490937.6523511149</v>
      </c>
      <c r="AJ46" s="71">
        <v>10000331.772420621</v>
      </c>
      <c r="AK46" s="71"/>
      <c r="AL46" s="71"/>
      <c r="AM46" s="71">
        <v>807472.23900369264</v>
      </c>
      <c r="AN46" s="71"/>
      <c r="AO46" s="71"/>
      <c r="AP46" s="71">
        <v>21391479.324012253</v>
      </c>
      <c r="AQ46" s="72"/>
      <c r="AR46" s="71">
        <v>103</v>
      </c>
      <c r="AS46" s="71">
        <v>215</v>
      </c>
      <c r="AT46" s="71">
        <v>0</v>
      </c>
      <c r="AU46" s="71">
        <v>0</v>
      </c>
      <c r="AV46" s="71">
        <v>0</v>
      </c>
      <c r="AW46" s="71">
        <v>0</v>
      </c>
      <c r="AX46" s="71"/>
      <c r="AY46" s="72"/>
      <c r="AZ46" s="71">
        <v>693.22999999999979</v>
      </c>
      <c r="BA46" s="71">
        <v>7483.8000000000047</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1747</v>
      </c>
      <c r="B47" s="70">
        <v>391</v>
      </c>
      <c r="C47" s="70">
        <v>18</v>
      </c>
      <c r="D47" s="70">
        <v>23</v>
      </c>
      <c r="E47" s="70">
        <v>2021</v>
      </c>
      <c r="F47" s="70" t="s">
        <v>160</v>
      </c>
      <c r="G47" s="70" t="s">
        <v>1729</v>
      </c>
      <c r="H47" s="70" t="s">
        <v>1730</v>
      </c>
      <c r="I47" s="148"/>
      <c r="J47" s="71">
        <v>0</v>
      </c>
      <c r="K47" s="71">
        <v>0.64108548187841796</v>
      </c>
      <c r="L47" s="71">
        <v>3.2089590897665099</v>
      </c>
      <c r="M47" s="71">
        <v>9.1469915605053451</v>
      </c>
      <c r="N47" s="71">
        <v>8.8428319101902506</v>
      </c>
      <c r="O47" s="71">
        <v>5.5792519140515946</v>
      </c>
      <c r="P47" s="71">
        <v>8.3731910427335592</v>
      </c>
      <c r="Q47" s="71">
        <v>0.365094582556167</v>
      </c>
      <c r="R47" s="71">
        <v>2.4073078616479657</v>
      </c>
      <c r="S47" s="71">
        <v>1.795216978831645</v>
      </c>
      <c r="T47" s="72"/>
      <c r="U47" s="71">
        <v>0</v>
      </c>
      <c r="V47" s="71">
        <v>253</v>
      </c>
      <c r="W47" s="71">
        <v>75</v>
      </c>
      <c r="X47" s="71">
        <v>1651</v>
      </c>
      <c r="Y47" s="71">
        <v>2669</v>
      </c>
      <c r="Z47" s="71">
        <v>4105</v>
      </c>
      <c r="AA47" s="71">
        <v>1802</v>
      </c>
      <c r="AB47" s="71">
        <v>6253</v>
      </c>
      <c r="AC47" s="71">
        <v>413990.66666666663</v>
      </c>
      <c r="AD47" s="71">
        <v>1.795216978831645</v>
      </c>
      <c r="AE47" s="72"/>
      <c r="AF47" s="71">
        <v>0</v>
      </c>
      <c r="AG47" s="71">
        <v>371259.5685708379</v>
      </c>
      <c r="AH47" s="71">
        <v>789107.38813248696</v>
      </c>
      <c r="AI47" s="71">
        <v>10456842.548407251</v>
      </c>
      <c r="AJ47" s="71">
        <v>10650171.76783273</v>
      </c>
      <c r="AK47" s="71">
        <v>0</v>
      </c>
      <c r="AL47" s="71">
        <v>0</v>
      </c>
      <c r="AM47" s="71">
        <v>820793.09046219161</v>
      </c>
      <c r="AN47" s="71">
        <v>0</v>
      </c>
      <c r="AO47" s="71">
        <v>0</v>
      </c>
      <c r="AP47" s="71">
        <v>23088174.3634055</v>
      </c>
      <c r="AQ47" s="72"/>
      <c r="AR47" s="71">
        <v>118</v>
      </c>
      <c r="AS47" s="71">
        <v>219</v>
      </c>
      <c r="AT47" s="71">
        <v>0</v>
      </c>
      <c r="AU47" s="71">
        <v>0</v>
      </c>
      <c r="AV47" s="71">
        <v>0</v>
      </c>
      <c r="AW47" s="71">
        <v>0</v>
      </c>
      <c r="AX47" s="71"/>
      <c r="AY47" s="72"/>
      <c r="AZ47" s="71">
        <v>778.92999999999984</v>
      </c>
      <c r="BA47" s="71">
        <v>7629.3000000000047</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1748</v>
      </c>
      <c r="B48" s="70">
        <v>391</v>
      </c>
      <c r="C48" s="70">
        <v>19</v>
      </c>
      <c r="D48" s="70">
        <v>23</v>
      </c>
      <c r="E48" s="70">
        <v>2022</v>
      </c>
      <c r="F48" s="70" t="s">
        <v>161</v>
      </c>
      <c r="G48" s="70" t="s">
        <v>1729</v>
      </c>
      <c r="H48" s="70" t="s">
        <v>1730</v>
      </c>
      <c r="I48" s="148"/>
      <c r="J48" s="71">
        <v>0</v>
      </c>
      <c r="K48" s="71">
        <v>0.69804395507296324</v>
      </c>
      <c r="L48" s="71">
        <v>2.6154170948832873</v>
      </c>
      <c r="M48" s="71">
        <v>10.465176692156879</v>
      </c>
      <c r="N48" s="71">
        <v>9.0120596687739312</v>
      </c>
      <c r="O48" s="71">
        <v>5.9480468824415995</v>
      </c>
      <c r="P48" s="71">
        <v>8.1971180138880477</v>
      </c>
      <c r="Q48" s="71">
        <v>0.37105661732215212</v>
      </c>
      <c r="R48" s="71">
        <v>4.8280040891771003</v>
      </c>
      <c r="S48" s="71">
        <v>1.517049567638699</v>
      </c>
      <c r="T48" s="72"/>
      <c r="U48" s="71">
        <v>0</v>
      </c>
      <c r="V48" s="71">
        <v>253</v>
      </c>
      <c r="W48" s="71">
        <v>75</v>
      </c>
      <c r="X48" s="71">
        <v>1651</v>
      </c>
      <c r="Y48" s="71">
        <v>2738</v>
      </c>
      <c r="Z48" s="71">
        <v>4158</v>
      </c>
      <c r="AA48" s="71">
        <v>1791</v>
      </c>
      <c r="AB48" s="71">
        <v>6303</v>
      </c>
      <c r="AC48" s="71">
        <v>840711.66666666651</v>
      </c>
      <c r="AD48" s="71">
        <v>1.517049567638699</v>
      </c>
      <c r="AE48" s="72"/>
      <c r="AF48" s="71">
        <v>0</v>
      </c>
      <c r="AG48" s="71">
        <v>420964.52007747098</v>
      </c>
      <c r="AH48" s="71">
        <v>740045.7359101543</v>
      </c>
      <c r="AI48" s="71">
        <v>11694421.162513243</v>
      </c>
      <c r="AJ48" s="71">
        <v>11132431.410435742</v>
      </c>
      <c r="AK48" s="71">
        <v>0</v>
      </c>
      <c r="AL48" s="71">
        <v>0</v>
      </c>
      <c r="AM48" s="71">
        <v>813889.33664804942</v>
      </c>
      <c r="AN48" s="71">
        <v>0</v>
      </c>
      <c r="AO48" s="71">
        <v>0</v>
      </c>
      <c r="AP48" s="71">
        <v>24801752.165584661</v>
      </c>
      <c r="AQ48" s="72"/>
      <c r="AR48" s="71">
        <v>140</v>
      </c>
      <c r="AS48" s="71">
        <v>220</v>
      </c>
      <c r="AT48" s="71">
        <v>0</v>
      </c>
      <c r="AU48" s="71">
        <v>0</v>
      </c>
      <c r="AV48" s="71">
        <v>0</v>
      </c>
      <c r="AW48" s="71">
        <v>0</v>
      </c>
      <c r="AX48" s="71"/>
      <c r="AY48" s="72"/>
      <c r="AZ48" s="71">
        <v>921.62999999999965</v>
      </c>
      <c r="BA48" s="71">
        <v>7651.3000000000047</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1749</v>
      </c>
      <c r="B49" s="70">
        <v>391</v>
      </c>
      <c r="C49" s="70">
        <v>20</v>
      </c>
      <c r="D49" s="70">
        <v>23</v>
      </c>
      <c r="E49" s="70">
        <v>2023</v>
      </c>
      <c r="F49" s="70" t="s">
        <v>1539</v>
      </c>
      <c r="G49" s="70" t="s">
        <v>1729</v>
      </c>
      <c r="H49" s="70" t="s">
        <v>1730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162</v>
      </c>
      <c r="AS49" s="71">
        <v>220</v>
      </c>
      <c r="AT49" s="71">
        <v>0</v>
      </c>
      <c r="AU49" s="71">
        <v>0</v>
      </c>
      <c r="AV49" s="71">
        <v>0</v>
      </c>
      <c r="AW49" s="71">
        <v>0</v>
      </c>
      <c r="AX49" s="71"/>
      <c r="AY49" s="72"/>
      <c r="AZ49" s="71">
        <v>1051.0299999999997</v>
      </c>
      <c r="BA49" s="71">
        <v>7651.3000000000047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1750</v>
      </c>
      <c r="B50" s="70">
        <v>391</v>
      </c>
      <c r="C50" s="70">
        <v>21</v>
      </c>
      <c r="D50" s="70">
        <v>23</v>
      </c>
      <c r="E50" s="70">
        <v>2024</v>
      </c>
      <c r="F50" s="70" t="s">
        <v>1554</v>
      </c>
      <c r="G50" s="70" t="s">
        <v>1729</v>
      </c>
      <c r="H50" s="70" t="s">
        <v>1730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1751</v>
      </c>
      <c r="B51" s="70">
        <v>69</v>
      </c>
      <c r="C51" s="70">
        <v>1</v>
      </c>
      <c r="D51" s="70">
        <v>5</v>
      </c>
      <c r="E51" s="70">
        <v>1990</v>
      </c>
      <c r="F51" s="70" t="s">
        <v>787</v>
      </c>
      <c r="G51" s="70" t="s">
        <v>1752</v>
      </c>
      <c r="H51" s="70" t="s">
        <v>1753</v>
      </c>
      <c r="I51" s="148"/>
      <c r="J51" s="71">
        <v>14.027667278227</v>
      </c>
      <c r="K51" s="71">
        <v>3.6078802103261771</v>
      </c>
      <c r="L51" s="71">
        <v>2.6275192839292729</v>
      </c>
      <c r="M51" s="71">
        <v>6.5898150877420347</v>
      </c>
      <c r="N51" s="71">
        <v>11.662422555909661</v>
      </c>
      <c r="O51" s="71">
        <v>11.44387595008023</v>
      </c>
      <c r="P51" s="71">
        <v>17.392121342513668</v>
      </c>
      <c r="Q51" s="71">
        <v>0.84272527757553295</v>
      </c>
      <c r="R51" s="71">
        <v>0</v>
      </c>
      <c r="S51" s="71">
        <v>0.89511940856903816</v>
      </c>
      <c r="T51" s="72"/>
      <c r="U51" s="71">
        <v>2716686</v>
      </c>
      <c r="V51" s="71">
        <v>1272</v>
      </c>
      <c r="W51" s="71">
        <v>36</v>
      </c>
      <c r="X51" s="71">
        <v>2620</v>
      </c>
      <c r="Y51" s="71">
        <v>4079</v>
      </c>
      <c r="Z51" s="71">
        <v>4707</v>
      </c>
      <c r="AA51" s="71">
        <v>4223</v>
      </c>
      <c r="AB51" s="71">
        <v>13683</v>
      </c>
      <c r="AC51" s="71">
        <v>0</v>
      </c>
      <c r="AD51" s="71">
        <v>0.89511940856903816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1754</v>
      </c>
      <c r="B52" s="70">
        <v>70</v>
      </c>
      <c r="C52" s="70">
        <v>2</v>
      </c>
      <c r="D52" s="70">
        <v>5</v>
      </c>
      <c r="E52" s="70">
        <v>2005</v>
      </c>
      <c r="F52" s="70" t="s">
        <v>789</v>
      </c>
      <c r="G52" s="70" t="s">
        <v>1752</v>
      </c>
      <c r="H52" s="70" t="s">
        <v>1753</v>
      </c>
      <c r="I52" s="148"/>
      <c r="J52" s="71">
        <v>10.33654274722717</v>
      </c>
      <c r="K52" s="71">
        <v>1.5698967261865009</v>
      </c>
      <c r="L52" s="71">
        <v>0.39106907992252299</v>
      </c>
      <c r="M52" s="71">
        <v>8.1430956818674733</v>
      </c>
      <c r="N52" s="71">
        <v>12.35645925388482</v>
      </c>
      <c r="O52" s="71">
        <v>12.90848358061027</v>
      </c>
      <c r="P52" s="71">
        <v>15.085990524102661</v>
      </c>
      <c r="Q52" s="71">
        <v>0.61671506973291201</v>
      </c>
      <c r="R52" s="71">
        <v>0</v>
      </c>
      <c r="S52" s="71">
        <v>0.83383643535728857</v>
      </c>
      <c r="T52" s="72"/>
      <c r="U52" s="71">
        <v>1835703</v>
      </c>
      <c r="V52" s="71">
        <v>697</v>
      </c>
      <c r="W52" s="71">
        <v>5</v>
      </c>
      <c r="X52" s="71">
        <v>1772</v>
      </c>
      <c r="Y52" s="71">
        <v>3613</v>
      </c>
      <c r="Z52" s="71">
        <v>6144</v>
      </c>
      <c r="AA52" s="71">
        <v>3000</v>
      </c>
      <c r="AB52" s="71">
        <v>10468</v>
      </c>
      <c r="AC52" s="71">
        <v>0</v>
      </c>
      <c r="AD52" s="71">
        <v>0.83383643535728857</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1755</v>
      </c>
      <c r="B53" s="70">
        <v>71</v>
      </c>
      <c r="C53" s="70">
        <v>3</v>
      </c>
      <c r="D53" s="70">
        <v>5</v>
      </c>
      <c r="E53" s="70">
        <v>2006</v>
      </c>
      <c r="F53" s="70" t="s">
        <v>790</v>
      </c>
      <c r="G53" s="70" t="s">
        <v>1752</v>
      </c>
      <c r="H53" s="70" t="s">
        <v>1753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1756</v>
      </c>
      <c r="B54" s="70">
        <v>72</v>
      </c>
      <c r="C54" s="70">
        <v>4</v>
      </c>
      <c r="D54" s="70">
        <v>5</v>
      </c>
      <c r="E54" s="70">
        <v>2007</v>
      </c>
      <c r="F54" s="70" t="s">
        <v>791</v>
      </c>
      <c r="G54" s="70" t="s">
        <v>1752</v>
      </c>
      <c r="H54" s="70" t="s">
        <v>1753</v>
      </c>
      <c r="I54" s="148"/>
      <c r="J54" s="71">
        <v>9.3484144709063717</v>
      </c>
      <c r="K54" s="71">
        <v>1.4003096454595061</v>
      </c>
      <c r="L54" s="71">
        <v>0.3368653938822464</v>
      </c>
      <c r="M54" s="71">
        <v>9.8714121548358502</v>
      </c>
      <c r="N54" s="71">
        <v>11.970827682980291</v>
      </c>
      <c r="O54" s="71">
        <v>12.261735899891519</v>
      </c>
      <c r="P54" s="71">
        <v>14.681191554864879</v>
      </c>
      <c r="Q54" s="71">
        <v>0.61992133309403596</v>
      </c>
      <c r="R54" s="71">
        <v>0</v>
      </c>
      <c r="S54" s="71">
        <v>0.69454458929893392</v>
      </c>
      <c r="T54" s="72"/>
      <c r="U54" s="71">
        <v>1674531</v>
      </c>
      <c r="V54" s="71">
        <v>598</v>
      </c>
      <c r="W54" s="71">
        <v>8</v>
      </c>
      <c r="X54" s="71">
        <v>2302</v>
      </c>
      <c r="Y54" s="71">
        <v>3559</v>
      </c>
      <c r="Z54" s="71">
        <v>6067</v>
      </c>
      <c r="AA54" s="71">
        <v>2875</v>
      </c>
      <c r="AB54" s="71">
        <v>9966</v>
      </c>
      <c r="AC54" s="71">
        <v>0</v>
      </c>
      <c r="AD54" s="71">
        <v>0.69454458929893392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1757</v>
      </c>
      <c r="B55" s="70">
        <v>73</v>
      </c>
      <c r="C55" s="70">
        <v>5</v>
      </c>
      <c r="D55" s="70">
        <v>5</v>
      </c>
      <c r="E55" s="70">
        <v>2008</v>
      </c>
      <c r="F55" s="70" t="s">
        <v>792</v>
      </c>
      <c r="G55" s="70" t="s">
        <v>1752</v>
      </c>
      <c r="H55" s="70" t="s">
        <v>1753</v>
      </c>
      <c r="I55" s="148"/>
      <c r="J55" s="71">
        <v>10.229124037401901</v>
      </c>
      <c r="K55" s="71">
        <v>1.046133379526174</v>
      </c>
      <c r="L55" s="71">
        <v>0.29688567552303741</v>
      </c>
      <c r="M55" s="71">
        <v>10.465248830695989</v>
      </c>
      <c r="N55" s="71">
        <v>12.359866175054609</v>
      </c>
      <c r="O55" s="71">
        <v>11.6058028894498</v>
      </c>
      <c r="P55" s="71">
        <v>14.27170766566014</v>
      </c>
      <c r="Q55" s="71">
        <v>0.59397870738065905</v>
      </c>
      <c r="R55" s="71">
        <v>0</v>
      </c>
      <c r="S55" s="71">
        <v>0.63820412028057938</v>
      </c>
      <c r="T55" s="72"/>
      <c r="U55" s="71">
        <v>1921448</v>
      </c>
      <c r="V55" s="71">
        <v>598</v>
      </c>
      <c r="W55" s="71">
        <v>8</v>
      </c>
      <c r="X55" s="71">
        <v>2302</v>
      </c>
      <c r="Y55" s="71">
        <v>3556</v>
      </c>
      <c r="Z55" s="71">
        <v>5944</v>
      </c>
      <c r="AA55" s="71">
        <v>2798</v>
      </c>
      <c r="AB55" s="71">
        <v>9706</v>
      </c>
      <c r="AC55" s="71">
        <v>0</v>
      </c>
      <c r="AD55" s="71">
        <v>0.63820412028057938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1758</v>
      </c>
      <c r="B56" s="70">
        <v>74</v>
      </c>
      <c r="C56" s="70">
        <v>6</v>
      </c>
      <c r="D56" s="70">
        <v>5</v>
      </c>
      <c r="E56" s="70">
        <v>2009</v>
      </c>
      <c r="F56" s="70" t="s">
        <v>176</v>
      </c>
      <c r="G56" s="70" t="s">
        <v>1752</v>
      </c>
      <c r="H56" s="70" t="s">
        <v>1753</v>
      </c>
      <c r="I56" s="148"/>
      <c r="J56" s="71">
        <v>10.015665307128611</v>
      </c>
      <c r="K56" s="71">
        <v>0.93834605355203826</v>
      </c>
      <c r="L56" s="71">
        <v>2.332613102800126</v>
      </c>
      <c r="M56" s="71">
        <v>9.1309305673824461</v>
      </c>
      <c r="N56" s="71">
        <v>10.9481275234603</v>
      </c>
      <c r="O56" s="71">
        <v>11.66511392726383</v>
      </c>
      <c r="P56" s="71">
        <v>13.6582879586638</v>
      </c>
      <c r="Q56" s="71">
        <v>0.55289214665394204</v>
      </c>
      <c r="R56" s="71">
        <v>0</v>
      </c>
      <c r="S56" s="71">
        <v>1.159424583262167</v>
      </c>
      <c r="T56" s="72"/>
      <c r="U56" s="71">
        <v>1694397</v>
      </c>
      <c r="V56" s="71">
        <v>567</v>
      </c>
      <c r="W56" s="71">
        <v>91</v>
      </c>
      <c r="X56" s="71">
        <v>2149</v>
      </c>
      <c r="Y56" s="71">
        <v>3552</v>
      </c>
      <c r="Z56" s="71">
        <v>5897</v>
      </c>
      <c r="AA56" s="71">
        <v>2749</v>
      </c>
      <c r="AB56" s="71">
        <v>9484</v>
      </c>
      <c r="AC56" s="71">
        <v>0</v>
      </c>
      <c r="AD56" s="71">
        <v>1.159424583262167</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14.1</v>
      </c>
      <c r="BK56" s="71">
        <v>0</v>
      </c>
      <c r="BL56" s="71">
        <v>0</v>
      </c>
      <c r="BM56" s="71">
        <v>0</v>
      </c>
      <c r="BN56" s="72"/>
      <c r="BO56" s="71">
        <v>0</v>
      </c>
      <c r="BP56" s="71">
        <v>0</v>
      </c>
      <c r="BQ56" s="71">
        <v>1</v>
      </c>
      <c r="BR56" s="71">
        <v>0</v>
      </c>
      <c r="BS56" s="71">
        <v>0</v>
      </c>
      <c r="BT56" s="71">
        <v>0</v>
      </c>
      <c r="BU56"/>
      <c r="BV56" s="70">
        <v>14.1</v>
      </c>
      <c r="BW56" s="70">
        <v>0</v>
      </c>
      <c r="BX56" s="70">
        <v>0</v>
      </c>
      <c r="BY56" s="70">
        <v>0</v>
      </c>
      <c r="BZ56" s="70">
        <v>0</v>
      </c>
      <c r="CA56" s="70">
        <v>0</v>
      </c>
      <c r="CB56" s="70">
        <v>0</v>
      </c>
      <c r="CC56" s="70">
        <v>0</v>
      </c>
      <c r="CD56" s="70">
        <v>0</v>
      </c>
    </row>
    <row r="57" spans="1:82">
      <c r="A57" s="70" t="s">
        <v>1759</v>
      </c>
      <c r="B57" s="70">
        <v>75</v>
      </c>
      <c r="C57" s="70">
        <v>7</v>
      </c>
      <c r="D57" s="70">
        <v>5</v>
      </c>
      <c r="E57" s="70">
        <v>2010</v>
      </c>
      <c r="F57" s="70" t="s">
        <v>177</v>
      </c>
      <c r="G57" s="70" t="s">
        <v>1752</v>
      </c>
      <c r="H57" s="70" t="s">
        <v>1753</v>
      </c>
      <c r="I57" s="148"/>
      <c r="J57" s="71">
        <v>8.6618072705079214</v>
      </c>
      <c r="K57" s="71">
        <v>1.0006082267053771</v>
      </c>
      <c r="L57" s="71">
        <v>2.2417475563711098</v>
      </c>
      <c r="M57" s="71">
        <v>9.4525502394976701</v>
      </c>
      <c r="N57" s="71">
        <v>11.6048600845889</v>
      </c>
      <c r="O57" s="71">
        <v>11.463484628028381</v>
      </c>
      <c r="P57" s="71">
        <v>13.74824095882302</v>
      </c>
      <c r="Q57" s="71">
        <v>0.564038055649831</v>
      </c>
      <c r="R57" s="71">
        <v>0</v>
      </c>
      <c r="S57" s="71">
        <v>0.86390623781535469</v>
      </c>
      <c r="T57" s="72"/>
      <c r="U57" s="71">
        <v>1575797</v>
      </c>
      <c r="V57" s="71">
        <v>567</v>
      </c>
      <c r="W57" s="71">
        <v>91</v>
      </c>
      <c r="X57" s="71">
        <v>2149</v>
      </c>
      <c r="Y57" s="71">
        <v>3538</v>
      </c>
      <c r="Z57" s="71">
        <v>5822</v>
      </c>
      <c r="AA57" s="71">
        <v>2698</v>
      </c>
      <c r="AB57" s="71">
        <v>9271</v>
      </c>
      <c r="AC57" s="71">
        <v>0</v>
      </c>
      <c r="AD57" s="71">
        <v>0.86390623781535469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15.074999999999999</v>
      </c>
      <c r="BK57" s="71">
        <v>0</v>
      </c>
      <c r="BL57" s="71">
        <v>0</v>
      </c>
      <c r="BM57" s="71">
        <v>0</v>
      </c>
      <c r="BN57" s="72"/>
      <c r="BO57" s="71">
        <v>0</v>
      </c>
      <c r="BP57" s="71">
        <v>0</v>
      </c>
      <c r="BQ57" s="71">
        <v>1</v>
      </c>
      <c r="BR57" s="71">
        <v>0</v>
      </c>
      <c r="BS57" s="71">
        <v>0</v>
      </c>
      <c r="BT57" s="71">
        <v>0</v>
      </c>
      <c r="BU57"/>
      <c r="BV57" s="70">
        <v>15.074999999999999</v>
      </c>
      <c r="BW57" s="70">
        <v>0</v>
      </c>
      <c r="BX57" s="70">
        <v>0</v>
      </c>
      <c r="BY57" s="70">
        <v>0</v>
      </c>
      <c r="BZ57" s="70">
        <v>0</v>
      </c>
      <c r="CA57" s="70">
        <v>0</v>
      </c>
      <c r="CB57" s="70">
        <v>0</v>
      </c>
      <c r="CC57" s="70">
        <v>0</v>
      </c>
      <c r="CD57" s="70">
        <v>0</v>
      </c>
    </row>
    <row r="58" spans="1:82">
      <c r="A58" s="70" t="s">
        <v>1760</v>
      </c>
      <c r="B58" s="70">
        <v>76</v>
      </c>
      <c r="C58" s="70">
        <v>8</v>
      </c>
      <c r="D58" s="70">
        <v>5</v>
      </c>
      <c r="E58" s="70">
        <v>2011</v>
      </c>
      <c r="F58" s="70" t="s">
        <v>178</v>
      </c>
      <c r="G58" s="70" t="s">
        <v>1752</v>
      </c>
      <c r="H58" s="70" t="s">
        <v>1753</v>
      </c>
      <c r="I58" s="148"/>
      <c r="J58" s="71">
        <v>9.8447244926283428</v>
      </c>
      <c r="K58" s="71">
        <v>1.3078056758764709</v>
      </c>
      <c r="L58" s="71">
        <v>3.5299613129679952</v>
      </c>
      <c r="M58" s="71">
        <v>11.15652111435123</v>
      </c>
      <c r="N58" s="71">
        <v>12.27717578803218</v>
      </c>
      <c r="O58" s="71">
        <v>11.185047589518202</v>
      </c>
      <c r="P58" s="71">
        <v>13.167846041332076</v>
      </c>
      <c r="Q58" s="71">
        <v>0.63264603185986201</v>
      </c>
      <c r="R58" s="71">
        <v>0</v>
      </c>
      <c r="S58" s="71">
        <v>0.84445888640308564</v>
      </c>
      <c r="T58" s="72"/>
      <c r="U58" s="71">
        <v>1590085</v>
      </c>
      <c r="V58" s="71">
        <v>567</v>
      </c>
      <c r="W58" s="71">
        <v>91</v>
      </c>
      <c r="X58" s="71">
        <v>2149</v>
      </c>
      <c r="Y58" s="71">
        <v>3527</v>
      </c>
      <c r="Z58" s="71">
        <v>5804</v>
      </c>
      <c r="AA58" s="71">
        <v>2661</v>
      </c>
      <c r="AB58" s="71">
        <v>9015</v>
      </c>
      <c r="AC58" s="71">
        <v>0</v>
      </c>
      <c r="AD58" s="71">
        <v>0.84445888640308564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13.587999999999999</v>
      </c>
      <c r="BK58" s="71">
        <v>0</v>
      </c>
      <c r="BL58" s="71">
        <v>0</v>
      </c>
      <c r="BM58" s="71">
        <v>0</v>
      </c>
      <c r="BN58" s="72"/>
      <c r="BO58" s="71">
        <v>0</v>
      </c>
      <c r="BP58" s="71">
        <v>0</v>
      </c>
      <c r="BQ58" s="71">
        <v>1</v>
      </c>
      <c r="BR58" s="71">
        <v>0</v>
      </c>
      <c r="BS58" s="71">
        <v>0</v>
      </c>
      <c r="BT58" s="71">
        <v>0</v>
      </c>
      <c r="BU58"/>
      <c r="BV58" s="70">
        <v>13.587999999999999</v>
      </c>
      <c r="BW58" s="70">
        <v>0</v>
      </c>
      <c r="BX58" s="70">
        <v>0</v>
      </c>
      <c r="BY58" s="70">
        <v>0</v>
      </c>
      <c r="BZ58" s="70">
        <v>0</v>
      </c>
      <c r="CA58" s="70">
        <v>0</v>
      </c>
      <c r="CB58" s="70">
        <v>0</v>
      </c>
      <c r="CC58" s="70">
        <v>0</v>
      </c>
      <c r="CD58" s="70">
        <v>0</v>
      </c>
    </row>
    <row r="59" spans="1:82">
      <c r="A59" s="70" t="s">
        <v>1761</v>
      </c>
      <c r="B59" s="70">
        <v>77</v>
      </c>
      <c r="C59" s="70">
        <v>9</v>
      </c>
      <c r="D59" s="70">
        <v>5</v>
      </c>
      <c r="E59" s="70">
        <v>2012</v>
      </c>
      <c r="F59" s="70" t="s">
        <v>179</v>
      </c>
      <c r="G59" s="70" t="s">
        <v>1752</v>
      </c>
      <c r="H59" s="70" t="s">
        <v>1753</v>
      </c>
      <c r="I59" s="148"/>
      <c r="J59" s="71">
        <v>8.8685663083432669</v>
      </c>
      <c r="K59" s="71">
        <v>1.244336999427387</v>
      </c>
      <c r="L59" s="71">
        <v>3.49472621933855</v>
      </c>
      <c r="M59" s="71">
        <v>11.37240372719886</v>
      </c>
      <c r="N59" s="71">
        <v>14.336011501409789</v>
      </c>
      <c r="O59" s="71">
        <v>11.089382886290819</v>
      </c>
      <c r="P59" s="71">
        <v>12.665477564799181</v>
      </c>
      <c r="Q59" s="71">
        <v>0.67210797743427797</v>
      </c>
      <c r="R59" s="71">
        <v>0</v>
      </c>
      <c r="S59" s="71">
        <v>0.76015465266350557</v>
      </c>
      <c r="T59" s="72"/>
      <c r="U59" s="71">
        <v>1354941</v>
      </c>
      <c r="V59" s="71">
        <v>567</v>
      </c>
      <c r="W59" s="71">
        <v>91</v>
      </c>
      <c r="X59" s="71">
        <v>2149</v>
      </c>
      <c r="Y59" s="71">
        <v>3509</v>
      </c>
      <c r="Z59" s="71">
        <v>5800</v>
      </c>
      <c r="AA59" s="71">
        <v>2545</v>
      </c>
      <c r="AB59" s="71">
        <v>8815</v>
      </c>
      <c r="AC59" s="71">
        <v>0</v>
      </c>
      <c r="AD59" s="71">
        <v>0.76015465266350557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15.116</v>
      </c>
      <c r="BK59" s="71">
        <v>0</v>
      </c>
      <c r="BL59" s="71">
        <v>0</v>
      </c>
      <c r="BM59" s="71">
        <v>0</v>
      </c>
      <c r="BN59" s="72"/>
      <c r="BO59" s="71">
        <v>0</v>
      </c>
      <c r="BP59" s="71">
        <v>0</v>
      </c>
      <c r="BQ59" s="71">
        <v>1</v>
      </c>
      <c r="BR59" s="71">
        <v>0</v>
      </c>
      <c r="BS59" s="71">
        <v>0</v>
      </c>
      <c r="BT59" s="71">
        <v>0</v>
      </c>
      <c r="BU59"/>
      <c r="BV59" s="70">
        <v>15.116</v>
      </c>
      <c r="BW59" s="70">
        <v>0</v>
      </c>
      <c r="BX59" s="70">
        <v>0</v>
      </c>
      <c r="BY59" s="70">
        <v>0</v>
      </c>
      <c r="BZ59" s="70">
        <v>0</v>
      </c>
      <c r="CA59" s="70">
        <v>0</v>
      </c>
      <c r="CB59" s="70">
        <v>0</v>
      </c>
      <c r="CC59" s="70">
        <v>0</v>
      </c>
      <c r="CD59" s="70">
        <v>0</v>
      </c>
    </row>
    <row r="60" spans="1:82">
      <c r="A60" s="70" t="s">
        <v>1762</v>
      </c>
      <c r="B60" s="70">
        <v>78</v>
      </c>
      <c r="C60" s="70">
        <v>10</v>
      </c>
      <c r="D60" s="70">
        <v>5</v>
      </c>
      <c r="E60" s="70">
        <v>2013</v>
      </c>
      <c r="F60" s="70" t="s">
        <v>180</v>
      </c>
      <c r="G60" s="70" t="s">
        <v>1752</v>
      </c>
      <c r="H60" s="70" t="s">
        <v>1753</v>
      </c>
      <c r="I60" s="148"/>
      <c r="J60" s="71">
        <v>9.169278793529557</v>
      </c>
      <c r="K60" s="71">
        <v>1.071640525131621</v>
      </c>
      <c r="L60" s="71">
        <v>3.3777082964132599</v>
      </c>
      <c r="M60" s="71">
        <v>10.810503289059881</v>
      </c>
      <c r="N60" s="71">
        <v>11.7588209264472</v>
      </c>
      <c r="O60" s="71">
        <v>10.518420768673824</v>
      </c>
      <c r="P60" s="71">
        <v>12.578326350276297</v>
      </c>
      <c r="Q60" s="71">
        <v>0.66834628241473304</v>
      </c>
      <c r="R60" s="71">
        <v>0</v>
      </c>
      <c r="S60" s="71">
        <v>1.025478943213447</v>
      </c>
      <c r="T60" s="72"/>
      <c r="U60" s="71">
        <v>1348740</v>
      </c>
      <c r="V60" s="71">
        <v>567</v>
      </c>
      <c r="W60" s="71">
        <v>91</v>
      </c>
      <c r="X60" s="71">
        <v>2149</v>
      </c>
      <c r="Y60" s="71">
        <v>3486</v>
      </c>
      <c r="Z60" s="71">
        <v>5747</v>
      </c>
      <c r="AA60" s="71">
        <v>2518</v>
      </c>
      <c r="AB60" s="71">
        <v>8640</v>
      </c>
      <c r="AC60" s="71">
        <v>0</v>
      </c>
      <c r="AD60" s="71">
        <v>1.025478943213447</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27.62</v>
      </c>
      <c r="BK60" s="71">
        <v>0</v>
      </c>
      <c r="BL60" s="71">
        <v>0</v>
      </c>
      <c r="BM60" s="71">
        <v>0</v>
      </c>
      <c r="BN60" s="72"/>
      <c r="BO60" s="71">
        <v>0</v>
      </c>
      <c r="BP60" s="71">
        <v>0</v>
      </c>
      <c r="BQ60" s="71">
        <v>1</v>
      </c>
      <c r="BR60" s="71">
        <v>0</v>
      </c>
      <c r="BS60" s="71">
        <v>0</v>
      </c>
      <c r="BT60" s="71">
        <v>0</v>
      </c>
      <c r="BU60"/>
      <c r="BV60" s="70">
        <v>15.913</v>
      </c>
      <c r="BW60" s="70">
        <v>0</v>
      </c>
      <c r="BX60" s="70">
        <v>11.707000000000001</v>
      </c>
      <c r="BY60" s="70">
        <v>0</v>
      </c>
      <c r="BZ60" s="70">
        <v>0</v>
      </c>
      <c r="CA60" s="70">
        <v>0</v>
      </c>
      <c r="CB60" s="70">
        <v>0</v>
      </c>
      <c r="CC60" s="70">
        <v>0</v>
      </c>
      <c r="CD60" s="70">
        <v>0</v>
      </c>
    </row>
    <row r="61" spans="1:82">
      <c r="A61" s="70" t="s">
        <v>1763</v>
      </c>
      <c r="B61" s="70">
        <v>79</v>
      </c>
      <c r="C61" s="70">
        <v>11</v>
      </c>
      <c r="D61" s="70">
        <v>5</v>
      </c>
      <c r="E61" s="70">
        <v>2014</v>
      </c>
      <c r="F61" s="70" t="s">
        <v>181</v>
      </c>
      <c r="G61" s="70" t="s">
        <v>1752</v>
      </c>
      <c r="H61" s="70" t="s">
        <v>1753</v>
      </c>
      <c r="I61" s="148"/>
      <c r="J61" s="71">
        <v>7.7872049638290841</v>
      </c>
      <c r="K61" s="71">
        <v>0.93480493899285655</v>
      </c>
      <c r="L61" s="71">
        <v>1.2479335267528611</v>
      </c>
      <c r="M61" s="71">
        <v>9.8872050409730026</v>
      </c>
      <c r="N61" s="71">
        <v>12.039093298415191</v>
      </c>
      <c r="O61" s="71">
        <v>9.9000050070777021</v>
      </c>
      <c r="P61" s="71">
        <v>12.613578595217547</v>
      </c>
      <c r="Q61" s="71">
        <v>0.62379735698857297</v>
      </c>
      <c r="R61" s="71">
        <v>0</v>
      </c>
      <c r="S61" s="71">
        <v>0.75274462006832288</v>
      </c>
      <c r="T61" s="72"/>
      <c r="U61" s="71">
        <v>1371311</v>
      </c>
      <c r="V61" s="71">
        <v>440</v>
      </c>
      <c r="W61" s="71">
        <v>53</v>
      </c>
      <c r="X61" s="71">
        <v>2027</v>
      </c>
      <c r="Y61" s="71">
        <v>3452</v>
      </c>
      <c r="Z61" s="71">
        <v>5697</v>
      </c>
      <c r="AA61" s="71">
        <v>2512</v>
      </c>
      <c r="AB61" s="71">
        <v>8405</v>
      </c>
      <c r="AC61" s="71">
        <v>0</v>
      </c>
      <c r="AD61" s="71">
        <v>0.75274462006832288</v>
      </c>
      <c r="AE61" s="72"/>
      <c r="AF61" s="71"/>
      <c r="AG61" s="71"/>
      <c r="AH61" s="71"/>
      <c r="AI61" s="71"/>
      <c r="AJ61" s="71"/>
      <c r="AK61" s="71"/>
      <c r="AL61" s="71"/>
      <c r="AM61" s="71"/>
      <c r="AN61" s="71"/>
      <c r="AO61" s="71"/>
      <c r="AP61" s="71"/>
      <c r="AQ61" s="72"/>
      <c r="AR61" s="71">
        <v>41</v>
      </c>
      <c r="AS61" s="71">
        <v>13</v>
      </c>
      <c r="AT61" s="71">
        <v>0</v>
      </c>
      <c r="AU61" s="71">
        <v>1</v>
      </c>
      <c r="AV61" s="71">
        <v>0</v>
      </c>
      <c r="AW61" s="71">
        <v>0</v>
      </c>
      <c r="AX61" s="71"/>
      <c r="AY61" s="72"/>
      <c r="AZ61" s="71">
        <v>199.4</v>
      </c>
      <c r="BA61" s="71">
        <v>272.2</v>
      </c>
      <c r="BB61" s="71">
        <v>0</v>
      </c>
      <c r="BC61" s="71">
        <v>24</v>
      </c>
      <c r="BD61" s="71">
        <v>0</v>
      </c>
      <c r="BE61" s="71">
        <v>0</v>
      </c>
      <c r="BF61" s="71"/>
      <c r="BG61" s="72"/>
      <c r="BH61" s="71">
        <v>0</v>
      </c>
      <c r="BI61" s="71">
        <v>0</v>
      </c>
      <c r="BJ61" s="71">
        <v>16.981999999999999</v>
      </c>
      <c r="BK61" s="71">
        <v>0</v>
      </c>
      <c r="BL61" s="71">
        <v>0</v>
      </c>
      <c r="BM61" s="71">
        <v>0</v>
      </c>
      <c r="BN61" s="72"/>
      <c r="BO61" s="71">
        <v>0</v>
      </c>
      <c r="BP61" s="71">
        <v>0</v>
      </c>
      <c r="BQ61" s="71">
        <v>1</v>
      </c>
      <c r="BR61" s="71">
        <v>0</v>
      </c>
      <c r="BS61" s="71">
        <v>0</v>
      </c>
      <c r="BT61" s="71">
        <v>0</v>
      </c>
      <c r="BU61"/>
      <c r="BV61" s="70">
        <v>16.981999999999999</v>
      </c>
      <c r="BW61" s="70">
        <v>0</v>
      </c>
      <c r="BX61" s="70">
        <v>0</v>
      </c>
      <c r="BY61" s="70">
        <v>0</v>
      </c>
      <c r="BZ61" s="70">
        <v>0</v>
      </c>
      <c r="CA61" s="70">
        <v>0</v>
      </c>
      <c r="CB61" s="70">
        <v>0</v>
      </c>
      <c r="CC61" s="70">
        <v>0</v>
      </c>
      <c r="CD61" s="70">
        <v>0</v>
      </c>
    </row>
    <row r="62" spans="1:82">
      <c r="A62" s="70" t="s">
        <v>1764</v>
      </c>
      <c r="B62" s="70">
        <v>80</v>
      </c>
      <c r="C62" s="70">
        <v>12</v>
      </c>
      <c r="D62" s="70">
        <v>5</v>
      </c>
      <c r="E62" s="70">
        <v>2015</v>
      </c>
      <c r="F62" s="70" t="s">
        <v>182</v>
      </c>
      <c r="G62" s="70" t="s">
        <v>1752</v>
      </c>
      <c r="H62" s="70" t="s">
        <v>1753</v>
      </c>
      <c r="I62" s="148"/>
      <c r="J62" s="71">
        <v>7.4705872356872494</v>
      </c>
      <c r="K62" s="71">
        <v>0.93856058202627113</v>
      </c>
      <c r="L62" s="71">
        <v>1.3418267895194109</v>
      </c>
      <c r="M62" s="71">
        <v>9.8295912575257365</v>
      </c>
      <c r="N62" s="71">
        <v>10.94813645510699</v>
      </c>
      <c r="O62" s="71">
        <v>9.7350674697927015</v>
      </c>
      <c r="P62" s="71">
        <v>12.311975694873768</v>
      </c>
      <c r="Q62" s="71">
        <v>0.59154939060392597</v>
      </c>
      <c r="R62" s="71">
        <v>0</v>
      </c>
      <c r="S62" s="71">
        <v>0.85599522856724364</v>
      </c>
      <c r="T62" s="72"/>
      <c r="U62" s="71">
        <v>1511690</v>
      </c>
      <c r="V62" s="71">
        <v>440</v>
      </c>
      <c r="W62" s="71">
        <v>53</v>
      </c>
      <c r="X62" s="71">
        <v>2027</v>
      </c>
      <c r="Y62" s="71">
        <v>3407</v>
      </c>
      <c r="Z62" s="71">
        <v>5656</v>
      </c>
      <c r="AA62" s="71">
        <v>2450</v>
      </c>
      <c r="AB62" s="71">
        <v>8142</v>
      </c>
      <c r="AC62" s="71">
        <v>0</v>
      </c>
      <c r="AD62" s="71">
        <v>0.85599522856724364</v>
      </c>
      <c r="AE62" s="72"/>
      <c r="AF62" s="71">
        <v>10311681.943345251</v>
      </c>
      <c r="AG62" s="71">
        <v>732464.57801644236</v>
      </c>
      <c r="AH62" s="71">
        <v>283326.40808082308</v>
      </c>
      <c r="AI62" s="71">
        <v>12918021.756453739</v>
      </c>
      <c r="AJ62" s="71">
        <v>15309892.9280973</v>
      </c>
      <c r="AK62" s="71">
        <v>0</v>
      </c>
      <c r="AL62" s="71">
        <v>0</v>
      </c>
      <c r="AM62" s="71">
        <v>1115826.945594572</v>
      </c>
      <c r="AN62" s="71">
        <v>0</v>
      </c>
      <c r="AO62" s="71">
        <v>0</v>
      </c>
      <c r="AP62" s="71">
        <v>40671214.559588127</v>
      </c>
      <c r="AQ62" s="72"/>
      <c r="AR62" s="71">
        <v>48</v>
      </c>
      <c r="AS62" s="71">
        <v>24</v>
      </c>
      <c r="AT62" s="71">
        <v>0</v>
      </c>
      <c r="AU62" s="71">
        <v>1</v>
      </c>
      <c r="AV62" s="71">
        <v>0</v>
      </c>
      <c r="AW62" s="71">
        <v>0</v>
      </c>
      <c r="AX62" s="71"/>
      <c r="AY62" s="72"/>
      <c r="AZ62" s="71">
        <v>228.6</v>
      </c>
      <c r="BA62" s="71">
        <v>629.5</v>
      </c>
      <c r="BB62" s="71">
        <v>0</v>
      </c>
      <c r="BC62" s="71">
        <v>24</v>
      </c>
      <c r="BD62" s="71">
        <v>0</v>
      </c>
      <c r="BE62" s="71">
        <v>0</v>
      </c>
      <c r="BF62" s="71"/>
      <c r="BG62" s="72"/>
      <c r="BH62" s="71">
        <v>0</v>
      </c>
      <c r="BI62" s="71">
        <v>0</v>
      </c>
      <c r="BJ62" s="71">
        <v>16.161000000000001</v>
      </c>
      <c r="BK62" s="71">
        <v>0</v>
      </c>
      <c r="BL62" s="71">
        <v>0</v>
      </c>
      <c r="BM62" s="71">
        <v>0</v>
      </c>
      <c r="BN62" s="72"/>
      <c r="BO62" s="71">
        <v>0</v>
      </c>
      <c r="BP62" s="71">
        <v>0</v>
      </c>
      <c r="BQ62" s="71">
        <v>1</v>
      </c>
      <c r="BR62" s="71">
        <v>0</v>
      </c>
      <c r="BS62" s="71">
        <v>0</v>
      </c>
      <c r="BT62" s="71">
        <v>0</v>
      </c>
      <c r="BU62"/>
      <c r="BV62" s="70">
        <v>16.161000000000001</v>
      </c>
      <c r="BW62" s="70">
        <v>0</v>
      </c>
      <c r="BX62" s="70">
        <v>0</v>
      </c>
      <c r="BY62" s="70">
        <v>0</v>
      </c>
      <c r="BZ62" s="70">
        <v>0</v>
      </c>
      <c r="CA62" s="70">
        <v>0</v>
      </c>
      <c r="CB62" s="70">
        <v>0</v>
      </c>
      <c r="CC62" s="70">
        <v>0</v>
      </c>
      <c r="CD62" s="70">
        <v>0</v>
      </c>
    </row>
    <row r="63" spans="1:82">
      <c r="A63" s="70" t="s">
        <v>1765</v>
      </c>
      <c r="B63" s="70">
        <v>81</v>
      </c>
      <c r="C63" s="70">
        <v>13</v>
      </c>
      <c r="D63" s="70">
        <v>5</v>
      </c>
      <c r="E63" s="70">
        <v>2016</v>
      </c>
      <c r="F63" s="70" t="s">
        <v>155</v>
      </c>
      <c r="G63" s="70" t="s">
        <v>1752</v>
      </c>
      <c r="H63" s="70" t="s">
        <v>1753</v>
      </c>
      <c r="I63" s="148"/>
      <c r="J63" s="71">
        <v>7.3909502017757696</v>
      </c>
      <c r="K63" s="71">
        <v>0.93726065433393257</v>
      </c>
      <c r="L63" s="71">
        <v>1.4494591130289682</v>
      </c>
      <c r="M63" s="71">
        <v>8.2321124053345756</v>
      </c>
      <c r="N63" s="71">
        <v>10.636121477743162</v>
      </c>
      <c r="O63" s="71">
        <v>9.4978294424456351</v>
      </c>
      <c r="P63" s="71">
        <v>11.942738513921245</v>
      </c>
      <c r="Q63" s="71">
        <v>0.55763985988606146</v>
      </c>
      <c r="R63" s="71">
        <v>0</v>
      </c>
      <c r="S63" s="71">
        <v>1.0508966962611228</v>
      </c>
      <c r="T63" s="72"/>
      <c r="U63" s="71">
        <v>1456001</v>
      </c>
      <c r="V63" s="71">
        <v>440</v>
      </c>
      <c r="W63" s="71">
        <v>53</v>
      </c>
      <c r="X63" s="71">
        <v>2027</v>
      </c>
      <c r="Y63" s="71">
        <v>3353</v>
      </c>
      <c r="Z63" s="71">
        <v>5586</v>
      </c>
      <c r="AA63" s="71">
        <v>2458</v>
      </c>
      <c r="AB63" s="71">
        <v>7895</v>
      </c>
      <c r="AC63" s="71">
        <v>0</v>
      </c>
      <c r="AD63" s="71">
        <v>1.050896696261123</v>
      </c>
      <c r="AE63" s="72"/>
      <c r="AF63" s="71">
        <v>10141640.335246971</v>
      </c>
      <c r="AG63" s="71">
        <v>704322.54275371472</v>
      </c>
      <c r="AH63" s="71">
        <v>235279.5568005681</v>
      </c>
      <c r="AI63" s="71">
        <v>12754963.489407251</v>
      </c>
      <c r="AJ63" s="71">
        <v>14545086.413526131</v>
      </c>
      <c r="AK63" s="71">
        <v>0</v>
      </c>
      <c r="AL63" s="71">
        <v>0</v>
      </c>
      <c r="AM63" s="71">
        <v>1082817.2214008539</v>
      </c>
      <c r="AN63" s="71">
        <v>0</v>
      </c>
      <c r="AO63" s="71">
        <v>0</v>
      </c>
      <c r="AP63" s="71">
        <v>39464109.559135497</v>
      </c>
      <c r="AQ63" s="72"/>
      <c r="AR63" s="71">
        <v>51</v>
      </c>
      <c r="AS63" s="71">
        <v>30</v>
      </c>
      <c r="AT63" s="71">
        <v>0</v>
      </c>
      <c r="AU63" s="71">
        <v>1</v>
      </c>
      <c r="AV63" s="71">
        <v>0</v>
      </c>
      <c r="AW63" s="71">
        <v>0</v>
      </c>
      <c r="AX63" s="71"/>
      <c r="AY63" s="72"/>
      <c r="AZ63" s="71">
        <v>244.5</v>
      </c>
      <c r="BA63" s="71">
        <v>2748</v>
      </c>
      <c r="BB63" s="71">
        <v>0</v>
      </c>
      <c r="BC63" s="71">
        <v>24</v>
      </c>
      <c r="BD63" s="71">
        <v>0</v>
      </c>
      <c r="BE63" s="71">
        <v>0</v>
      </c>
      <c r="BF63" s="71"/>
      <c r="BG63" s="72"/>
      <c r="BH63" s="71">
        <v>0</v>
      </c>
      <c r="BI63" s="71">
        <v>0</v>
      </c>
      <c r="BJ63" s="71">
        <v>16.193999999999999</v>
      </c>
      <c r="BK63" s="71">
        <v>0</v>
      </c>
      <c r="BL63" s="71">
        <v>0</v>
      </c>
      <c r="BM63" s="71">
        <v>0</v>
      </c>
      <c r="BN63" s="72"/>
      <c r="BO63" s="71">
        <v>0</v>
      </c>
      <c r="BP63" s="71">
        <v>0</v>
      </c>
      <c r="BQ63" s="71">
        <v>1</v>
      </c>
      <c r="BR63" s="71">
        <v>0</v>
      </c>
      <c r="BS63" s="71">
        <v>0</v>
      </c>
      <c r="BT63" s="71">
        <v>0</v>
      </c>
      <c r="BU63"/>
      <c r="BV63" s="70">
        <v>16.193999999999999</v>
      </c>
      <c r="BW63" s="70">
        <v>0</v>
      </c>
      <c r="BX63" s="70">
        <v>0</v>
      </c>
      <c r="BY63" s="70">
        <v>0</v>
      </c>
      <c r="BZ63" s="70">
        <v>0</v>
      </c>
      <c r="CA63" s="70">
        <v>0</v>
      </c>
      <c r="CB63" s="70">
        <v>0</v>
      </c>
      <c r="CC63" s="70">
        <v>0</v>
      </c>
      <c r="CD63" s="70">
        <v>0</v>
      </c>
    </row>
    <row r="64" spans="1:82">
      <c r="A64" s="70" t="s">
        <v>1766</v>
      </c>
      <c r="B64" s="70">
        <v>82</v>
      </c>
      <c r="C64" s="70">
        <v>14</v>
      </c>
      <c r="D64" s="70">
        <v>5</v>
      </c>
      <c r="E64" s="70">
        <v>2017</v>
      </c>
      <c r="F64" s="70" t="s">
        <v>156</v>
      </c>
      <c r="G64" s="1064" t="s">
        <v>1752</v>
      </c>
      <c r="H64" s="70" t="s">
        <v>1753</v>
      </c>
      <c r="I64" s="148"/>
      <c r="J64" s="71">
        <v>7.1500645429254579</v>
      </c>
      <c r="K64" s="71">
        <v>0.94479864987833717</v>
      </c>
      <c r="L64" s="71">
        <v>1.2787419019115311</v>
      </c>
      <c r="M64" s="71">
        <v>7.7731141841833828</v>
      </c>
      <c r="N64" s="71">
        <v>10.156782163562712</v>
      </c>
      <c r="O64" s="71">
        <v>9.2943436340738064</v>
      </c>
      <c r="P64" s="71">
        <v>11.490505924116924</v>
      </c>
      <c r="Q64" s="71">
        <v>0.51998878345039401</v>
      </c>
      <c r="R64" s="71">
        <v>0</v>
      </c>
      <c r="S64" s="71">
        <v>0.5966082962420578</v>
      </c>
      <c r="T64" s="72"/>
      <c r="U64" s="71">
        <v>1481798</v>
      </c>
      <c r="V64" s="71">
        <v>440</v>
      </c>
      <c r="W64" s="71">
        <v>53</v>
      </c>
      <c r="X64" s="71">
        <v>2027</v>
      </c>
      <c r="Y64" s="71">
        <v>3330</v>
      </c>
      <c r="Z64" s="71">
        <v>5557</v>
      </c>
      <c r="AA64" s="71">
        <v>2380</v>
      </c>
      <c r="AB64" s="71">
        <v>7613</v>
      </c>
      <c r="AC64" s="71">
        <v>0</v>
      </c>
      <c r="AD64" s="71">
        <v>0.5966082962420578</v>
      </c>
      <c r="AE64" s="72"/>
      <c r="AF64" s="71">
        <v>10245979.612219591</v>
      </c>
      <c r="AG64" s="71">
        <v>714231.56316901953</v>
      </c>
      <c r="AH64" s="71">
        <v>273734.90414083499</v>
      </c>
      <c r="AI64" s="71">
        <v>12536792.939765859</v>
      </c>
      <c r="AJ64" s="71">
        <v>14624966.338166591</v>
      </c>
      <c r="AK64" s="71">
        <v>0</v>
      </c>
      <c r="AL64" s="71">
        <v>0</v>
      </c>
      <c r="AM64" s="71">
        <v>1045774.074001541</v>
      </c>
      <c r="AN64" s="71">
        <v>0</v>
      </c>
      <c r="AO64" s="71">
        <v>0</v>
      </c>
      <c r="AP64" s="71">
        <v>39441479.431463443</v>
      </c>
      <c r="AQ64" s="72"/>
      <c r="AR64" s="71">
        <v>56</v>
      </c>
      <c r="AS64" s="71">
        <v>35</v>
      </c>
      <c r="AT64" s="71">
        <v>0</v>
      </c>
      <c r="AU64" s="71">
        <v>1</v>
      </c>
      <c r="AV64" s="71">
        <v>0</v>
      </c>
      <c r="AW64" s="71">
        <v>0</v>
      </c>
      <c r="AX64" s="71"/>
      <c r="AY64" s="72"/>
      <c r="AZ64" s="71">
        <v>268.39999999999998</v>
      </c>
      <c r="BA64" s="71">
        <v>2928.8</v>
      </c>
      <c r="BB64" s="71">
        <v>0</v>
      </c>
      <c r="BC64" s="71">
        <v>24</v>
      </c>
      <c r="BD64" s="71">
        <v>0</v>
      </c>
      <c r="BE64" s="71">
        <v>0</v>
      </c>
      <c r="BF64" s="71"/>
      <c r="BG64" s="72"/>
      <c r="BH64" s="71">
        <v>0</v>
      </c>
      <c r="BI64" s="71">
        <v>0</v>
      </c>
      <c r="BJ64" s="71">
        <v>16.18</v>
      </c>
      <c r="BK64" s="71">
        <v>0</v>
      </c>
      <c r="BL64" s="71">
        <v>0</v>
      </c>
      <c r="BM64" s="71">
        <v>0</v>
      </c>
      <c r="BN64" s="72"/>
      <c r="BO64" s="71">
        <v>0</v>
      </c>
      <c r="BP64" s="71">
        <v>0</v>
      </c>
      <c r="BQ64" s="71">
        <v>1</v>
      </c>
      <c r="BR64" s="71">
        <v>0</v>
      </c>
      <c r="BS64" s="71">
        <v>0</v>
      </c>
      <c r="BT64" s="71">
        <v>0</v>
      </c>
      <c r="BU64"/>
      <c r="BV64" s="70">
        <v>16.18</v>
      </c>
      <c r="BW64" s="70">
        <v>0</v>
      </c>
      <c r="BX64" s="70">
        <v>0</v>
      </c>
      <c r="BY64" s="70">
        <v>0</v>
      </c>
      <c r="BZ64" s="70">
        <v>0</v>
      </c>
      <c r="CA64" s="70">
        <v>0</v>
      </c>
      <c r="CB64" s="70">
        <v>0</v>
      </c>
      <c r="CC64" s="70">
        <v>0</v>
      </c>
      <c r="CD64" s="70">
        <v>0</v>
      </c>
    </row>
    <row r="65" spans="1:82">
      <c r="A65" s="70" t="s">
        <v>1767</v>
      </c>
      <c r="B65" s="70">
        <v>83</v>
      </c>
      <c r="C65" s="70">
        <v>15</v>
      </c>
      <c r="D65" s="70">
        <v>5</v>
      </c>
      <c r="E65" s="70">
        <v>2018</v>
      </c>
      <c r="F65" s="70" t="s">
        <v>183</v>
      </c>
      <c r="G65" s="1064" t="s">
        <v>1752</v>
      </c>
      <c r="H65" s="70" t="s">
        <v>1753</v>
      </c>
      <c r="I65" s="148"/>
      <c r="J65" s="71">
        <v>7.264589134154356</v>
      </c>
      <c r="K65" s="71">
        <v>0.88796481488043733</v>
      </c>
      <c r="L65" s="71">
        <v>1.1523562231786972</v>
      </c>
      <c r="M65" s="71">
        <v>7.6652474867413316</v>
      </c>
      <c r="N65" s="71">
        <v>10.497690263064896</v>
      </c>
      <c r="O65" s="71">
        <v>8.9260706304362554</v>
      </c>
      <c r="P65" s="71">
        <v>11.232730145745363</v>
      </c>
      <c r="Q65" s="71">
        <v>0.46939845201375502</v>
      </c>
      <c r="R65" s="71">
        <v>0</v>
      </c>
      <c r="S65" s="71">
        <v>0.9750059017146524</v>
      </c>
      <c r="T65" s="72"/>
      <c r="U65" s="71">
        <v>1487675</v>
      </c>
      <c r="V65" s="71">
        <v>440</v>
      </c>
      <c r="W65" s="71">
        <v>53</v>
      </c>
      <c r="X65" s="71">
        <v>2027</v>
      </c>
      <c r="Y65" s="71">
        <v>3313</v>
      </c>
      <c r="Z65" s="71">
        <v>5439</v>
      </c>
      <c r="AA65" s="71">
        <v>2350</v>
      </c>
      <c r="AB65" s="71">
        <v>7406</v>
      </c>
      <c r="AC65" s="71">
        <v>0</v>
      </c>
      <c r="AD65" s="71">
        <v>0.9750059017146524</v>
      </c>
      <c r="AE65" s="72"/>
      <c r="AF65" s="71">
        <v>10483175.21944662</v>
      </c>
      <c r="AG65" s="71">
        <v>631570.44542334403</v>
      </c>
      <c r="AH65" s="71">
        <v>259004.39015584151</v>
      </c>
      <c r="AI65" s="71">
        <v>12016410.02950442</v>
      </c>
      <c r="AJ65" s="71">
        <v>14228299.168436261</v>
      </c>
      <c r="AK65" s="71">
        <v>0</v>
      </c>
      <c r="AL65" s="71">
        <v>0</v>
      </c>
      <c r="AM65" s="71">
        <v>1019444.125930471</v>
      </c>
      <c r="AN65" s="71">
        <v>0</v>
      </c>
      <c r="AO65" s="71">
        <v>0</v>
      </c>
      <c r="AP65" s="71">
        <v>38637903.378896959</v>
      </c>
      <c r="AQ65" s="72"/>
      <c r="AR65" s="71">
        <v>59</v>
      </c>
      <c r="AS65" s="71">
        <v>46</v>
      </c>
      <c r="AT65" s="71">
        <v>0</v>
      </c>
      <c r="AU65" s="71">
        <v>1</v>
      </c>
      <c r="AV65" s="71">
        <v>0</v>
      </c>
      <c r="AW65" s="71">
        <v>0</v>
      </c>
      <c r="AX65" s="71"/>
      <c r="AY65" s="72"/>
      <c r="AZ65" s="71">
        <v>281.8</v>
      </c>
      <c r="BA65" s="71">
        <v>3458</v>
      </c>
      <c r="BB65" s="71">
        <v>0</v>
      </c>
      <c r="BC65" s="71">
        <v>24</v>
      </c>
      <c r="BD65" s="71">
        <v>0</v>
      </c>
      <c r="BE65" s="71">
        <v>0</v>
      </c>
      <c r="BF65" s="71"/>
      <c r="BG65" s="72"/>
      <c r="BH65" s="71">
        <v>0</v>
      </c>
      <c r="BI65" s="71">
        <v>0</v>
      </c>
      <c r="BJ65" s="71">
        <v>15.667</v>
      </c>
      <c r="BK65" s="71">
        <v>0</v>
      </c>
      <c r="BL65" s="71">
        <v>0</v>
      </c>
      <c r="BM65" s="71">
        <v>0</v>
      </c>
      <c r="BN65" s="72"/>
      <c r="BO65" s="71">
        <v>0</v>
      </c>
      <c r="BP65" s="71">
        <v>0</v>
      </c>
      <c r="BQ65" s="71">
        <v>1</v>
      </c>
      <c r="BR65" s="71">
        <v>0</v>
      </c>
      <c r="BS65" s="71">
        <v>0</v>
      </c>
      <c r="BT65" s="71">
        <v>0</v>
      </c>
      <c r="BU65"/>
      <c r="BV65" s="70">
        <v>15.667</v>
      </c>
      <c r="BW65" s="70">
        <v>0</v>
      </c>
      <c r="BX65" s="70">
        <v>0</v>
      </c>
      <c r="BY65" s="70">
        <v>0</v>
      </c>
      <c r="BZ65" s="70">
        <v>0</v>
      </c>
      <c r="CA65" s="70">
        <v>0</v>
      </c>
      <c r="CB65" s="70">
        <v>0</v>
      </c>
      <c r="CC65" s="70">
        <v>0</v>
      </c>
      <c r="CD65" s="70">
        <v>0</v>
      </c>
    </row>
    <row r="66" spans="1:82">
      <c r="A66" s="70" t="s">
        <v>1768</v>
      </c>
      <c r="B66" s="70">
        <v>83</v>
      </c>
      <c r="C66" s="70">
        <v>16</v>
      </c>
      <c r="D66" s="70">
        <v>5</v>
      </c>
      <c r="E66" s="70">
        <v>2019</v>
      </c>
      <c r="F66" s="70" t="s">
        <v>158</v>
      </c>
      <c r="G66" s="70" t="s">
        <v>1752</v>
      </c>
      <c r="H66" s="70" t="s">
        <v>1753</v>
      </c>
      <c r="I66" s="148"/>
      <c r="J66" s="71">
        <v>5.8037574010488688</v>
      </c>
      <c r="K66" s="71">
        <v>0.81348338861477287</v>
      </c>
      <c r="L66" s="71">
        <v>1.161574098991121</v>
      </c>
      <c r="M66" s="71">
        <v>7.2458662488148926</v>
      </c>
      <c r="N66" s="71">
        <v>9.1979480276337799</v>
      </c>
      <c r="O66" s="71">
        <v>8.5374247115175343</v>
      </c>
      <c r="P66" s="71">
        <v>10.773241590043188</v>
      </c>
      <c r="Q66" s="71">
        <v>0.44585633620521498</v>
      </c>
      <c r="R66" s="71">
        <v>0</v>
      </c>
      <c r="S66" s="71">
        <v>0.87112505644741267</v>
      </c>
      <c r="T66" s="72"/>
      <c r="U66" s="71">
        <v>1240926</v>
      </c>
      <c r="V66" s="71">
        <v>440</v>
      </c>
      <c r="W66" s="71">
        <v>53</v>
      </c>
      <c r="X66" s="71">
        <v>2027</v>
      </c>
      <c r="Y66" s="71">
        <v>3316</v>
      </c>
      <c r="Z66" s="71">
        <v>5345</v>
      </c>
      <c r="AA66" s="71">
        <v>2237</v>
      </c>
      <c r="AB66" s="71">
        <v>7225</v>
      </c>
      <c r="AC66" s="71">
        <v>0</v>
      </c>
      <c r="AD66" s="71">
        <v>0.87112505644741267</v>
      </c>
      <c r="AE66" s="72"/>
      <c r="AF66" s="71">
        <v>8559759.5777349956</v>
      </c>
      <c r="AG66" s="71">
        <v>610668.78920683637</v>
      </c>
      <c r="AH66" s="71">
        <v>273558.5750056844</v>
      </c>
      <c r="AI66" s="71">
        <v>11794736.38639087</v>
      </c>
      <c r="AJ66" s="71">
        <v>12878879.91860554</v>
      </c>
      <c r="AK66" s="71">
        <v>0</v>
      </c>
      <c r="AL66" s="71">
        <v>0</v>
      </c>
      <c r="AM66" s="71">
        <v>983990.61022912012</v>
      </c>
      <c r="AN66" s="71">
        <v>0</v>
      </c>
      <c r="AO66" s="71">
        <v>0</v>
      </c>
      <c r="AP66" s="71">
        <v>35101593.857173041</v>
      </c>
      <c r="AQ66" s="72"/>
      <c r="AR66" s="71">
        <v>68</v>
      </c>
      <c r="AS66" s="71">
        <v>51</v>
      </c>
      <c r="AT66" s="71">
        <v>0</v>
      </c>
      <c r="AU66" s="71">
        <v>1</v>
      </c>
      <c r="AV66" s="71">
        <v>0</v>
      </c>
      <c r="AW66" s="71">
        <v>0</v>
      </c>
      <c r="AX66" s="71"/>
      <c r="AY66" s="72"/>
      <c r="AZ66" s="71">
        <v>330.00000000000011</v>
      </c>
      <c r="BA66" s="71">
        <v>3705.400000000001</v>
      </c>
      <c r="BB66" s="71">
        <v>0</v>
      </c>
      <c r="BC66" s="71">
        <v>24</v>
      </c>
      <c r="BD66" s="71">
        <v>0</v>
      </c>
      <c r="BE66" s="71">
        <v>0</v>
      </c>
      <c r="BF66" s="71"/>
      <c r="BG66" s="72"/>
      <c r="BH66" s="71">
        <v>0</v>
      </c>
      <c r="BI66" s="71">
        <v>0</v>
      </c>
      <c r="BJ66" s="71">
        <v>15.101000000000001</v>
      </c>
      <c r="BK66" s="71">
        <v>0</v>
      </c>
      <c r="BL66" s="71">
        <v>0</v>
      </c>
      <c r="BM66" s="71">
        <v>0</v>
      </c>
      <c r="BN66" s="72"/>
      <c r="BO66" s="71">
        <v>0</v>
      </c>
      <c r="BP66" s="71">
        <v>0</v>
      </c>
      <c r="BQ66" s="71">
        <v>1</v>
      </c>
      <c r="BR66" s="71">
        <v>0</v>
      </c>
      <c r="BS66" s="71">
        <v>0</v>
      </c>
      <c r="BT66" s="71">
        <v>0</v>
      </c>
      <c r="BU66"/>
      <c r="BV66" s="70">
        <v>15.101000000000001</v>
      </c>
      <c r="BW66" s="70">
        <v>0</v>
      </c>
      <c r="BX66" s="70">
        <v>0</v>
      </c>
      <c r="BY66" s="70">
        <v>0</v>
      </c>
      <c r="BZ66" s="70">
        <v>0</v>
      </c>
      <c r="CA66" s="70">
        <v>0</v>
      </c>
      <c r="CB66" s="70">
        <v>0</v>
      </c>
      <c r="CC66" s="70">
        <v>0</v>
      </c>
      <c r="CD66" s="70">
        <v>0</v>
      </c>
    </row>
    <row r="67" spans="1:82">
      <c r="A67" s="70" t="s">
        <v>1769</v>
      </c>
      <c r="B67" s="70">
        <v>83</v>
      </c>
      <c r="C67" s="70">
        <v>17</v>
      </c>
      <c r="D67" s="70">
        <v>5</v>
      </c>
      <c r="E67" s="70">
        <v>2020</v>
      </c>
      <c r="F67" s="70" t="s">
        <v>159</v>
      </c>
      <c r="G67" s="70" t="s">
        <v>1752</v>
      </c>
      <c r="H67" s="70" t="s">
        <v>1753</v>
      </c>
      <c r="I67" s="148"/>
      <c r="J67" s="71">
        <v>7.9629157165921098</v>
      </c>
      <c r="K67" s="71">
        <v>0.68561025664875852</v>
      </c>
      <c r="L67" s="71">
        <v>1.2505424350758916</v>
      </c>
      <c r="M67" s="71">
        <v>5.9841469885334071</v>
      </c>
      <c r="N67" s="71">
        <v>8.5653938590152663</v>
      </c>
      <c r="O67" s="71">
        <v>7.3456451359828581</v>
      </c>
      <c r="P67" s="71">
        <v>10.027013507238298</v>
      </c>
      <c r="Q67" s="71">
        <v>0.41313778885623098</v>
      </c>
      <c r="R67" s="71">
        <v>0</v>
      </c>
      <c r="S67" s="71">
        <v>0.88173942413725848</v>
      </c>
      <c r="T67" s="72"/>
      <c r="U67" s="71">
        <v>1531280</v>
      </c>
      <c r="V67" s="71">
        <v>320</v>
      </c>
      <c r="W67" s="71">
        <v>70</v>
      </c>
      <c r="X67" s="71">
        <v>1752</v>
      </c>
      <c r="Y67" s="71">
        <v>3276</v>
      </c>
      <c r="Z67" s="71">
        <v>5249</v>
      </c>
      <c r="AA67" s="71">
        <v>2213</v>
      </c>
      <c r="AB67" s="71">
        <v>7007</v>
      </c>
      <c r="AC67" s="71">
        <v>0</v>
      </c>
      <c r="AD67" s="71">
        <v>0.88173942413725848</v>
      </c>
      <c r="AE67" s="72"/>
      <c r="AF67" s="71">
        <v>11916892.76553164</v>
      </c>
      <c r="AG67" s="71">
        <v>484212.24392695876</v>
      </c>
      <c r="AH67" s="71">
        <v>314401.68756824936</v>
      </c>
      <c r="AI67" s="71">
        <v>9913365.3516107928</v>
      </c>
      <c r="AJ67" s="71">
        <v>13070085.95972115</v>
      </c>
      <c r="AK67" s="71"/>
      <c r="AL67" s="71"/>
      <c r="AM67" s="71">
        <v>914491.3493937084</v>
      </c>
      <c r="AN67" s="71"/>
      <c r="AO67" s="71"/>
      <c r="AP67" s="71">
        <v>36613449.357752502</v>
      </c>
      <c r="AQ67" s="72"/>
      <c r="AR67" s="71">
        <v>78</v>
      </c>
      <c r="AS67" s="71">
        <v>61</v>
      </c>
      <c r="AT67" s="71">
        <v>0</v>
      </c>
      <c r="AU67" s="71">
        <v>1</v>
      </c>
      <c r="AV67" s="71">
        <v>0</v>
      </c>
      <c r="AW67" s="71">
        <v>0</v>
      </c>
      <c r="AX67" s="71"/>
      <c r="AY67" s="72"/>
      <c r="AZ67" s="71">
        <v>378.90000000000009</v>
      </c>
      <c r="BA67" s="71">
        <v>4167.3999999999987</v>
      </c>
      <c r="BB67" s="71">
        <v>0</v>
      </c>
      <c r="BC67" s="71">
        <v>24</v>
      </c>
      <c r="BD67" s="71">
        <v>0</v>
      </c>
      <c r="BE67" s="71">
        <v>0</v>
      </c>
      <c r="BF67" s="71"/>
      <c r="BG67" s="72"/>
      <c r="BH67" s="71">
        <v>0</v>
      </c>
      <c r="BI67" s="71">
        <v>0</v>
      </c>
      <c r="BJ67" s="71">
        <v>11.584</v>
      </c>
      <c r="BK67" s="71">
        <v>0</v>
      </c>
      <c r="BL67" s="71">
        <v>0</v>
      </c>
      <c r="BM67" s="71">
        <v>0</v>
      </c>
      <c r="BN67" s="72"/>
      <c r="BO67" s="71">
        <v>0</v>
      </c>
      <c r="BP67" s="71">
        <v>0</v>
      </c>
      <c r="BQ67" s="71">
        <v>1</v>
      </c>
      <c r="BR67" s="71">
        <v>0</v>
      </c>
      <c r="BS67" s="71">
        <v>0</v>
      </c>
      <c r="BT67" s="71">
        <v>0</v>
      </c>
      <c r="BU67"/>
      <c r="BV67" s="70">
        <v>11.584</v>
      </c>
      <c r="BW67" s="70">
        <v>0</v>
      </c>
      <c r="BX67" s="70">
        <v>0</v>
      </c>
      <c r="BY67" s="70">
        <v>0</v>
      </c>
      <c r="BZ67" s="70">
        <v>0</v>
      </c>
      <c r="CA67" s="70">
        <v>0</v>
      </c>
      <c r="CB67" s="70">
        <v>0</v>
      </c>
      <c r="CC67" s="70">
        <v>0</v>
      </c>
      <c r="CD67" s="70">
        <v>0</v>
      </c>
    </row>
    <row r="68" spans="1:82">
      <c r="A68" s="70" t="s">
        <v>1770</v>
      </c>
      <c r="B68" s="70">
        <v>83</v>
      </c>
      <c r="C68" s="70">
        <v>18</v>
      </c>
      <c r="D68" s="70">
        <v>5</v>
      </c>
      <c r="E68" s="70">
        <v>2021</v>
      </c>
      <c r="F68" s="70" t="s">
        <v>160</v>
      </c>
      <c r="G68" s="70" t="s">
        <v>1752</v>
      </c>
      <c r="H68" s="70" t="s">
        <v>1753</v>
      </c>
      <c r="I68" s="148"/>
      <c r="J68" s="71">
        <v>8.7880260827600836</v>
      </c>
      <c r="K68" s="71">
        <v>0.75253613539794906</v>
      </c>
      <c r="L68" s="71">
        <v>1.2247972130956604</v>
      </c>
      <c r="M68" s="71">
        <v>6.6615759814356394</v>
      </c>
      <c r="N68" s="71">
        <v>9.2951440291812908</v>
      </c>
      <c r="O68" s="71">
        <v>7.0090626359961199</v>
      </c>
      <c r="P68" s="71">
        <v>10.241128223187992</v>
      </c>
      <c r="Q68" s="71">
        <v>0.39598136236941101</v>
      </c>
      <c r="R68" s="71">
        <v>0</v>
      </c>
      <c r="S68" s="71">
        <v>0.82446619221899742</v>
      </c>
      <c r="T68" s="72"/>
      <c r="U68" s="71">
        <v>1794857</v>
      </c>
      <c r="V68" s="71">
        <v>320</v>
      </c>
      <c r="W68" s="71">
        <v>70</v>
      </c>
      <c r="X68" s="71">
        <v>1752</v>
      </c>
      <c r="Y68" s="71">
        <v>3253</v>
      </c>
      <c r="Z68" s="71">
        <v>5157</v>
      </c>
      <c r="AA68" s="71">
        <v>2204</v>
      </c>
      <c r="AB68" s="71">
        <v>6782</v>
      </c>
      <c r="AC68" s="71">
        <v>0</v>
      </c>
      <c r="AD68" s="71">
        <v>0.82446619221899742</v>
      </c>
      <c r="AE68" s="72"/>
      <c r="AF68" s="71">
        <v>12930409.800164392</v>
      </c>
      <c r="AG68" s="71">
        <v>523285.67379845405</v>
      </c>
      <c r="AH68" s="71">
        <v>293887.80876255309</v>
      </c>
      <c r="AI68" s="71">
        <v>10913173.455704417</v>
      </c>
      <c r="AJ68" s="71">
        <v>13731315.430163311</v>
      </c>
      <c r="AK68" s="71">
        <v>0</v>
      </c>
      <c r="AL68" s="71">
        <v>0</v>
      </c>
      <c r="AM68" s="71">
        <v>890231.6871125194</v>
      </c>
      <c r="AN68" s="71">
        <v>0</v>
      </c>
      <c r="AO68" s="71">
        <v>0</v>
      </c>
      <c r="AP68" s="71">
        <v>39282303.855705641</v>
      </c>
      <c r="AQ68" s="72"/>
      <c r="AR68" s="71">
        <v>80</v>
      </c>
      <c r="AS68" s="71">
        <v>73</v>
      </c>
      <c r="AT68" s="71">
        <v>0</v>
      </c>
      <c r="AU68" s="71">
        <v>1</v>
      </c>
      <c r="AV68" s="71">
        <v>0</v>
      </c>
      <c r="AW68" s="71">
        <v>0</v>
      </c>
      <c r="AX68" s="71"/>
      <c r="AY68" s="72"/>
      <c r="AZ68" s="71">
        <v>386.20000000000022</v>
      </c>
      <c r="BA68" s="71">
        <v>5111.4999999999991</v>
      </c>
      <c r="BB68" s="71">
        <v>0</v>
      </c>
      <c r="BC68" s="71">
        <v>24</v>
      </c>
      <c r="BD68" s="71">
        <v>0</v>
      </c>
      <c r="BE68" s="71">
        <v>0</v>
      </c>
      <c r="BF68" s="71"/>
      <c r="BG68" s="72"/>
      <c r="BH68" s="71">
        <v>0</v>
      </c>
      <c r="BI68" s="71">
        <v>0</v>
      </c>
      <c r="BJ68" s="71">
        <v>11.044</v>
      </c>
      <c r="BK68" s="71">
        <v>0</v>
      </c>
      <c r="BL68" s="71">
        <v>0</v>
      </c>
      <c r="BM68" s="71">
        <v>0</v>
      </c>
      <c r="BN68" s="72"/>
      <c r="BO68" s="71">
        <v>0</v>
      </c>
      <c r="BP68" s="71">
        <v>0</v>
      </c>
      <c r="BQ68" s="71">
        <v>1</v>
      </c>
      <c r="BR68" s="71">
        <v>0</v>
      </c>
      <c r="BS68" s="71">
        <v>0</v>
      </c>
      <c r="BT68" s="71">
        <v>0</v>
      </c>
      <c r="BU68"/>
      <c r="BV68" s="70">
        <v>11.044</v>
      </c>
      <c r="BW68" s="70">
        <v>0</v>
      </c>
      <c r="BX68" s="70">
        <v>0</v>
      </c>
      <c r="BY68" s="70">
        <v>0</v>
      </c>
      <c r="BZ68" s="70">
        <v>0</v>
      </c>
      <c r="CA68" s="70">
        <v>0</v>
      </c>
      <c r="CB68" s="70">
        <v>0</v>
      </c>
      <c r="CC68" s="70">
        <v>0</v>
      </c>
      <c r="CD68" s="70">
        <v>0</v>
      </c>
    </row>
    <row r="69" spans="1:82">
      <c r="A69" s="70" t="s">
        <v>1771</v>
      </c>
      <c r="B69" s="70">
        <v>83</v>
      </c>
      <c r="C69" s="70">
        <v>19</v>
      </c>
      <c r="D69" s="70">
        <v>5</v>
      </c>
      <c r="E69" s="70">
        <v>2022</v>
      </c>
      <c r="F69" s="70" t="s">
        <v>161</v>
      </c>
      <c r="G69" s="70" t="s">
        <v>1752</v>
      </c>
      <c r="H69" s="70" t="s">
        <v>1753</v>
      </c>
      <c r="I69" s="148"/>
      <c r="J69" s="71">
        <v>7.742808150870343</v>
      </c>
      <c r="K69" s="71">
        <v>0.6654058687223342</v>
      </c>
      <c r="L69" s="71">
        <v>1.1838003126568064</v>
      </c>
      <c r="M69" s="71">
        <v>6.4047655731199775</v>
      </c>
      <c r="N69" s="71">
        <v>9.8213565868654893</v>
      </c>
      <c r="O69" s="71">
        <v>7.1439504884351486</v>
      </c>
      <c r="P69" s="71">
        <v>10.000392440170511</v>
      </c>
      <c r="Q69" s="71">
        <v>0.38553859857889483</v>
      </c>
      <c r="R69" s="71">
        <v>0</v>
      </c>
      <c r="S69" s="71">
        <v>0.8119677188439528</v>
      </c>
      <c r="T69" s="72"/>
      <c r="U69" s="71">
        <v>1856632</v>
      </c>
      <c r="V69" s="71">
        <v>320</v>
      </c>
      <c r="W69" s="71">
        <v>70</v>
      </c>
      <c r="X69" s="71">
        <v>1752</v>
      </c>
      <c r="Y69" s="71">
        <v>3195</v>
      </c>
      <c r="Z69" s="71">
        <v>4994</v>
      </c>
      <c r="AA69" s="71">
        <v>2185</v>
      </c>
      <c r="AB69" s="71">
        <v>6549</v>
      </c>
      <c r="AC69" s="71">
        <v>0</v>
      </c>
      <c r="AD69" s="71">
        <v>0.8119677188439528</v>
      </c>
      <c r="AE69" s="72"/>
      <c r="AF69" s="71">
        <v>11216024.212768707</v>
      </c>
      <c r="AG69" s="71">
        <v>498135.00214236445</v>
      </c>
      <c r="AH69" s="71">
        <v>332492.71265885845</v>
      </c>
      <c r="AI69" s="71">
        <v>10243461.300315995</v>
      </c>
      <c r="AJ69" s="71">
        <v>15539949.128007445</v>
      </c>
      <c r="AK69" s="71">
        <v>0</v>
      </c>
      <c r="AL69" s="71">
        <v>0</v>
      </c>
      <c r="AM69" s="71">
        <v>845654.65107219981</v>
      </c>
      <c r="AN69" s="71">
        <v>0</v>
      </c>
      <c r="AO69" s="71">
        <v>0</v>
      </c>
      <c r="AP69" s="71">
        <v>38675717.00696557</v>
      </c>
      <c r="AQ69" s="72"/>
      <c r="AR69" s="71">
        <v>83</v>
      </c>
      <c r="AS69" s="71">
        <v>84</v>
      </c>
      <c r="AT69" s="71">
        <v>0</v>
      </c>
      <c r="AU69" s="71">
        <v>1</v>
      </c>
      <c r="AV69" s="71">
        <v>0</v>
      </c>
      <c r="AW69" s="71">
        <v>0</v>
      </c>
      <c r="AX69" s="71"/>
      <c r="AY69" s="72"/>
      <c r="AZ69" s="71">
        <v>400.60000000000014</v>
      </c>
      <c r="BA69" s="71">
        <v>5634.4999999999991</v>
      </c>
      <c r="BB69" s="71">
        <v>0</v>
      </c>
      <c r="BC69" s="71">
        <v>24</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1772</v>
      </c>
      <c r="B70" s="70">
        <v>83</v>
      </c>
      <c r="C70" s="70">
        <v>20</v>
      </c>
      <c r="D70" s="70">
        <v>5</v>
      </c>
      <c r="E70" s="70">
        <v>2023</v>
      </c>
      <c r="F70" s="70" t="s">
        <v>1539</v>
      </c>
      <c r="G70" s="70" t="s">
        <v>1752</v>
      </c>
      <c r="H70" s="70" t="s">
        <v>1753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87</v>
      </c>
      <c r="AS70" s="71">
        <v>88</v>
      </c>
      <c r="AT70" s="71">
        <v>0</v>
      </c>
      <c r="AU70" s="71">
        <v>1</v>
      </c>
      <c r="AV70" s="71">
        <v>0</v>
      </c>
      <c r="AW70" s="71">
        <v>0</v>
      </c>
      <c r="AX70" s="71"/>
      <c r="AY70" s="72"/>
      <c r="AZ70" s="71">
        <v>426.10000000000008</v>
      </c>
      <c r="BA70" s="71">
        <v>6482.9999999999991</v>
      </c>
      <c r="BB70" s="71">
        <v>0</v>
      </c>
      <c r="BC70" s="71">
        <v>24</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1773</v>
      </c>
      <c r="B71" s="70">
        <v>83</v>
      </c>
      <c r="C71" s="70">
        <v>21</v>
      </c>
      <c r="D71" s="70">
        <v>5</v>
      </c>
      <c r="E71" s="70">
        <v>2024</v>
      </c>
      <c r="F71" s="70" t="s">
        <v>1554</v>
      </c>
      <c r="G71" s="70" t="s">
        <v>1752</v>
      </c>
      <c r="H71" s="70" t="s">
        <v>1753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1774</v>
      </c>
      <c r="B72" s="70">
        <v>477</v>
      </c>
      <c r="C72" s="70">
        <v>1</v>
      </c>
      <c r="D72" s="70">
        <v>29</v>
      </c>
      <c r="E72" s="70">
        <v>1990</v>
      </c>
      <c r="F72" s="70" t="s">
        <v>787</v>
      </c>
      <c r="G72" s="70" t="s">
        <v>1775</v>
      </c>
      <c r="H72" s="70" t="s">
        <v>1776</v>
      </c>
      <c r="I72" s="148"/>
      <c r="J72" s="71">
        <v>111.5730379106177</v>
      </c>
      <c r="K72" s="71">
        <v>1.312761583082273</v>
      </c>
      <c r="L72" s="71">
        <v>0.82718841592666792</v>
      </c>
      <c r="M72" s="71">
        <v>4.4496093572022426</v>
      </c>
      <c r="N72" s="71">
        <v>4.7260330517956728</v>
      </c>
      <c r="O72" s="71">
        <v>7.7313629745602572</v>
      </c>
      <c r="P72" s="71">
        <v>8.8999228560672599</v>
      </c>
      <c r="Q72" s="71">
        <v>0.51026667578113605</v>
      </c>
      <c r="R72" s="71">
        <v>0</v>
      </c>
      <c r="S72" s="71">
        <v>0.54464317525253214</v>
      </c>
      <c r="T72" s="72"/>
      <c r="U72" s="71">
        <v>2698743</v>
      </c>
      <c r="V72" s="71">
        <v>446</v>
      </c>
      <c r="W72" s="71">
        <v>8</v>
      </c>
      <c r="X72" s="71">
        <v>1499</v>
      </c>
      <c r="Y72" s="71">
        <v>2127</v>
      </c>
      <c r="Z72" s="71">
        <v>3180</v>
      </c>
      <c r="AA72" s="71">
        <v>2161</v>
      </c>
      <c r="AB72" s="71">
        <v>8285</v>
      </c>
      <c r="AC72" s="71">
        <v>0</v>
      </c>
      <c r="AD72" s="71">
        <v>0.54464317525253214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1777</v>
      </c>
      <c r="B73" s="70">
        <v>478</v>
      </c>
      <c r="C73" s="70">
        <v>2</v>
      </c>
      <c r="D73" s="70">
        <v>29</v>
      </c>
      <c r="E73" s="70">
        <v>2005</v>
      </c>
      <c r="F73" s="70" t="s">
        <v>789</v>
      </c>
      <c r="G73" s="70" t="s">
        <v>1775</v>
      </c>
      <c r="H73" s="70" t="s">
        <v>1776</v>
      </c>
      <c r="I73" s="148"/>
      <c r="J73" s="71">
        <v>151.41890686056061</v>
      </c>
      <c r="K73" s="71">
        <v>0.44005734768700172</v>
      </c>
      <c r="L73" s="71">
        <v>0.46899841324767688</v>
      </c>
      <c r="M73" s="71">
        <v>8.8950584338042393</v>
      </c>
      <c r="N73" s="71">
        <v>7.2912574047875021</v>
      </c>
      <c r="O73" s="71">
        <v>11.14365184107371</v>
      </c>
      <c r="P73" s="71">
        <v>14.09534381301992</v>
      </c>
      <c r="Q73" s="71">
        <v>0.49906317880277901</v>
      </c>
      <c r="R73" s="71">
        <v>0</v>
      </c>
      <c r="S73" s="71">
        <v>0.8795000307385118</v>
      </c>
      <c r="T73" s="72"/>
      <c r="U73" s="71">
        <v>3843745</v>
      </c>
      <c r="V73" s="71">
        <v>186</v>
      </c>
      <c r="W73" s="71">
        <v>5</v>
      </c>
      <c r="X73" s="71">
        <v>1665</v>
      </c>
      <c r="Y73" s="71">
        <v>2777</v>
      </c>
      <c r="Z73" s="71">
        <v>5304</v>
      </c>
      <c r="AA73" s="71">
        <v>2803</v>
      </c>
      <c r="AB73" s="71">
        <v>8471</v>
      </c>
      <c r="AC73" s="71">
        <v>0</v>
      </c>
      <c r="AD73" s="71">
        <v>0.8795000307385118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1778</v>
      </c>
      <c r="B74" s="70">
        <v>479</v>
      </c>
      <c r="C74" s="70">
        <v>3</v>
      </c>
      <c r="D74" s="70">
        <v>29</v>
      </c>
      <c r="E74" s="70">
        <v>2006</v>
      </c>
      <c r="F74" s="70" t="s">
        <v>790</v>
      </c>
      <c r="G74" s="70" t="s">
        <v>1775</v>
      </c>
      <c r="H74" s="70" t="s">
        <v>1776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1779</v>
      </c>
      <c r="B75" s="70">
        <v>480</v>
      </c>
      <c r="C75" s="70">
        <v>4</v>
      </c>
      <c r="D75" s="70">
        <v>29</v>
      </c>
      <c r="E75" s="70">
        <v>2007</v>
      </c>
      <c r="F75" s="70" t="s">
        <v>791</v>
      </c>
      <c r="G75" s="70" t="s">
        <v>1775</v>
      </c>
      <c r="H75" s="70" t="s">
        <v>1776</v>
      </c>
      <c r="I75" s="148"/>
      <c r="J75" s="71">
        <v>161.08840424297011</v>
      </c>
      <c r="K75" s="71">
        <v>0.48273869830510269</v>
      </c>
      <c r="L75" s="71">
        <v>0.4074450413904997</v>
      </c>
      <c r="M75" s="71">
        <v>9.7889004533983783</v>
      </c>
      <c r="N75" s="71">
        <v>8.9599368374864774</v>
      </c>
      <c r="O75" s="71">
        <v>10.818703193031039</v>
      </c>
      <c r="P75" s="71">
        <v>14.94162312679466</v>
      </c>
      <c r="Q75" s="71">
        <v>0.51523263114769202</v>
      </c>
      <c r="R75" s="71">
        <v>0</v>
      </c>
      <c r="S75" s="71">
        <v>1.105379188408675</v>
      </c>
      <c r="T75" s="72"/>
      <c r="U75" s="71">
        <v>4594504</v>
      </c>
      <c r="V75" s="71">
        <v>199</v>
      </c>
      <c r="W75" s="71">
        <v>5</v>
      </c>
      <c r="X75" s="71">
        <v>2194</v>
      </c>
      <c r="Y75" s="71">
        <v>2860</v>
      </c>
      <c r="Z75" s="71">
        <v>5353</v>
      </c>
      <c r="AA75" s="71">
        <v>2926</v>
      </c>
      <c r="AB75" s="71">
        <v>8283</v>
      </c>
      <c r="AC75" s="71">
        <v>0</v>
      </c>
      <c r="AD75" s="71">
        <v>1.105379188408675</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1780</v>
      </c>
      <c r="B76" s="70">
        <v>481</v>
      </c>
      <c r="C76" s="70">
        <v>5</v>
      </c>
      <c r="D76" s="70">
        <v>29</v>
      </c>
      <c r="E76" s="70">
        <v>2008</v>
      </c>
      <c r="F76" s="70" t="s">
        <v>792</v>
      </c>
      <c r="G76" s="70" t="s">
        <v>1775</v>
      </c>
      <c r="H76" s="70" t="s">
        <v>1776</v>
      </c>
      <c r="I76" s="148"/>
      <c r="J76" s="71">
        <v>135.35762733998811</v>
      </c>
      <c r="K76" s="71">
        <v>0.37988411372797898</v>
      </c>
      <c r="L76" s="71">
        <v>0.35752424354438789</v>
      </c>
      <c r="M76" s="71">
        <v>11.050556512319281</v>
      </c>
      <c r="N76" s="71">
        <v>8.6325408701905761</v>
      </c>
      <c r="O76" s="71">
        <v>10.637350965969469</v>
      </c>
      <c r="P76" s="71">
        <v>14.567547209837519</v>
      </c>
      <c r="Q76" s="71">
        <v>0.49979642521922901</v>
      </c>
      <c r="R76" s="71">
        <v>0</v>
      </c>
      <c r="S76" s="71">
        <v>0.99246832401700069</v>
      </c>
      <c r="T76" s="72"/>
      <c r="U76" s="71">
        <v>4459866</v>
      </c>
      <c r="V76" s="71">
        <v>199</v>
      </c>
      <c r="W76" s="71">
        <v>5</v>
      </c>
      <c r="X76" s="71">
        <v>2194</v>
      </c>
      <c r="Y76" s="71">
        <v>2907</v>
      </c>
      <c r="Z76" s="71">
        <v>5448</v>
      </c>
      <c r="AA76" s="71">
        <v>2856</v>
      </c>
      <c r="AB76" s="71">
        <v>8167</v>
      </c>
      <c r="AC76" s="71">
        <v>0</v>
      </c>
      <c r="AD76" s="71">
        <v>0.99246832401700069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1781</v>
      </c>
      <c r="B77" s="70">
        <v>482</v>
      </c>
      <c r="C77" s="70">
        <v>6</v>
      </c>
      <c r="D77" s="70">
        <v>29</v>
      </c>
      <c r="E77" s="70">
        <v>2009</v>
      </c>
      <c r="F77" s="70" t="s">
        <v>176</v>
      </c>
      <c r="G77" s="70" t="s">
        <v>1775</v>
      </c>
      <c r="H77" s="70" t="s">
        <v>1776</v>
      </c>
      <c r="I77" s="148"/>
      <c r="J77" s="71">
        <v>149.93992433566149</v>
      </c>
      <c r="K77" s="71">
        <v>0.34455891798682259</v>
      </c>
      <c r="L77" s="71">
        <v>1.1643861153009449</v>
      </c>
      <c r="M77" s="71">
        <v>9.4211577034564815</v>
      </c>
      <c r="N77" s="71">
        <v>7.9924420687270441</v>
      </c>
      <c r="O77" s="71">
        <v>10.74923335267961</v>
      </c>
      <c r="P77" s="71">
        <v>14.1302913621098</v>
      </c>
      <c r="Q77" s="71">
        <v>0.468535869111949</v>
      </c>
      <c r="R77" s="71">
        <v>0</v>
      </c>
      <c r="S77" s="71">
        <v>0.70137374963962773</v>
      </c>
      <c r="T77" s="72"/>
      <c r="U77" s="71">
        <v>4269025</v>
      </c>
      <c r="V77" s="71">
        <v>232</v>
      </c>
      <c r="W77" s="71">
        <v>21</v>
      </c>
      <c r="X77" s="71">
        <v>2129</v>
      </c>
      <c r="Y77" s="71">
        <v>2921</v>
      </c>
      <c r="Z77" s="71">
        <v>5434</v>
      </c>
      <c r="AA77" s="71">
        <v>2844</v>
      </c>
      <c r="AB77" s="71">
        <v>8037</v>
      </c>
      <c r="AC77" s="71">
        <v>0</v>
      </c>
      <c r="AD77" s="71">
        <v>0.70137374963962773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41.5</v>
      </c>
      <c r="BK77" s="71">
        <v>0</v>
      </c>
      <c r="BL77" s="71">
        <v>0</v>
      </c>
      <c r="BM77" s="71">
        <v>0</v>
      </c>
      <c r="BN77" s="72"/>
      <c r="BO77" s="71">
        <v>0</v>
      </c>
      <c r="BP77" s="71">
        <v>0</v>
      </c>
      <c r="BQ77" s="71">
        <v>1</v>
      </c>
      <c r="BR77" s="71">
        <v>0</v>
      </c>
      <c r="BS77" s="71">
        <v>0</v>
      </c>
      <c r="BT77" s="71">
        <v>0</v>
      </c>
      <c r="BU77"/>
      <c r="BV77" s="70">
        <v>41.5</v>
      </c>
      <c r="BW77" s="70">
        <v>0</v>
      </c>
      <c r="BX77" s="70">
        <v>0</v>
      </c>
      <c r="BY77" s="70">
        <v>0</v>
      </c>
      <c r="BZ77" s="70">
        <v>0</v>
      </c>
      <c r="CA77" s="70">
        <v>0</v>
      </c>
      <c r="CB77" s="70">
        <v>0</v>
      </c>
      <c r="CC77" s="70">
        <v>0</v>
      </c>
      <c r="CD77" s="70">
        <v>0</v>
      </c>
    </row>
    <row r="78" spans="1:82">
      <c r="A78" s="70" t="s">
        <v>1782</v>
      </c>
      <c r="B78" s="70">
        <v>483</v>
      </c>
      <c r="C78" s="70">
        <v>7</v>
      </c>
      <c r="D78" s="70">
        <v>29</v>
      </c>
      <c r="E78" s="70">
        <v>2010</v>
      </c>
      <c r="F78" s="70" t="s">
        <v>177</v>
      </c>
      <c r="G78" s="70" t="s">
        <v>1775</v>
      </c>
      <c r="H78" s="70" t="s">
        <v>1776</v>
      </c>
      <c r="I78" s="148"/>
      <c r="J78" s="71">
        <v>164.42023313767339</v>
      </c>
      <c r="K78" s="71">
        <v>0.36720513006373873</v>
      </c>
      <c r="L78" s="71">
        <v>1.10239031590349</v>
      </c>
      <c r="M78" s="71">
        <v>9.4042298853242769</v>
      </c>
      <c r="N78" s="71">
        <v>8.2035939984742274</v>
      </c>
      <c r="O78" s="71">
        <v>10.664072955239041</v>
      </c>
      <c r="P78" s="71">
        <v>14.507502598135339</v>
      </c>
      <c r="Q78" s="71">
        <v>0.48306139163624801</v>
      </c>
      <c r="R78" s="71">
        <v>0</v>
      </c>
      <c r="S78" s="71">
        <v>1.0387459737708209</v>
      </c>
      <c r="T78" s="72"/>
      <c r="U78" s="71">
        <v>4248075</v>
      </c>
      <c r="V78" s="71">
        <v>232</v>
      </c>
      <c r="W78" s="71">
        <v>21</v>
      </c>
      <c r="X78" s="71">
        <v>2129</v>
      </c>
      <c r="Y78" s="71">
        <v>2935</v>
      </c>
      <c r="Z78" s="71">
        <v>5416</v>
      </c>
      <c r="AA78" s="71">
        <v>2847</v>
      </c>
      <c r="AB78" s="71">
        <v>7940</v>
      </c>
      <c r="AC78" s="71">
        <v>0</v>
      </c>
      <c r="AD78" s="71">
        <v>1.0387459737708209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40.036000000000001</v>
      </c>
      <c r="BK78" s="71">
        <v>0</v>
      </c>
      <c r="BL78" s="71">
        <v>0</v>
      </c>
      <c r="BM78" s="71">
        <v>0</v>
      </c>
      <c r="BN78" s="72"/>
      <c r="BO78" s="71">
        <v>0</v>
      </c>
      <c r="BP78" s="71">
        <v>0</v>
      </c>
      <c r="BQ78" s="71">
        <v>1</v>
      </c>
      <c r="BR78" s="71">
        <v>0</v>
      </c>
      <c r="BS78" s="71">
        <v>0</v>
      </c>
      <c r="BT78" s="71">
        <v>0</v>
      </c>
      <c r="BU78"/>
      <c r="BV78" s="70">
        <v>40.036000000000001</v>
      </c>
      <c r="BW78" s="70">
        <v>0</v>
      </c>
      <c r="BX78" s="70">
        <v>0</v>
      </c>
      <c r="BY78" s="70">
        <v>0</v>
      </c>
      <c r="BZ78" s="70">
        <v>0</v>
      </c>
      <c r="CA78" s="70">
        <v>0</v>
      </c>
      <c r="CB78" s="70">
        <v>0</v>
      </c>
      <c r="CC78" s="70">
        <v>0</v>
      </c>
      <c r="CD78" s="70">
        <v>0</v>
      </c>
    </row>
    <row r="79" spans="1:82">
      <c r="A79" s="70" t="s">
        <v>1783</v>
      </c>
      <c r="B79" s="70">
        <v>484</v>
      </c>
      <c r="C79" s="70">
        <v>8</v>
      </c>
      <c r="D79" s="70">
        <v>29</v>
      </c>
      <c r="E79" s="70">
        <v>2011</v>
      </c>
      <c r="F79" s="70" t="s">
        <v>178</v>
      </c>
      <c r="G79" s="70" t="s">
        <v>1775</v>
      </c>
      <c r="H79" s="70" t="s">
        <v>1776</v>
      </c>
      <c r="I79" s="148"/>
      <c r="J79" s="71">
        <v>154.57390704171971</v>
      </c>
      <c r="K79" s="71">
        <v>0.5796686721490435</v>
      </c>
      <c r="L79" s="71">
        <v>1.0747664391235241</v>
      </c>
      <c r="M79" s="71">
        <v>10.895267690533849</v>
      </c>
      <c r="N79" s="71">
        <v>8.5908445719453574</v>
      </c>
      <c r="O79" s="71">
        <v>10.483573205888872</v>
      </c>
      <c r="P79" s="71">
        <v>13.949702363966599</v>
      </c>
      <c r="Q79" s="71">
        <v>0.54822305057007703</v>
      </c>
      <c r="R79" s="71">
        <v>0</v>
      </c>
      <c r="S79" s="71">
        <v>1.262276195106155</v>
      </c>
      <c r="T79" s="72"/>
      <c r="U79" s="71">
        <v>4181133</v>
      </c>
      <c r="V79" s="71">
        <v>232</v>
      </c>
      <c r="W79" s="71">
        <v>21</v>
      </c>
      <c r="X79" s="71">
        <v>2129</v>
      </c>
      <c r="Y79" s="71">
        <v>2925</v>
      </c>
      <c r="Z79" s="71">
        <v>5440</v>
      </c>
      <c r="AA79" s="71">
        <v>2819</v>
      </c>
      <c r="AB79" s="71">
        <v>7812</v>
      </c>
      <c r="AC79" s="71">
        <v>0</v>
      </c>
      <c r="AD79" s="71">
        <v>1.262276195106155</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39.999000000000002</v>
      </c>
      <c r="BK79" s="71">
        <v>0</v>
      </c>
      <c r="BL79" s="71">
        <v>0</v>
      </c>
      <c r="BM79" s="71">
        <v>0</v>
      </c>
      <c r="BN79" s="72"/>
      <c r="BO79" s="71">
        <v>0</v>
      </c>
      <c r="BP79" s="71">
        <v>0</v>
      </c>
      <c r="BQ79" s="71">
        <v>1</v>
      </c>
      <c r="BR79" s="71">
        <v>0</v>
      </c>
      <c r="BS79" s="71">
        <v>0</v>
      </c>
      <c r="BT79" s="71">
        <v>0</v>
      </c>
      <c r="BU79"/>
      <c r="BV79" s="70">
        <v>39.999000000000002</v>
      </c>
      <c r="BW79" s="70">
        <v>0</v>
      </c>
      <c r="BX79" s="70">
        <v>0</v>
      </c>
      <c r="BY79" s="70">
        <v>0</v>
      </c>
      <c r="BZ79" s="70">
        <v>0</v>
      </c>
      <c r="CA79" s="70">
        <v>0</v>
      </c>
      <c r="CB79" s="70">
        <v>0</v>
      </c>
      <c r="CC79" s="70">
        <v>0</v>
      </c>
      <c r="CD79" s="70">
        <v>0</v>
      </c>
    </row>
    <row r="80" spans="1:82">
      <c r="A80" s="70" t="s">
        <v>1784</v>
      </c>
      <c r="B80" s="70">
        <v>485</v>
      </c>
      <c r="C80" s="70">
        <v>9</v>
      </c>
      <c r="D80" s="70">
        <v>29</v>
      </c>
      <c r="E80" s="70">
        <v>2012</v>
      </c>
      <c r="F80" s="70" t="s">
        <v>179</v>
      </c>
      <c r="G80" s="70" t="s">
        <v>1775</v>
      </c>
      <c r="H80" s="70" t="s">
        <v>1776</v>
      </c>
      <c r="I80" s="148"/>
      <c r="J80" s="71">
        <v>166.53569028005941</v>
      </c>
      <c r="K80" s="71">
        <v>0.57513224385593542</v>
      </c>
      <c r="L80" s="71">
        <v>1.0790555551730581</v>
      </c>
      <c r="M80" s="71">
        <v>12.17549224960857</v>
      </c>
      <c r="N80" s="71">
        <v>9.4538771374056374</v>
      </c>
      <c r="O80" s="71">
        <v>10.519618041443463</v>
      </c>
      <c r="P80" s="71">
        <v>13.745402370913688</v>
      </c>
      <c r="Q80" s="71">
        <v>0.58976236023302797</v>
      </c>
      <c r="R80" s="71">
        <v>0</v>
      </c>
      <c r="S80" s="71">
        <v>1.0826531098936549</v>
      </c>
      <c r="T80" s="72"/>
      <c r="U80" s="71">
        <v>4526362</v>
      </c>
      <c r="V80" s="71">
        <v>232</v>
      </c>
      <c r="W80" s="71">
        <v>21</v>
      </c>
      <c r="X80" s="71">
        <v>2129</v>
      </c>
      <c r="Y80" s="71">
        <v>2928</v>
      </c>
      <c r="Z80" s="71">
        <v>5502</v>
      </c>
      <c r="AA80" s="71">
        <v>2762</v>
      </c>
      <c r="AB80" s="71">
        <v>7735</v>
      </c>
      <c r="AC80" s="71">
        <v>0</v>
      </c>
      <c r="AD80" s="71">
        <v>1.0826531098936549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46.654000000000003</v>
      </c>
      <c r="BK80" s="71">
        <v>0</v>
      </c>
      <c r="BL80" s="71">
        <v>0</v>
      </c>
      <c r="BM80" s="71">
        <v>0</v>
      </c>
      <c r="BN80" s="72"/>
      <c r="BO80" s="71">
        <v>0</v>
      </c>
      <c r="BP80" s="71">
        <v>0</v>
      </c>
      <c r="BQ80" s="71">
        <v>1</v>
      </c>
      <c r="BR80" s="71">
        <v>0</v>
      </c>
      <c r="BS80" s="71">
        <v>0</v>
      </c>
      <c r="BT80" s="71">
        <v>0</v>
      </c>
      <c r="BU80"/>
      <c r="BV80" s="70">
        <v>46.654000000000003</v>
      </c>
      <c r="BW80" s="70">
        <v>0</v>
      </c>
      <c r="BX80" s="70">
        <v>0</v>
      </c>
      <c r="BY80" s="70">
        <v>0</v>
      </c>
      <c r="BZ80" s="70">
        <v>0</v>
      </c>
      <c r="CA80" s="70">
        <v>0</v>
      </c>
      <c r="CB80" s="70">
        <v>0</v>
      </c>
      <c r="CC80" s="70">
        <v>0</v>
      </c>
      <c r="CD80" s="70">
        <v>0</v>
      </c>
    </row>
    <row r="81" spans="1:82">
      <c r="A81" s="70" t="s">
        <v>1785</v>
      </c>
      <c r="B81" s="70">
        <v>486</v>
      </c>
      <c r="C81" s="70">
        <v>10</v>
      </c>
      <c r="D81" s="70">
        <v>29</v>
      </c>
      <c r="E81" s="70">
        <v>2013</v>
      </c>
      <c r="F81" s="70" t="s">
        <v>180</v>
      </c>
      <c r="G81" s="70" t="s">
        <v>1775</v>
      </c>
      <c r="H81" s="70" t="s">
        <v>1776</v>
      </c>
      <c r="I81" s="148"/>
      <c r="J81" s="71">
        <v>172.9362343179437</v>
      </c>
      <c r="K81" s="71">
        <v>0.51260793717004305</v>
      </c>
      <c r="L81" s="71">
        <v>1.0793295664247471</v>
      </c>
      <c r="M81" s="71">
        <v>12.07183723890674</v>
      </c>
      <c r="N81" s="71">
        <v>9.9562624432770832</v>
      </c>
      <c r="O81" s="71">
        <v>10.150541427364718</v>
      </c>
      <c r="P81" s="71">
        <v>13.482487219775905</v>
      </c>
      <c r="Q81" s="71">
        <v>0.58990842010355904</v>
      </c>
      <c r="R81" s="71">
        <v>0</v>
      </c>
      <c r="S81" s="71">
        <v>1.179281396156046</v>
      </c>
      <c r="T81" s="72"/>
      <c r="U81" s="71">
        <v>4578639</v>
      </c>
      <c r="V81" s="71">
        <v>232</v>
      </c>
      <c r="W81" s="71">
        <v>21</v>
      </c>
      <c r="X81" s="71">
        <v>2129</v>
      </c>
      <c r="Y81" s="71">
        <v>2934</v>
      </c>
      <c r="Z81" s="71">
        <v>5546</v>
      </c>
      <c r="AA81" s="71">
        <v>2699</v>
      </c>
      <c r="AB81" s="71">
        <v>7626</v>
      </c>
      <c r="AC81" s="71">
        <v>0</v>
      </c>
      <c r="AD81" s="71">
        <v>1.179281396156046</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49.017000000000003</v>
      </c>
      <c r="BK81" s="71">
        <v>0</v>
      </c>
      <c r="BL81" s="71">
        <v>0</v>
      </c>
      <c r="BM81" s="71">
        <v>0</v>
      </c>
      <c r="BN81" s="72"/>
      <c r="BO81" s="71">
        <v>0</v>
      </c>
      <c r="BP81" s="71">
        <v>0</v>
      </c>
      <c r="BQ81" s="71">
        <v>1</v>
      </c>
      <c r="BR81" s="71">
        <v>0</v>
      </c>
      <c r="BS81" s="71">
        <v>0</v>
      </c>
      <c r="BT81" s="71">
        <v>0</v>
      </c>
      <c r="BU81"/>
      <c r="BV81" s="70">
        <v>49.017000000000003</v>
      </c>
      <c r="BW81" s="70">
        <v>0</v>
      </c>
      <c r="BX81" s="70">
        <v>0</v>
      </c>
      <c r="BY81" s="70">
        <v>0</v>
      </c>
      <c r="BZ81" s="70">
        <v>0</v>
      </c>
      <c r="CA81" s="70">
        <v>0</v>
      </c>
      <c r="CB81" s="70">
        <v>0</v>
      </c>
      <c r="CC81" s="70">
        <v>0</v>
      </c>
      <c r="CD81" s="70">
        <v>0</v>
      </c>
    </row>
    <row r="82" spans="1:82">
      <c r="A82" s="70" t="s">
        <v>1786</v>
      </c>
      <c r="B82" s="70">
        <v>487</v>
      </c>
      <c r="C82" s="70">
        <v>11</v>
      </c>
      <c r="D82" s="70">
        <v>29</v>
      </c>
      <c r="E82" s="70">
        <v>2014</v>
      </c>
      <c r="F82" s="70" t="s">
        <v>181</v>
      </c>
      <c r="G82" s="70" t="s">
        <v>1775</v>
      </c>
      <c r="H82" s="70" t="s">
        <v>1776</v>
      </c>
      <c r="I82" s="148"/>
      <c r="J82" s="71">
        <v>135.69391558205999</v>
      </c>
      <c r="K82" s="71">
        <v>0.59294968863985098</v>
      </c>
      <c r="L82" s="71">
        <v>2.406877130511611</v>
      </c>
      <c r="M82" s="71">
        <v>11.430433620662139</v>
      </c>
      <c r="N82" s="71">
        <v>8.1797018746295009</v>
      </c>
      <c r="O82" s="71">
        <v>9.6167505194256648</v>
      </c>
      <c r="P82" s="71">
        <v>13.462183206121912</v>
      </c>
      <c r="Q82" s="71">
        <v>0.55625951108023297</v>
      </c>
      <c r="R82" s="71">
        <v>0</v>
      </c>
      <c r="S82" s="71">
        <v>1.024025374978865</v>
      </c>
      <c r="T82" s="72"/>
      <c r="U82" s="71">
        <v>3954916</v>
      </c>
      <c r="V82" s="71">
        <v>248</v>
      </c>
      <c r="W82" s="71">
        <v>42</v>
      </c>
      <c r="X82" s="71">
        <v>2192</v>
      </c>
      <c r="Y82" s="71">
        <v>2930</v>
      </c>
      <c r="Z82" s="71">
        <v>5534</v>
      </c>
      <c r="AA82" s="71">
        <v>2681</v>
      </c>
      <c r="AB82" s="71">
        <v>7495</v>
      </c>
      <c r="AC82" s="71">
        <v>0</v>
      </c>
      <c r="AD82" s="71">
        <v>1.024025374978865</v>
      </c>
      <c r="AE82" s="72"/>
      <c r="AF82" s="71"/>
      <c r="AG82" s="71"/>
      <c r="AH82" s="71"/>
      <c r="AI82" s="71"/>
      <c r="AJ82" s="71"/>
      <c r="AK82" s="71"/>
      <c r="AL82" s="71"/>
      <c r="AM82" s="71"/>
      <c r="AN82" s="71"/>
      <c r="AO82" s="71"/>
      <c r="AP82" s="71"/>
      <c r="AQ82" s="72"/>
      <c r="AR82" s="71">
        <v>52</v>
      </c>
      <c r="AS82" s="71">
        <v>28</v>
      </c>
      <c r="AT82" s="71">
        <v>0</v>
      </c>
      <c r="AU82" s="71">
        <v>0</v>
      </c>
      <c r="AV82" s="71">
        <v>0</v>
      </c>
      <c r="AW82" s="71">
        <v>0</v>
      </c>
      <c r="AX82" s="71"/>
      <c r="AY82" s="72"/>
      <c r="AZ82" s="71">
        <v>248.5</v>
      </c>
      <c r="BA82" s="71">
        <v>1924</v>
      </c>
      <c r="BB82" s="71">
        <v>0</v>
      </c>
      <c r="BC82" s="71">
        <v>0</v>
      </c>
      <c r="BD82" s="71">
        <v>0</v>
      </c>
      <c r="BE82" s="71">
        <v>0</v>
      </c>
      <c r="BF82" s="71"/>
      <c r="BG82" s="72"/>
      <c r="BH82" s="71">
        <v>0</v>
      </c>
      <c r="BI82" s="71">
        <v>0</v>
      </c>
      <c r="BJ82" s="71">
        <v>44.148000000000003</v>
      </c>
      <c r="BK82" s="71">
        <v>0</v>
      </c>
      <c r="BL82" s="71">
        <v>0</v>
      </c>
      <c r="BM82" s="71">
        <v>0</v>
      </c>
      <c r="BN82" s="72"/>
      <c r="BO82" s="71">
        <v>0</v>
      </c>
      <c r="BP82" s="71">
        <v>0</v>
      </c>
      <c r="BQ82" s="71">
        <v>1</v>
      </c>
      <c r="BR82" s="71">
        <v>0</v>
      </c>
      <c r="BS82" s="71">
        <v>0</v>
      </c>
      <c r="BT82" s="71">
        <v>0</v>
      </c>
      <c r="BU82"/>
      <c r="BV82" s="70">
        <v>44.148000000000003</v>
      </c>
      <c r="BW82" s="70">
        <v>0</v>
      </c>
      <c r="BX82" s="70">
        <v>0</v>
      </c>
      <c r="BY82" s="70">
        <v>0</v>
      </c>
      <c r="BZ82" s="70">
        <v>0</v>
      </c>
      <c r="CA82" s="70">
        <v>0</v>
      </c>
      <c r="CB82" s="70">
        <v>0</v>
      </c>
      <c r="CC82" s="70">
        <v>0</v>
      </c>
      <c r="CD82" s="70">
        <v>0</v>
      </c>
    </row>
    <row r="83" spans="1:82">
      <c r="A83" s="70" t="s">
        <v>1787</v>
      </c>
      <c r="B83" s="70">
        <v>488</v>
      </c>
      <c r="C83" s="70">
        <v>12</v>
      </c>
      <c r="D83" s="70">
        <v>29</v>
      </c>
      <c r="E83" s="70">
        <v>2015</v>
      </c>
      <c r="F83" s="70" t="s">
        <v>182</v>
      </c>
      <c r="G83" s="1064" t="s">
        <v>1775</v>
      </c>
      <c r="H83" s="70" t="s">
        <v>1776</v>
      </c>
      <c r="I83" s="148"/>
      <c r="J83" s="71">
        <v>114.69932157782679</v>
      </c>
      <c r="K83" s="71">
        <v>0.58884831874180854</v>
      </c>
      <c r="L83" s="71">
        <v>2.5282250728715598</v>
      </c>
      <c r="M83" s="71">
        <v>11.612909738331471</v>
      </c>
      <c r="N83" s="71">
        <v>7.6128510676476937</v>
      </c>
      <c r="O83" s="71">
        <v>9.4682825585802082</v>
      </c>
      <c r="P83" s="71">
        <v>13.266781973251733</v>
      </c>
      <c r="Q83" s="71">
        <v>0.53604168556567999</v>
      </c>
      <c r="R83" s="71">
        <v>0</v>
      </c>
      <c r="S83" s="71">
        <v>1.2168938266168139</v>
      </c>
      <c r="T83" s="72"/>
      <c r="U83" s="71">
        <v>3305172</v>
      </c>
      <c r="V83" s="71">
        <v>248</v>
      </c>
      <c r="W83" s="71">
        <v>42</v>
      </c>
      <c r="X83" s="71">
        <v>2192</v>
      </c>
      <c r="Y83" s="71">
        <v>2934</v>
      </c>
      <c r="Z83" s="71">
        <v>5501</v>
      </c>
      <c r="AA83" s="71">
        <v>2640</v>
      </c>
      <c r="AB83" s="71">
        <v>7378</v>
      </c>
      <c r="AC83" s="71">
        <v>0</v>
      </c>
      <c r="AD83" s="71">
        <v>1.2168938266168139</v>
      </c>
      <c r="AE83" s="72"/>
      <c r="AF83" s="71">
        <v>35497548.567403808</v>
      </c>
      <c r="AG83" s="71">
        <v>506730.24479272118</v>
      </c>
      <c r="AH83" s="71">
        <v>528330.01495158626</v>
      </c>
      <c r="AI83" s="71">
        <v>16476679.95605843</v>
      </c>
      <c r="AJ83" s="71">
        <v>10501267.784376111</v>
      </c>
      <c r="AK83" s="71">
        <v>0</v>
      </c>
      <c r="AL83" s="71">
        <v>0</v>
      </c>
      <c r="AM83" s="71">
        <v>1011123.950454035</v>
      </c>
      <c r="AN83" s="71">
        <v>0</v>
      </c>
      <c r="AO83" s="71">
        <v>0</v>
      </c>
      <c r="AP83" s="71">
        <v>64521680.518036686</v>
      </c>
      <c r="AQ83" s="72"/>
      <c r="AR83" s="71">
        <v>59</v>
      </c>
      <c r="AS83" s="71">
        <v>40</v>
      </c>
      <c r="AT83" s="71">
        <v>0</v>
      </c>
      <c r="AU83" s="71">
        <v>0</v>
      </c>
      <c r="AV83" s="71">
        <v>0</v>
      </c>
      <c r="AW83" s="71">
        <v>0</v>
      </c>
      <c r="AX83" s="71"/>
      <c r="AY83" s="72"/>
      <c r="AZ83" s="71">
        <v>289.8</v>
      </c>
      <c r="BA83" s="71">
        <v>5253.7</v>
      </c>
      <c r="BB83" s="71">
        <v>0</v>
      </c>
      <c r="BC83" s="71">
        <v>0</v>
      </c>
      <c r="BD83" s="71">
        <v>0</v>
      </c>
      <c r="BE83" s="71">
        <v>0</v>
      </c>
      <c r="BF83" s="71"/>
      <c r="BG83" s="72"/>
      <c r="BH83" s="71">
        <v>0</v>
      </c>
      <c r="BI83" s="71">
        <v>0</v>
      </c>
      <c r="BJ83" s="71">
        <v>41.988999999999997</v>
      </c>
      <c r="BK83" s="71">
        <v>0</v>
      </c>
      <c r="BL83" s="71">
        <v>0</v>
      </c>
      <c r="BM83" s="71">
        <v>0</v>
      </c>
      <c r="BN83" s="72"/>
      <c r="BO83" s="71">
        <v>0</v>
      </c>
      <c r="BP83" s="71">
        <v>0</v>
      </c>
      <c r="BQ83" s="71">
        <v>1</v>
      </c>
      <c r="BR83" s="71">
        <v>0</v>
      </c>
      <c r="BS83" s="71">
        <v>0</v>
      </c>
      <c r="BT83" s="71">
        <v>0</v>
      </c>
      <c r="BU83"/>
      <c r="BV83" s="70">
        <v>41.988999999999997</v>
      </c>
      <c r="BW83" s="70">
        <v>0</v>
      </c>
      <c r="BX83" s="70">
        <v>0</v>
      </c>
      <c r="BY83" s="70">
        <v>0</v>
      </c>
      <c r="BZ83" s="70">
        <v>0</v>
      </c>
      <c r="CA83" s="70">
        <v>0</v>
      </c>
      <c r="CB83" s="70">
        <v>0</v>
      </c>
      <c r="CC83" s="70">
        <v>0</v>
      </c>
      <c r="CD83" s="70">
        <v>0</v>
      </c>
    </row>
    <row r="84" spans="1:82">
      <c r="A84" s="70" t="s">
        <v>1788</v>
      </c>
      <c r="B84" s="70">
        <v>489</v>
      </c>
      <c r="C84" s="70">
        <v>13</v>
      </c>
      <c r="D84" s="70">
        <v>29</v>
      </c>
      <c r="E84" s="70">
        <v>2016</v>
      </c>
      <c r="F84" s="70" t="s">
        <v>155</v>
      </c>
      <c r="G84" s="1064" t="s">
        <v>1775</v>
      </c>
      <c r="H84" s="70" t="s">
        <v>1776</v>
      </c>
      <c r="I84" s="148"/>
      <c r="J84" s="71">
        <v>106.91187777512692</v>
      </c>
      <c r="K84" s="71">
        <v>0.56747610447076124</v>
      </c>
      <c r="L84" s="71">
        <v>2.9407719667368379</v>
      </c>
      <c r="M84" s="71">
        <v>9.9873861746250832</v>
      </c>
      <c r="N84" s="71">
        <v>8.0247790815358986</v>
      </c>
      <c r="O84" s="71">
        <v>9.3550049395517139</v>
      </c>
      <c r="P84" s="71">
        <v>13.142842831634242</v>
      </c>
      <c r="Q84" s="71">
        <v>0.51236473003337424</v>
      </c>
      <c r="R84" s="71">
        <v>0</v>
      </c>
      <c r="S84" s="71">
        <v>0.98187591208329028</v>
      </c>
      <c r="T84" s="72"/>
      <c r="U84" s="71">
        <v>2910635</v>
      </c>
      <c r="V84" s="71">
        <v>248</v>
      </c>
      <c r="W84" s="71">
        <v>42</v>
      </c>
      <c r="X84" s="71">
        <v>2192</v>
      </c>
      <c r="Y84" s="71">
        <v>2951</v>
      </c>
      <c r="Z84" s="71">
        <v>5502</v>
      </c>
      <c r="AA84" s="71">
        <v>2705</v>
      </c>
      <c r="AB84" s="71">
        <v>7254</v>
      </c>
      <c r="AC84" s="71">
        <v>0</v>
      </c>
      <c r="AD84" s="71">
        <v>0.98187591208329028</v>
      </c>
      <c r="AE84" s="72"/>
      <c r="AF84" s="71">
        <v>34337037.951188669</v>
      </c>
      <c r="AG84" s="71">
        <v>482833.95835204289</v>
      </c>
      <c r="AH84" s="71">
        <v>486499.9154464773</v>
      </c>
      <c r="AI84" s="71">
        <v>15332433.85860995</v>
      </c>
      <c r="AJ84" s="71">
        <v>11086073.125743421</v>
      </c>
      <c r="AK84" s="71">
        <v>0</v>
      </c>
      <c r="AL84" s="71">
        <v>0</v>
      </c>
      <c r="AM84" s="71">
        <v>994902.61229155061</v>
      </c>
      <c r="AN84" s="71">
        <v>0</v>
      </c>
      <c r="AO84" s="71">
        <v>0</v>
      </c>
      <c r="AP84" s="71">
        <v>62719781.421632111</v>
      </c>
      <c r="AQ84" s="72"/>
      <c r="AR84" s="71">
        <v>72</v>
      </c>
      <c r="AS84" s="71">
        <v>61</v>
      </c>
      <c r="AT84" s="71">
        <v>0</v>
      </c>
      <c r="AU84" s="71">
        <v>0</v>
      </c>
      <c r="AV84" s="71">
        <v>0</v>
      </c>
      <c r="AW84" s="71">
        <v>0</v>
      </c>
      <c r="AX84" s="71"/>
      <c r="AY84" s="72"/>
      <c r="AZ84" s="71">
        <v>353.7</v>
      </c>
      <c r="BA84" s="71">
        <v>10066.6</v>
      </c>
      <c r="BB84" s="71">
        <v>0</v>
      </c>
      <c r="BC84" s="71">
        <v>0</v>
      </c>
      <c r="BD84" s="71">
        <v>0</v>
      </c>
      <c r="BE84" s="71">
        <v>0</v>
      </c>
      <c r="BF84" s="71"/>
      <c r="BG84" s="72"/>
      <c r="BH84" s="71">
        <v>0</v>
      </c>
      <c r="BI84" s="71">
        <v>0</v>
      </c>
      <c r="BJ84" s="71">
        <v>41</v>
      </c>
      <c r="BK84" s="71">
        <v>0</v>
      </c>
      <c r="BL84" s="71">
        <v>0</v>
      </c>
      <c r="BM84" s="71">
        <v>0</v>
      </c>
      <c r="BN84" s="72"/>
      <c r="BO84" s="71">
        <v>0</v>
      </c>
      <c r="BP84" s="71">
        <v>0</v>
      </c>
      <c r="BQ84" s="71">
        <v>1</v>
      </c>
      <c r="BR84" s="71">
        <v>0</v>
      </c>
      <c r="BS84" s="71">
        <v>0</v>
      </c>
      <c r="BT84" s="71">
        <v>0</v>
      </c>
      <c r="BU84"/>
      <c r="BV84" s="70">
        <v>41</v>
      </c>
      <c r="BW84" s="70">
        <v>0</v>
      </c>
      <c r="BX84" s="70">
        <v>0</v>
      </c>
      <c r="BY84" s="70">
        <v>0</v>
      </c>
      <c r="BZ84" s="70">
        <v>0</v>
      </c>
      <c r="CA84" s="70">
        <v>0</v>
      </c>
      <c r="CB84" s="70">
        <v>0</v>
      </c>
      <c r="CC84" s="70">
        <v>0</v>
      </c>
      <c r="CD84" s="70">
        <v>0</v>
      </c>
    </row>
    <row r="85" spans="1:82">
      <c r="A85" s="70" t="s">
        <v>1789</v>
      </c>
      <c r="B85" s="70">
        <v>490</v>
      </c>
      <c r="C85" s="70">
        <v>14</v>
      </c>
      <c r="D85" s="70">
        <v>29</v>
      </c>
      <c r="E85" s="70">
        <v>2017</v>
      </c>
      <c r="F85" s="70" t="s">
        <v>156</v>
      </c>
      <c r="G85" s="70" t="s">
        <v>1775</v>
      </c>
      <c r="H85" s="70" t="s">
        <v>1776</v>
      </c>
      <c r="I85" s="148"/>
      <c r="J85" s="71">
        <v>140.52286182393451</v>
      </c>
      <c r="K85" s="71">
        <v>0.56802805829366831</v>
      </c>
      <c r="L85" s="71">
        <v>2.6974820266671404</v>
      </c>
      <c r="M85" s="71">
        <v>10.133354910419998</v>
      </c>
      <c r="N85" s="71">
        <v>8.8935694198130779</v>
      </c>
      <c r="O85" s="71">
        <v>9.1990084555346296</v>
      </c>
      <c r="P85" s="71">
        <v>13.040275840773029</v>
      </c>
      <c r="Q85" s="71">
        <v>0.48836461338109999</v>
      </c>
      <c r="R85" s="71">
        <v>0</v>
      </c>
      <c r="S85" s="71">
        <v>1.1827668574395038</v>
      </c>
      <c r="T85" s="72"/>
      <c r="U85" s="71">
        <v>4075631</v>
      </c>
      <c r="V85" s="71">
        <v>248</v>
      </c>
      <c r="W85" s="71">
        <v>42</v>
      </c>
      <c r="X85" s="71">
        <v>2192</v>
      </c>
      <c r="Y85" s="71">
        <v>2956</v>
      </c>
      <c r="Z85" s="71">
        <v>5500</v>
      </c>
      <c r="AA85" s="71">
        <v>2701</v>
      </c>
      <c r="AB85" s="71">
        <v>7150</v>
      </c>
      <c r="AC85" s="71">
        <v>0</v>
      </c>
      <c r="AD85" s="71">
        <v>1.182766857439504</v>
      </c>
      <c r="AE85" s="72"/>
      <c r="AF85" s="71">
        <v>45079822.516515732</v>
      </c>
      <c r="AG85" s="71">
        <v>487906.73669029708</v>
      </c>
      <c r="AH85" s="71">
        <v>598212.16251366038</v>
      </c>
      <c r="AI85" s="71">
        <v>16307218.199299499</v>
      </c>
      <c r="AJ85" s="71">
        <v>12451423.755458221</v>
      </c>
      <c r="AK85" s="71">
        <v>0</v>
      </c>
      <c r="AL85" s="71">
        <v>0</v>
      </c>
      <c r="AM85" s="71">
        <v>982173.20755431813</v>
      </c>
      <c r="AN85" s="71">
        <v>0</v>
      </c>
      <c r="AO85" s="71">
        <v>0</v>
      </c>
      <c r="AP85" s="71">
        <v>75906756.578031734</v>
      </c>
      <c r="AQ85" s="72"/>
      <c r="AR85" s="71">
        <v>81</v>
      </c>
      <c r="AS85" s="71">
        <v>77</v>
      </c>
      <c r="AT85" s="71">
        <v>0</v>
      </c>
      <c r="AU85" s="71">
        <v>0</v>
      </c>
      <c r="AV85" s="71">
        <v>0</v>
      </c>
      <c r="AW85" s="71">
        <v>0</v>
      </c>
      <c r="AX85" s="71"/>
      <c r="AY85" s="72"/>
      <c r="AZ85" s="71">
        <v>401.7</v>
      </c>
      <c r="BA85" s="71">
        <v>13156.2</v>
      </c>
      <c r="BB85" s="71">
        <v>0</v>
      </c>
      <c r="BC85" s="71">
        <v>0</v>
      </c>
      <c r="BD85" s="71">
        <v>0</v>
      </c>
      <c r="BE85" s="71">
        <v>0</v>
      </c>
      <c r="BF85" s="71"/>
      <c r="BG85" s="72"/>
      <c r="BH85" s="71">
        <v>0</v>
      </c>
      <c r="BI85" s="71">
        <v>0</v>
      </c>
      <c r="BJ85" s="71">
        <v>41.561999999999998</v>
      </c>
      <c r="BK85" s="71">
        <v>0</v>
      </c>
      <c r="BL85" s="71">
        <v>0</v>
      </c>
      <c r="BM85" s="71">
        <v>0</v>
      </c>
      <c r="BN85" s="72"/>
      <c r="BO85" s="71">
        <v>0</v>
      </c>
      <c r="BP85" s="71">
        <v>0</v>
      </c>
      <c r="BQ85" s="71">
        <v>1</v>
      </c>
      <c r="BR85" s="71">
        <v>0</v>
      </c>
      <c r="BS85" s="71">
        <v>0</v>
      </c>
      <c r="BT85" s="71">
        <v>0</v>
      </c>
      <c r="BU85"/>
      <c r="BV85" s="70">
        <v>41.561999999999998</v>
      </c>
      <c r="BW85" s="70">
        <v>0</v>
      </c>
      <c r="BX85" s="70">
        <v>0</v>
      </c>
      <c r="BY85" s="70">
        <v>0</v>
      </c>
      <c r="BZ85" s="70">
        <v>0</v>
      </c>
      <c r="CA85" s="70">
        <v>0</v>
      </c>
      <c r="CB85" s="70">
        <v>0</v>
      </c>
      <c r="CC85" s="70">
        <v>0</v>
      </c>
      <c r="CD85" s="70">
        <v>0</v>
      </c>
    </row>
    <row r="86" spans="1:82">
      <c r="A86" s="70" t="s">
        <v>1790</v>
      </c>
      <c r="B86" s="70">
        <v>491</v>
      </c>
      <c r="C86" s="70">
        <v>15</v>
      </c>
      <c r="D86" s="70">
        <v>29</v>
      </c>
      <c r="E86" s="70">
        <v>2018</v>
      </c>
      <c r="F86" s="70" t="s">
        <v>183</v>
      </c>
      <c r="G86" s="70" t="s">
        <v>1775</v>
      </c>
      <c r="H86" s="70" t="s">
        <v>1776</v>
      </c>
      <c r="I86" s="148"/>
      <c r="J86" s="71">
        <v>142.52241844725597</v>
      </c>
      <c r="K86" s="71">
        <v>0.53636413219166235</v>
      </c>
      <c r="L86" s="71">
        <v>2.5226736218260775</v>
      </c>
      <c r="M86" s="71">
        <v>10.338625958697621</v>
      </c>
      <c r="N86" s="71">
        <v>7.5256104851412369</v>
      </c>
      <c r="O86" s="71">
        <v>8.9359173713413167</v>
      </c>
      <c r="P86" s="71">
        <v>12.915249725022964</v>
      </c>
      <c r="Q86" s="71">
        <v>0.44860953866504999</v>
      </c>
      <c r="R86" s="71">
        <v>0</v>
      </c>
      <c r="S86" s="71">
        <v>1.2733433294998351</v>
      </c>
      <c r="T86" s="72"/>
      <c r="U86" s="71">
        <v>4585704</v>
      </c>
      <c r="V86" s="71">
        <v>248</v>
      </c>
      <c r="W86" s="71">
        <v>42</v>
      </c>
      <c r="X86" s="71">
        <v>2192</v>
      </c>
      <c r="Y86" s="71">
        <v>2987</v>
      </c>
      <c r="Z86" s="71">
        <v>5445</v>
      </c>
      <c r="AA86" s="71">
        <v>2702</v>
      </c>
      <c r="AB86" s="71">
        <v>7078</v>
      </c>
      <c r="AC86" s="71">
        <v>0</v>
      </c>
      <c r="AD86" s="71">
        <v>1.2733433294998351</v>
      </c>
      <c r="AE86" s="72"/>
      <c r="AF86" s="71">
        <v>47208673.225022398</v>
      </c>
      <c r="AG86" s="71">
        <v>444891.23475613887</v>
      </c>
      <c r="AH86" s="71">
        <v>564946.47796515236</v>
      </c>
      <c r="AI86" s="71">
        <v>16264070.144794431</v>
      </c>
      <c r="AJ86" s="71">
        <v>11294735.40323117</v>
      </c>
      <c r="AK86" s="71">
        <v>0</v>
      </c>
      <c r="AL86" s="71">
        <v>0</v>
      </c>
      <c r="AM86" s="71">
        <v>974294.56161705055</v>
      </c>
      <c r="AN86" s="71">
        <v>0</v>
      </c>
      <c r="AO86" s="71">
        <v>0</v>
      </c>
      <c r="AP86" s="71">
        <v>76751611.047386333</v>
      </c>
      <c r="AQ86" s="72"/>
      <c r="AR86" s="71">
        <v>90</v>
      </c>
      <c r="AS86" s="71">
        <v>109</v>
      </c>
      <c r="AT86" s="71">
        <v>0</v>
      </c>
      <c r="AU86" s="71">
        <v>0</v>
      </c>
      <c r="AV86" s="71">
        <v>0</v>
      </c>
      <c r="AW86" s="71">
        <v>0</v>
      </c>
      <c r="AX86" s="71"/>
      <c r="AY86" s="72"/>
      <c r="AZ86" s="71">
        <v>444.4</v>
      </c>
      <c r="BA86" s="71">
        <v>16508</v>
      </c>
      <c r="BB86" s="71">
        <v>0</v>
      </c>
      <c r="BC86" s="71">
        <v>0</v>
      </c>
      <c r="BD86" s="71">
        <v>0</v>
      </c>
      <c r="BE86" s="71">
        <v>0</v>
      </c>
      <c r="BF86" s="71"/>
      <c r="BG86" s="72"/>
      <c r="BH86" s="71">
        <v>0</v>
      </c>
      <c r="BI86" s="71">
        <v>0</v>
      </c>
      <c r="BJ86" s="71">
        <v>41.954000000000001</v>
      </c>
      <c r="BK86" s="71">
        <v>0</v>
      </c>
      <c r="BL86" s="71">
        <v>0</v>
      </c>
      <c r="BM86" s="71">
        <v>0</v>
      </c>
      <c r="BN86" s="72"/>
      <c r="BO86" s="71">
        <v>0</v>
      </c>
      <c r="BP86" s="71">
        <v>0</v>
      </c>
      <c r="BQ86" s="71">
        <v>1</v>
      </c>
      <c r="BR86" s="71">
        <v>0</v>
      </c>
      <c r="BS86" s="71">
        <v>0</v>
      </c>
      <c r="BT86" s="71">
        <v>0</v>
      </c>
      <c r="BU86"/>
      <c r="BV86" s="70">
        <v>41.954000000000001</v>
      </c>
      <c r="BW86" s="70">
        <v>0</v>
      </c>
      <c r="BX86" s="70">
        <v>0</v>
      </c>
      <c r="BY86" s="70">
        <v>0</v>
      </c>
      <c r="BZ86" s="70">
        <v>0</v>
      </c>
      <c r="CA86" s="70">
        <v>0</v>
      </c>
      <c r="CB86" s="70">
        <v>0</v>
      </c>
      <c r="CC86" s="70">
        <v>0</v>
      </c>
      <c r="CD86" s="70">
        <v>0</v>
      </c>
    </row>
    <row r="87" spans="1:82">
      <c r="A87" s="70" t="s">
        <v>1791</v>
      </c>
      <c r="B87" s="70">
        <v>492</v>
      </c>
      <c r="C87" s="70">
        <v>16</v>
      </c>
      <c r="D87" s="70">
        <v>29</v>
      </c>
      <c r="E87" s="70">
        <v>2019</v>
      </c>
      <c r="F87" s="70" t="s">
        <v>158</v>
      </c>
      <c r="G87" s="70" t="s">
        <v>1775</v>
      </c>
      <c r="H87" s="70" t="s">
        <v>1776</v>
      </c>
      <c r="I87" s="148"/>
      <c r="J87" s="71">
        <v>141.75906988008128</v>
      </c>
      <c r="K87" s="71">
        <v>0.48878148705755153</v>
      </c>
      <c r="L87" s="71">
        <v>2.5436422886056218</v>
      </c>
      <c r="M87" s="71">
        <v>9.4377629726609307</v>
      </c>
      <c r="N87" s="71">
        <v>7.1143552411820368</v>
      </c>
      <c r="O87" s="71">
        <v>8.5406192577145479</v>
      </c>
      <c r="P87" s="71">
        <v>12.72369435891556</v>
      </c>
      <c r="Q87" s="71">
        <v>0.42456631046254301</v>
      </c>
      <c r="R87" s="71">
        <v>0</v>
      </c>
      <c r="S87" s="71">
        <v>1.4748253270446838</v>
      </c>
      <c r="T87" s="72"/>
      <c r="U87" s="71">
        <v>4579029</v>
      </c>
      <c r="V87" s="71">
        <v>248</v>
      </c>
      <c r="W87" s="71">
        <v>42</v>
      </c>
      <c r="X87" s="71">
        <v>2192</v>
      </c>
      <c r="Y87" s="71">
        <v>2969</v>
      </c>
      <c r="Z87" s="71">
        <v>5347</v>
      </c>
      <c r="AA87" s="71">
        <v>2642</v>
      </c>
      <c r="AB87" s="71">
        <v>6880</v>
      </c>
      <c r="AC87" s="71">
        <v>0</v>
      </c>
      <c r="AD87" s="71">
        <v>1.4748253270446841</v>
      </c>
      <c r="AE87" s="72"/>
      <c r="AF87" s="71">
        <v>47519298.662894748</v>
      </c>
      <c r="AG87" s="71">
        <v>429699.04559314618</v>
      </c>
      <c r="AH87" s="71">
        <v>588747.14263632195</v>
      </c>
      <c r="AI87" s="71">
        <v>15449916.679550171</v>
      </c>
      <c r="AJ87" s="71">
        <v>10616315.58655504</v>
      </c>
      <c r="AK87" s="71">
        <v>0</v>
      </c>
      <c r="AL87" s="71">
        <v>0</v>
      </c>
      <c r="AM87" s="71">
        <v>937004.20738772955</v>
      </c>
      <c r="AN87" s="71">
        <v>0</v>
      </c>
      <c r="AO87" s="71">
        <v>0</v>
      </c>
      <c r="AP87" s="71">
        <v>75540981.324617162</v>
      </c>
      <c r="AQ87" s="72"/>
      <c r="AR87" s="71">
        <v>100</v>
      </c>
      <c r="AS87" s="71">
        <v>124</v>
      </c>
      <c r="AT87" s="71">
        <v>0</v>
      </c>
      <c r="AU87" s="71">
        <v>0</v>
      </c>
      <c r="AV87" s="71">
        <v>0</v>
      </c>
      <c r="AW87" s="71">
        <v>0</v>
      </c>
      <c r="AX87" s="71"/>
      <c r="AY87" s="72"/>
      <c r="AZ87" s="71">
        <v>488.40000000000009</v>
      </c>
      <c r="BA87" s="71">
        <v>17218.7</v>
      </c>
      <c r="BB87" s="71">
        <v>0</v>
      </c>
      <c r="BC87" s="71">
        <v>0</v>
      </c>
      <c r="BD87" s="71">
        <v>0</v>
      </c>
      <c r="BE87" s="71">
        <v>0</v>
      </c>
      <c r="BF87" s="71"/>
      <c r="BG87" s="72"/>
      <c r="BH87" s="71">
        <v>0</v>
      </c>
      <c r="BI87" s="71">
        <v>0</v>
      </c>
      <c r="BJ87" s="71">
        <v>38.97</v>
      </c>
      <c r="BK87" s="71">
        <v>0</v>
      </c>
      <c r="BL87" s="71">
        <v>0</v>
      </c>
      <c r="BM87" s="71">
        <v>0</v>
      </c>
      <c r="BN87" s="72"/>
      <c r="BO87" s="71">
        <v>0</v>
      </c>
      <c r="BP87" s="71">
        <v>0</v>
      </c>
      <c r="BQ87" s="71">
        <v>1</v>
      </c>
      <c r="BR87" s="71">
        <v>0</v>
      </c>
      <c r="BS87" s="71">
        <v>0</v>
      </c>
      <c r="BT87" s="71">
        <v>0</v>
      </c>
      <c r="BU87"/>
      <c r="BV87" s="70">
        <v>38.97</v>
      </c>
      <c r="BW87" s="70">
        <v>0</v>
      </c>
      <c r="BX87" s="70">
        <v>0</v>
      </c>
      <c r="BY87" s="70">
        <v>0</v>
      </c>
      <c r="BZ87" s="70">
        <v>0</v>
      </c>
      <c r="CA87" s="70">
        <v>0</v>
      </c>
      <c r="CB87" s="70">
        <v>0</v>
      </c>
      <c r="CC87" s="70">
        <v>0</v>
      </c>
      <c r="CD87" s="70">
        <v>0</v>
      </c>
    </row>
    <row r="88" spans="1:82">
      <c r="A88" s="70" t="s">
        <v>1792</v>
      </c>
      <c r="B88" s="70">
        <v>493</v>
      </c>
      <c r="C88" s="70">
        <v>17</v>
      </c>
      <c r="D88" s="70">
        <v>29</v>
      </c>
      <c r="E88" s="70">
        <v>2020</v>
      </c>
      <c r="F88" s="70" t="s">
        <v>159</v>
      </c>
      <c r="G88" s="70" t="s">
        <v>1775</v>
      </c>
      <c r="H88" s="70" t="s">
        <v>1776</v>
      </c>
      <c r="I88" s="148"/>
      <c r="J88" s="71">
        <v>120.4340904852031</v>
      </c>
      <c r="K88" s="71">
        <v>0.52707973900067429</v>
      </c>
      <c r="L88" s="71">
        <v>2.7352608369500442</v>
      </c>
      <c r="M88" s="71">
        <v>10.418120399139374</v>
      </c>
      <c r="N88" s="71">
        <v>6.9712281485753191</v>
      </c>
      <c r="O88" s="71">
        <v>7.4478040414747131</v>
      </c>
      <c r="P88" s="71">
        <v>11.997980916026666</v>
      </c>
      <c r="Q88" s="71">
        <v>0.39822072583630502</v>
      </c>
      <c r="R88" s="71">
        <v>0</v>
      </c>
      <c r="S88" s="71">
        <v>1.3817360413621871</v>
      </c>
      <c r="T88" s="72"/>
      <c r="U88" s="71">
        <v>4132336</v>
      </c>
      <c r="V88" s="71">
        <v>251</v>
      </c>
      <c r="W88" s="71">
        <v>48</v>
      </c>
      <c r="X88" s="71">
        <v>2539</v>
      </c>
      <c r="Y88" s="71">
        <v>2976</v>
      </c>
      <c r="Z88" s="71">
        <v>5322</v>
      </c>
      <c r="AA88" s="71">
        <v>2648</v>
      </c>
      <c r="AB88" s="71">
        <v>6754</v>
      </c>
      <c r="AC88" s="71">
        <v>0</v>
      </c>
      <c r="AD88" s="71">
        <v>1.3817360413621871</v>
      </c>
      <c r="AE88" s="72"/>
      <c r="AF88" s="71">
        <v>41967000.736193597</v>
      </c>
      <c r="AG88" s="71">
        <v>423764.33095099841</v>
      </c>
      <c r="AH88" s="71">
        <v>669797.86337475129</v>
      </c>
      <c r="AI88" s="71">
        <v>17441943.072075523</v>
      </c>
      <c r="AJ88" s="71">
        <v>10708045.678282989</v>
      </c>
      <c r="AK88" s="71"/>
      <c r="AL88" s="71"/>
      <c r="AM88" s="71">
        <v>881472.03850508155</v>
      </c>
      <c r="AN88" s="71"/>
      <c r="AO88" s="71"/>
      <c r="AP88" s="71">
        <v>72092023.719382942</v>
      </c>
      <c r="AQ88" s="72"/>
      <c r="AR88" s="71">
        <v>108</v>
      </c>
      <c r="AS88" s="71">
        <v>142</v>
      </c>
      <c r="AT88" s="71">
        <v>0</v>
      </c>
      <c r="AU88" s="71">
        <v>0</v>
      </c>
      <c r="AV88" s="71">
        <v>0</v>
      </c>
      <c r="AW88" s="71">
        <v>0</v>
      </c>
      <c r="AX88" s="71"/>
      <c r="AY88" s="72"/>
      <c r="AZ88" s="71">
        <v>537.79999999999995</v>
      </c>
      <c r="BA88" s="71">
        <v>19019.400000000001</v>
      </c>
      <c r="BB88" s="71">
        <v>0</v>
      </c>
      <c r="BC88" s="71">
        <v>0</v>
      </c>
      <c r="BD88" s="71">
        <v>0</v>
      </c>
      <c r="BE88" s="71">
        <v>0</v>
      </c>
      <c r="BF88" s="71"/>
      <c r="BG88" s="72"/>
      <c r="BH88" s="71">
        <v>0</v>
      </c>
      <c r="BI88" s="71">
        <v>0</v>
      </c>
      <c r="BJ88" s="71">
        <v>32.76</v>
      </c>
      <c r="BK88" s="71">
        <v>0</v>
      </c>
      <c r="BL88" s="71">
        <v>0</v>
      </c>
      <c r="BM88" s="71">
        <v>0</v>
      </c>
      <c r="BN88" s="72"/>
      <c r="BO88" s="71">
        <v>0</v>
      </c>
      <c r="BP88" s="71">
        <v>0</v>
      </c>
      <c r="BQ88" s="71">
        <v>1</v>
      </c>
      <c r="BR88" s="71">
        <v>0</v>
      </c>
      <c r="BS88" s="71">
        <v>0</v>
      </c>
      <c r="BT88" s="71">
        <v>0</v>
      </c>
      <c r="BU88"/>
      <c r="BV88" s="70">
        <v>32.76</v>
      </c>
      <c r="BW88" s="70">
        <v>0</v>
      </c>
      <c r="BX88" s="70">
        <v>0</v>
      </c>
      <c r="BY88" s="70">
        <v>0</v>
      </c>
      <c r="BZ88" s="70">
        <v>0</v>
      </c>
      <c r="CA88" s="70">
        <v>0</v>
      </c>
      <c r="CB88" s="70">
        <v>0</v>
      </c>
      <c r="CC88" s="70">
        <v>0</v>
      </c>
      <c r="CD88" s="70">
        <v>0</v>
      </c>
    </row>
    <row r="89" spans="1:82">
      <c r="A89" s="70" t="s">
        <v>1793</v>
      </c>
      <c r="B89" s="70">
        <v>493</v>
      </c>
      <c r="C89" s="70">
        <v>18</v>
      </c>
      <c r="D89" s="70">
        <v>29</v>
      </c>
      <c r="E89" s="70">
        <v>2021</v>
      </c>
      <c r="F89" s="70" t="s">
        <v>160</v>
      </c>
      <c r="G89" s="70" t="s">
        <v>1775</v>
      </c>
      <c r="H89" s="70" t="s">
        <v>1776</v>
      </c>
      <c r="I89" s="148"/>
      <c r="J89" s="71">
        <v>128.24450230128198</v>
      </c>
      <c r="K89" s="71">
        <v>0.5735055531126122</v>
      </c>
      <c r="L89" s="71">
        <v>2.5411207501594859</v>
      </c>
      <c r="M89" s="71">
        <v>11.487379515768794</v>
      </c>
      <c r="N89" s="71">
        <v>7.1280128462717345</v>
      </c>
      <c r="O89" s="71">
        <v>7.2047781720797808</v>
      </c>
      <c r="P89" s="71">
        <v>12.262403530396151</v>
      </c>
      <c r="Q89" s="71">
        <v>0.38465426353430798</v>
      </c>
      <c r="R89" s="71">
        <v>0</v>
      </c>
      <c r="S89" s="71">
        <v>1.239394374939623</v>
      </c>
      <c r="T89" s="72"/>
      <c r="U89" s="71">
        <v>4264400</v>
      </c>
      <c r="V89" s="71">
        <v>251</v>
      </c>
      <c r="W89" s="71">
        <v>48</v>
      </c>
      <c r="X89" s="71">
        <v>2539</v>
      </c>
      <c r="Y89" s="71">
        <v>2963</v>
      </c>
      <c r="Z89" s="71">
        <v>5301</v>
      </c>
      <c r="AA89" s="71">
        <v>2639</v>
      </c>
      <c r="AB89" s="71">
        <v>6588</v>
      </c>
      <c r="AC89" s="71">
        <v>0</v>
      </c>
      <c r="AD89" s="71">
        <v>1.239394374939623</v>
      </c>
      <c r="AE89" s="72"/>
      <c r="AF89" s="71">
        <v>42636660.872735664</v>
      </c>
      <c r="AG89" s="71">
        <v>459846.10151095671</v>
      </c>
      <c r="AH89" s="71">
        <v>546177.40143923438</v>
      </c>
      <c r="AI89" s="71">
        <v>19062977.108478319</v>
      </c>
      <c r="AJ89" s="71">
        <v>10683346.224100159</v>
      </c>
      <c r="AK89" s="71">
        <v>0</v>
      </c>
      <c r="AL89" s="71">
        <v>0</v>
      </c>
      <c r="AM89" s="71">
        <v>864766.49287780561</v>
      </c>
      <c r="AN89" s="71">
        <v>0</v>
      </c>
      <c r="AO89" s="71">
        <v>0</v>
      </c>
      <c r="AP89" s="71">
        <v>74253774.201142147</v>
      </c>
      <c r="AQ89" s="72"/>
      <c r="AR89" s="71">
        <v>115</v>
      </c>
      <c r="AS89" s="71">
        <v>163</v>
      </c>
      <c r="AT89" s="71">
        <v>0</v>
      </c>
      <c r="AU89" s="71">
        <v>0</v>
      </c>
      <c r="AV89" s="71">
        <v>0</v>
      </c>
      <c r="AW89" s="71">
        <v>0</v>
      </c>
      <c r="AX89" s="71"/>
      <c r="AY89" s="72"/>
      <c r="AZ89" s="71">
        <v>577.19999999999993</v>
      </c>
      <c r="BA89" s="71">
        <v>20003.900000000001</v>
      </c>
      <c r="BB89" s="71">
        <v>0</v>
      </c>
      <c r="BC89" s="71">
        <v>0</v>
      </c>
      <c r="BD89" s="71">
        <v>0</v>
      </c>
      <c r="BE89" s="71">
        <v>0</v>
      </c>
      <c r="BF89" s="71"/>
      <c r="BG89" s="72"/>
      <c r="BH89" s="71">
        <v>0</v>
      </c>
      <c r="BI89" s="71">
        <v>0</v>
      </c>
      <c r="BJ89" s="71">
        <v>33.256999999999998</v>
      </c>
      <c r="BK89" s="71">
        <v>0</v>
      </c>
      <c r="BL89" s="71">
        <v>0</v>
      </c>
      <c r="BM89" s="71">
        <v>0</v>
      </c>
      <c r="BN89" s="72"/>
      <c r="BO89" s="71">
        <v>0</v>
      </c>
      <c r="BP89" s="71">
        <v>0</v>
      </c>
      <c r="BQ89" s="71">
        <v>1</v>
      </c>
      <c r="BR89" s="71">
        <v>0</v>
      </c>
      <c r="BS89" s="71">
        <v>0</v>
      </c>
      <c r="BT89" s="71">
        <v>0</v>
      </c>
      <c r="BU89"/>
      <c r="BV89" s="70">
        <v>33.256999999999998</v>
      </c>
      <c r="BW89" s="70">
        <v>0</v>
      </c>
      <c r="BX89" s="70">
        <v>0</v>
      </c>
      <c r="BY89" s="70">
        <v>0</v>
      </c>
      <c r="BZ89" s="70">
        <v>0</v>
      </c>
      <c r="CA89" s="70">
        <v>0</v>
      </c>
      <c r="CB89" s="70">
        <v>0</v>
      </c>
      <c r="CC89" s="70">
        <v>0</v>
      </c>
      <c r="CD89" s="70">
        <v>0</v>
      </c>
    </row>
    <row r="90" spans="1:82">
      <c r="A90" s="70" t="s">
        <v>1794</v>
      </c>
      <c r="B90" s="70">
        <v>493</v>
      </c>
      <c r="C90" s="70">
        <v>19</v>
      </c>
      <c r="D90" s="70">
        <v>29</v>
      </c>
      <c r="E90" s="70">
        <v>2022</v>
      </c>
      <c r="F90" s="70" t="s">
        <v>161</v>
      </c>
      <c r="G90" s="70" t="s">
        <v>1775</v>
      </c>
      <c r="H90" s="70" t="s">
        <v>1776</v>
      </c>
      <c r="I90" s="148"/>
      <c r="J90" s="71">
        <v>71.020055168570494</v>
      </c>
      <c r="K90" s="71">
        <v>0.54992605322276844</v>
      </c>
      <c r="L90" s="71">
        <v>2.1488667418530727</v>
      </c>
      <c r="M90" s="71">
        <v>11.344851555400769</v>
      </c>
      <c r="N90" s="71">
        <v>7.5900956332165483</v>
      </c>
      <c r="O90" s="71">
        <v>7.4271908161704641</v>
      </c>
      <c r="P90" s="71">
        <v>12.128622410275447</v>
      </c>
      <c r="Q90" s="71">
        <v>0.37935726511565099</v>
      </c>
      <c r="R90" s="71">
        <v>0</v>
      </c>
      <c r="S90" s="71">
        <v>1.231399182347928</v>
      </c>
      <c r="T90" s="72"/>
      <c r="U90" s="71">
        <v>3183995</v>
      </c>
      <c r="V90" s="71">
        <v>251</v>
      </c>
      <c r="W90" s="71">
        <v>48</v>
      </c>
      <c r="X90" s="71">
        <v>2539</v>
      </c>
      <c r="Y90" s="71">
        <v>2947</v>
      </c>
      <c r="Z90" s="71">
        <v>5192</v>
      </c>
      <c r="AA90" s="71">
        <v>2650</v>
      </c>
      <c r="AB90" s="71">
        <v>6444</v>
      </c>
      <c r="AC90" s="71">
        <v>0</v>
      </c>
      <c r="AD90" s="71">
        <v>1.231399182347928</v>
      </c>
      <c r="AE90" s="72"/>
      <c r="AF90" s="71">
        <v>24973747.075734377</v>
      </c>
      <c r="AG90" s="71">
        <v>454031.68824557867</v>
      </c>
      <c r="AH90" s="71">
        <v>546022.72516839847</v>
      </c>
      <c r="AI90" s="71">
        <v>18514126.684000656</v>
      </c>
      <c r="AJ90" s="71">
        <v>11990787.909047917</v>
      </c>
      <c r="AK90" s="71">
        <v>0</v>
      </c>
      <c r="AL90" s="71">
        <v>0</v>
      </c>
      <c r="AM90" s="71">
        <v>832096.2851594527</v>
      </c>
      <c r="AN90" s="71">
        <v>0</v>
      </c>
      <c r="AO90" s="71">
        <v>0</v>
      </c>
      <c r="AP90" s="71">
        <v>57310812.367356375</v>
      </c>
      <c r="AQ90" s="72"/>
      <c r="AR90" s="71">
        <v>120</v>
      </c>
      <c r="AS90" s="71">
        <v>174</v>
      </c>
      <c r="AT90" s="71">
        <v>0</v>
      </c>
      <c r="AU90" s="71">
        <v>0</v>
      </c>
      <c r="AV90" s="71">
        <v>0</v>
      </c>
      <c r="AW90" s="71">
        <v>0</v>
      </c>
      <c r="AX90" s="71"/>
      <c r="AY90" s="72"/>
      <c r="AZ90" s="71">
        <v>599.5</v>
      </c>
      <c r="BA90" s="71">
        <v>21248.899999999998</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1795</v>
      </c>
      <c r="B91" s="70">
        <v>493</v>
      </c>
      <c r="C91" s="70">
        <v>20</v>
      </c>
      <c r="D91" s="70">
        <v>29</v>
      </c>
      <c r="E91" s="70">
        <v>2023</v>
      </c>
      <c r="F91" s="70" t="s">
        <v>1539</v>
      </c>
      <c r="G91" s="70" t="s">
        <v>1775</v>
      </c>
      <c r="H91" s="70" t="s">
        <v>1776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124</v>
      </c>
      <c r="AS91" s="71">
        <v>175</v>
      </c>
      <c r="AT91" s="71">
        <v>0</v>
      </c>
      <c r="AU91" s="71">
        <v>0</v>
      </c>
      <c r="AV91" s="71">
        <v>0</v>
      </c>
      <c r="AW91" s="71">
        <v>0</v>
      </c>
      <c r="AX91" s="71"/>
      <c r="AY91" s="72"/>
      <c r="AZ91" s="71">
        <v>624.09999999999991</v>
      </c>
      <c r="BA91" s="71">
        <v>21298.399999999998</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1796</v>
      </c>
      <c r="B92" s="70">
        <v>493</v>
      </c>
      <c r="C92" s="70">
        <v>21</v>
      </c>
      <c r="D92" s="70">
        <v>29</v>
      </c>
      <c r="E92" s="70">
        <v>2024</v>
      </c>
      <c r="F92" s="70" t="s">
        <v>1554</v>
      </c>
      <c r="G92" s="70" t="s">
        <v>1775</v>
      </c>
      <c r="H92" s="70" t="s">
        <v>1776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1797</v>
      </c>
      <c r="B93" s="70">
        <v>443</v>
      </c>
      <c r="C93" s="70">
        <v>1</v>
      </c>
      <c r="D93" s="70">
        <v>27</v>
      </c>
      <c r="E93" s="70">
        <v>1990</v>
      </c>
      <c r="F93" s="70" t="s">
        <v>787</v>
      </c>
      <c r="G93" s="70" t="s">
        <v>1570</v>
      </c>
      <c r="H93" s="70" t="s">
        <v>1571</v>
      </c>
      <c r="I93" s="148"/>
      <c r="J93" s="71">
        <v>3.887528270553279</v>
      </c>
      <c r="K93" s="71">
        <v>3.3010858013264941</v>
      </c>
      <c r="L93" s="71">
        <v>3.6763082083650791</v>
      </c>
      <c r="M93" s="71">
        <v>4.8311227574750344</v>
      </c>
      <c r="N93" s="71">
        <v>12.03218423915231</v>
      </c>
      <c r="O93" s="71">
        <v>6.6300084376181827</v>
      </c>
      <c r="P93" s="71">
        <v>10.48551762681501</v>
      </c>
      <c r="Q93" s="71">
        <v>0.54118446349895599</v>
      </c>
      <c r="R93" s="71">
        <v>0</v>
      </c>
      <c r="S93" s="71">
        <v>0.44069324639900398</v>
      </c>
      <c r="T93" s="72"/>
      <c r="U93" s="71">
        <v>109148</v>
      </c>
      <c r="V93" s="71">
        <v>604</v>
      </c>
      <c r="W93" s="71">
        <v>43</v>
      </c>
      <c r="X93" s="71">
        <v>1620</v>
      </c>
      <c r="Y93" s="71">
        <v>2574</v>
      </c>
      <c r="Z93" s="71">
        <v>2727</v>
      </c>
      <c r="AA93" s="71">
        <v>2546</v>
      </c>
      <c r="AB93" s="71">
        <v>8787</v>
      </c>
      <c r="AC93" s="71">
        <v>0</v>
      </c>
      <c r="AD93" s="71">
        <v>0.44069324639900398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1798</v>
      </c>
      <c r="B94" s="70">
        <v>444</v>
      </c>
      <c r="C94" s="70">
        <v>2</v>
      </c>
      <c r="D94" s="70">
        <v>27</v>
      </c>
      <c r="E94" s="70">
        <v>2005</v>
      </c>
      <c r="F94" s="70" t="s">
        <v>789</v>
      </c>
      <c r="G94" s="70" t="s">
        <v>1570</v>
      </c>
      <c r="H94" s="70" t="s">
        <v>1571</v>
      </c>
      <c r="I94" s="148"/>
      <c r="J94" s="71">
        <v>1.9354791066136801</v>
      </c>
      <c r="K94" s="71">
        <v>1.6325897456006671</v>
      </c>
      <c r="L94" s="71">
        <v>4.3919485132497744</v>
      </c>
      <c r="M94" s="71">
        <v>8.1405385989024879</v>
      </c>
      <c r="N94" s="71">
        <v>14.69994156409248</v>
      </c>
      <c r="O94" s="71">
        <v>8.3367289791441301</v>
      </c>
      <c r="P94" s="71">
        <v>8.9208490632527067</v>
      </c>
      <c r="Q94" s="71">
        <v>0.45234412546898101</v>
      </c>
      <c r="R94" s="71">
        <v>0</v>
      </c>
      <c r="S94" s="71">
        <v>0</v>
      </c>
      <c r="T94" s="72"/>
      <c r="U94" s="71">
        <v>59778</v>
      </c>
      <c r="V94" s="71">
        <v>498</v>
      </c>
      <c r="W94" s="71">
        <v>39</v>
      </c>
      <c r="X94" s="71">
        <v>1322</v>
      </c>
      <c r="Y94" s="71">
        <v>2997</v>
      </c>
      <c r="Z94" s="71">
        <v>3968</v>
      </c>
      <c r="AA94" s="71">
        <v>1774</v>
      </c>
      <c r="AB94" s="71">
        <v>7678</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1799</v>
      </c>
      <c r="B95" s="70">
        <v>445</v>
      </c>
      <c r="C95" s="70">
        <v>3</v>
      </c>
      <c r="D95" s="70">
        <v>27</v>
      </c>
      <c r="E95" s="70">
        <v>2006</v>
      </c>
      <c r="F95" s="70" t="s">
        <v>790</v>
      </c>
      <c r="G95" s="70" t="s">
        <v>1570</v>
      </c>
      <c r="H95" s="70" t="s">
        <v>1571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1800</v>
      </c>
      <c r="B96" s="70">
        <v>446</v>
      </c>
      <c r="C96" s="70">
        <v>4</v>
      </c>
      <c r="D96" s="70">
        <v>27</v>
      </c>
      <c r="E96" s="70">
        <v>2007</v>
      </c>
      <c r="F96" s="70" t="s">
        <v>791</v>
      </c>
      <c r="G96" s="70" t="s">
        <v>1570</v>
      </c>
      <c r="H96" s="70" t="s">
        <v>1571</v>
      </c>
      <c r="I96" s="148"/>
      <c r="J96" s="71">
        <v>1.856717479119173</v>
      </c>
      <c r="K96" s="71">
        <v>1.397588658002141</v>
      </c>
      <c r="L96" s="71">
        <v>1.969651597801966</v>
      </c>
      <c r="M96" s="71">
        <v>9.6946793968878318</v>
      </c>
      <c r="N96" s="71">
        <v>14.627115682970221</v>
      </c>
      <c r="O96" s="71">
        <v>7.9488062130003883</v>
      </c>
      <c r="P96" s="71">
        <v>8.7985019300981531</v>
      </c>
      <c r="Q96" s="71">
        <v>0.46634058139735002</v>
      </c>
      <c r="R96" s="71">
        <v>0</v>
      </c>
      <c r="S96" s="71">
        <v>0</v>
      </c>
      <c r="T96" s="72"/>
      <c r="U96" s="71">
        <v>60975</v>
      </c>
      <c r="V96" s="71">
        <v>465</v>
      </c>
      <c r="W96" s="71">
        <v>24</v>
      </c>
      <c r="X96" s="71">
        <v>1972</v>
      </c>
      <c r="Y96" s="71">
        <v>2990</v>
      </c>
      <c r="Z96" s="71">
        <v>3933</v>
      </c>
      <c r="AA96" s="71">
        <v>1723</v>
      </c>
      <c r="AB96" s="71">
        <v>7497</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1801</v>
      </c>
      <c r="B97" s="70">
        <v>447</v>
      </c>
      <c r="C97" s="70">
        <v>5</v>
      </c>
      <c r="D97" s="70">
        <v>27</v>
      </c>
      <c r="E97" s="70">
        <v>2008</v>
      </c>
      <c r="F97" s="70" t="s">
        <v>792</v>
      </c>
      <c r="G97" s="70" t="s">
        <v>1570</v>
      </c>
      <c r="H97" s="70" t="s">
        <v>1571</v>
      </c>
      <c r="I97" s="148"/>
      <c r="J97" s="71">
        <v>1.461503567983836</v>
      </c>
      <c r="K97" s="71">
        <v>1.2266041318739069</v>
      </c>
      <c r="L97" s="71">
        <v>1.700719816250132</v>
      </c>
      <c r="M97" s="71">
        <v>11.343713683244779</v>
      </c>
      <c r="N97" s="71">
        <v>14.85374312146531</v>
      </c>
      <c r="O97" s="71">
        <v>7.7632355801568638</v>
      </c>
      <c r="P97" s="71">
        <v>8.6762597352708735</v>
      </c>
      <c r="Q97" s="71">
        <v>0.45267468560629798</v>
      </c>
      <c r="R97" s="71">
        <v>0</v>
      </c>
      <c r="S97" s="71">
        <v>0</v>
      </c>
      <c r="T97" s="72"/>
      <c r="U97" s="71">
        <v>50429</v>
      </c>
      <c r="V97" s="71">
        <v>465</v>
      </c>
      <c r="W97" s="71">
        <v>24</v>
      </c>
      <c r="X97" s="71">
        <v>1972</v>
      </c>
      <c r="Y97" s="71">
        <v>2996</v>
      </c>
      <c r="Z97" s="71">
        <v>3976</v>
      </c>
      <c r="AA97" s="71">
        <v>1701</v>
      </c>
      <c r="AB97" s="71">
        <v>7397</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1802</v>
      </c>
      <c r="B98" s="70">
        <v>448</v>
      </c>
      <c r="C98" s="70">
        <v>6</v>
      </c>
      <c r="D98" s="70">
        <v>27</v>
      </c>
      <c r="E98" s="70">
        <v>2009</v>
      </c>
      <c r="F98" s="70" t="s">
        <v>176</v>
      </c>
      <c r="G98" s="70" t="s">
        <v>1570</v>
      </c>
      <c r="H98" s="70" t="s">
        <v>1571</v>
      </c>
      <c r="I98" s="148"/>
      <c r="J98" s="71">
        <v>1.5646110277652641</v>
      </c>
      <c r="K98" s="71">
        <v>0.83566398513771367</v>
      </c>
      <c r="L98" s="71">
        <v>2.968295806118797</v>
      </c>
      <c r="M98" s="71">
        <v>9.2373071529652346</v>
      </c>
      <c r="N98" s="71">
        <v>12.74979704919501</v>
      </c>
      <c r="O98" s="71">
        <v>7.8433401257590463</v>
      </c>
      <c r="P98" s="71">
        <v>8.4861243482712858</v>
      </c>
      <c r="Q98" s="71">
        <v>0.42539582392807002</v>
      </c>
      <c r="R98" s="71">
        <v>0</v>
      </c>
      <c r="S98" s="71">
        <v>0</v>
      </c>
      <c r="T98" s="72"/>
      <c r="U98" s="71">
        <v>54519</v>
      </c>
      <c r="V98" s="71">
        <v>388</v>
      </c>
      <c r="W98" s="71">
        <v>48</v>
      </c>
      <c r="X98" s="71">
        <v>2028</v>
      </c>
      <c r="Y98" s="71">
        <v>2994</v>
      </c>
      <c r="Z98" s="71">
        <v>3965</v>
      </c>
      <c r="AA98" s="71">
        <v>1708</v>
      </c>
      <c r="AB98" s="71">
        <v>7297</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1803</v>
      </c>
      <c r="B99" s="70">
        <v>449</v>
      </c>
      <c r="C99" s="70">
        <v>7</v>
      </c>
      <c r="D99" s="70">
        <v>27</v>
      </c>
      <c r="E99" s="70">
        <v>2010</v>
      </c>
      <c r="F99" s="70" t="s">
        <v>177</v>
      </c>
      <c r="G99" s="70" t="s">
        <v>1570</v>
      </c>
      <c r="H99" s="70" t="s">
        <v>1571</v>
      </c>
      <c r="I99" s="148"/>
      <c r="J99" s="71">
        <v>1.427799680910115</v>
      </c>
      <c r="K99" s="71">
        <v>0.87151917178609828</v>
      </c>
      <c r="L99" s="71">
        <v>2.7023431897998078</v>
      </c>
      <c r="M99" s="71">
        <v>8.2686782091930979</v>
      </c>
      <c r="N99" s="71">
        <v>12.502786077046011</v>
      </c>
      <c r="O99" s="71">
        <v>7.7735893698825196</v>
      </c>
      <c r="P99" s="71">
        <v>8.5811852389392005</v>
      </c>
      <c r="Q99" s="71">
        <v>0.43737132801926798</v>
      </c>
      <c r="R99" s="71">
        <v>0</v>
      </c>
      <c r="S99" s="71">
        <v>0</v>
      </c>
      <c r="T99" s="72"/>
      <c r="U99" s="71">
        <v>55693</v>
      </c>
      <c r="V99" s="71">
        <v>388</v>
      </c>
      <c r="W99" s="71">
        <v>48</v>
      </c>
      <c r="X99" s="71">
        <v>2028</v>
      </c>
      <c r="Y99" s="71">
        <v>2986</v>
      </c>
      <c r="Z99" s="71">
        <v>3948</v>
      </c>
      <c r="AA99" s="71">
        <v>1684</v>
      </c>
      <c r="AB99" s="71">
        <v>7189</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1804</v>
      </c>
      <c r="B100" s="70">
        <v>450</v>
      </c>
      <c r="C100" s="70">
        <v>8</v>
      </c>
      <c r="D100" s="70">
        <v>27</v>
      </c>
      <c r="E100" s="70">
        <v>2011</v>
      </c>
      <c r="F100" s="70" t="s">
        <v>178</v>
      </c>
      <c r="G100" s="70" t="s">
        <v>1570</v>
      </c>
      <c r="H100" s="70" t="s">
        <v>1571</v>
      </c>
      <c r="I100" s="148"/>
      <c r="J100" s="71">
        <v>0</v>
      </c>
      <c r="K100" s="71">
        <v>1.2211604679657879</v>
      </c>
      <c r="L100" s="71">
        <v>2.5214831018903658</v>
      </c>
      <c r="M100" s="71">
        <v>10.44566527132115</v>
      </c>
      <c r="N100" s="71">
        <v>14.832619657167291</v>
      </c>
      <c r="O100" s="71">
        <v>7.6429873776756017</v>
      </c>
      <c r="P100" s="71">
        <v>8.1896975567097279</v>
      </c>
      <c r="Q100" s="71">
        <v>0.49790611159686299</v>
      </c>
      <c r="R100" s="71">
        <v>0</v>
      </c>
      <c r="S100" s="71">
        <v>0</v>
      </c>
      <c r="T100" s="72"/>
      <c r="U100" s="71">
        <v>0</v>
      </c>
      <c r="V100" s="71">
        <v>388</v>
      </c>
      <c r="W100" s="71">
        <v>48</v>
      </c>
      <c r="X100" s="71">
        <v>2028</v>
      </c>
      <c r="Y100" s="71">
        <v>2943</v>
      </c>
      <c r="Z100" s="71">
        <v>3966</v>
      </c>
      <c r="AA100" s="71">
        <v>1655</v>
      </c>
      <c r="AB100" s="71">
        <v>7095</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1805</v>
      </c>
      <c r="B101" s="70">
        <v>451</v>
      </c>
      <c r="C101" s="70">
        <v>9</v>
      </c>
      <c r="D101" s="70">
        <v>27</v>
      </c>
      <c r="E101" s="70">
        <v>2012</v>
      </c>
      <c r="F101" s="70" t="s">
        <v>179</v>
      </c>
      <c r="G101" s="70" t="s">
        <v>1570</v>
      </c>
      <c r="H101" s="70" t="s">
        <v>1571</v>
      </c>
      <c r="I101" s="148"/>
      <c r="J101" s="71">
        <v>1.380562192063437</v>
      </c>
      <c r="K101" s="71">
        <v>1.375684496796332</v>
      </c>
      <c r="L101" s="71">
        <v>2.5441014715056842</v>
      </c>
      <c r="M101" s="71">
        <v>12.97348307758287</v>
      </c>
      <c r="N101" s="71">
        <v>16.315922865832739</v>
      </c>
      <c r="O101" s="71">
        <v>7.5675478386101833</v>
      </c>
      <c r="P101" s="71">
        <v>8.2860589962242166</v>
      </c>
      <c r="Q101" s="71">
        <v>0.53616146311036195</v>
      </c>
      <c r="R101" s="71">
        <v>0</v>
      </c>
      <c r="S101" s="71">
        <v>0.14676527478920379</v>
      </c>
      <c r="T101" s="72"/>
      <c r="U101" s="71">
        <v>48593</v>
      </c>
      <c r="V101" s="71">
        <v>388</v>
      </c>
      <c r="W101" s="71">
        <v>48</v>
      </c>
      <c r="X101" s="71">
        <v>2028</v>
      </c>
      <c r="Y101" s="71">
        <v>2947</v>
      </c>
      <c r="Z101" s="71">
        <v>3958</v>
      </c>
      <c r="AA101" s="71">
        <v>1665</v>
      </c>
      <c r="AB101" s="71">
        <v>7032</v>
      </c>
      <c r="AC101" s="71">
        <v>0</v>
      </c>
      <c r="AD101" s="71">
        <v>0.14676527478920379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1806</v>
      </c>
      <c r="B102" s="70">
        <v>452</v>
      </c>
      <c r="C102" s="70">
        <v>10</v>
      </c>
      <c r="D102" s="70">
        <v>27</v>
      </c>
      <c r="E102" s="70">
        <v>2013</v>
      </c>
      <c r="F102" s="70" t="s">
        <v>180</v>
      </c>
      <c r="G102" s="1064" t="s">
        <v>1570</v>
      </c>
      <c r="H102" s="70" t="s">
        <v>1571</v>
      </c>
      <c r="I102" s="148"/>
      <c r="J102" s="71">
        <v>1.5974876574657459</v>
      </c>
      <c r="K102" s="71">
        <v>1.1370079290160291</v>
      </c>
      <c r="L102" s="71">
        <v>2.2466422058666011</v>
      </c>
      <c r="M102" s="71">
        <v>12.065649434795111</v>
      </c>
      <c r="N102" s="71">
        <v>15.849858339457249</v>
      </c>
      <c r="O102" s="71">
        <v>7.2312998881208079</v>
      </c>
      <c r="P102" s="71">
        <v>8.3022948348527432</v>
      </c>
      <c r="Q102" s="71">
        <v>0.53893154509067598</v>
      </c>
      <c r="R102" s="71">
        <v>0</v>
      </c>
      <c r="S102" s="71">
        <v>0.6828230275614372</v>
      </c>
      <c r="T102" s="72"/>
      <c r="U102" s="71">
        <v>57252</v>
      </c>
      <c r="V102" s="71">
        <v>388</v>
      </c>
      <c r="W102" s="71">
        <v>48</v>
      </c>
      <c r="X102" s="71">
        <v>2028</v>
      </c>
      <c r="Y102" s="71">
        <v>2954</v>
      </c>
      <c r="Z102" s="71">
        <v>3951</v>
      </c>
      <c r="AA102" s="71">
        <v>1662</v>
      </c>
      <c r="AB102" s="71">
        <v>6967</v>
      </c>
      <c r="AC102" s="71">
        <v>0</v>
      </c>
      <c r="AD102" s="71">
        <v>0.6828230275614372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1807</v>
      </c>
      <c r="B103" s="70">
        <v>453</v>
      </c>
      <c r="C103" s="70">
        <v>11</v>
      </c>
      <c r="D103" s="70">
        <v>27</v>
      </c>
      <c r="E103" s="70">
        <v>2014</v>
      </c>
      <c r="F103" s="70" t="s">
        <v>181</v>
      </c>
      <c r="G103" s="1064" t="s">
        <v>1570</v>
      </c>
      <c r="H103" s="70" t="s">
        <v>1571</v>
      </c>
      <c r="I103" s="148"/>
      <c r="J103" s="71">
        <v>1.303239439588566</v>
      </c>
      <c r="K103" s="71">
        <v>0.86677663380097036</v>
      </c>
      <c r="L103" s="71">
        <v>2.6136245301583969</v>
      </c>
      <c r="M103" s="71">
        <v>11.057964681149761</v>
      </c>
      <c r="N103" s="71">
        <v>16.919308387875081</v>
      </c>
      <c r="O103" s="71">
        <v>6.8745690377390538</v>
      </c>
      <c r="P103" s="71">
        <v>8.2751502885822106</v>
      </c>
      <c r="Q103" s="71">
        <v>0.51425245527350705</v>
      </c>
      <c r="R103" s="71">
        <v>0</v>
      </c>
      <c r="S103" s="71">
        <v>0.82640946468003962</v>
      </c>
      <c r="T103" s="72"/>
      <c r="U103" s="71">
        <v>51873</v>
      </c>
      <c r="V103" s="71">
        <v>257</v>
      </c>
      <c r="W103" s="71">
        <v>57</v>
      </c>
      <c r="X103" s="71">
        <v>1767</v>
      </c>
      <c r="Y103" s="71">
        <v>2978</v>
      </c>
      <c r="Z103" s="71">
        <v>3956</v>
      </c>
      <c r="AA103" s="71">
        <v>1648</v>
      </c>
      <c r="AB103" s="71">
        <v>6929</v>
      </c>
      <c r="AC103" s="71">
        <v>0</v>
      </c>
      <c r="AD103" s="71">
        <v>0.82640946468003962</v>
      </c>
      <c r="AE103" s="72"/>
      <c r="AF103" s="71"/>
      <c r="AG103" s="71"/>
      <c r="AH103" s="71"/>
      <c r="AI103" s="71"/>
      <c r="AJ103" s="71"/>
      <c r="AK103" s="71"/>
      <c r="AL103" s="71"/>
      <c r="AM103" s="71"/>
      <c r="AN103" s="71"/>
      <c r="AO103" s="71"/>
      <c r="AP103" s="71"/>
      <c r="AQ103" s="72"/>
      <c r="AR103" s="71">
        <v>28</v>
      </c>
      <c r="AS103" s="71">
        <v>1</v>
      </c>
      <c r="AT103" s="71">
        <v>0</v>
      </c>
      <c r="AU103" s="71">
        <v>0</v>
      </c>
      <c r="AV103" s="71">
        <v>0</v>
      </c>
      <c r="AW103" s="71">
        <v>0</v>
      </c>
      <c r="AX103" s="71"/>
      <c r="AY103" s="72"/>
      <c r="AZ103" s="71">
        <v>143.58000000000001</v>
      </c>
      <c r="BA103" s="71">
        <v>10.199999999999999</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1808</v>
      </c>
      <c r="B104" s="70">
        <v>454</v>
      </c>
      <c r="C104" s="70">
        <v>12</v>
      </c>
      <c r="D104" s="70">
        <v>27</v>
      </c>
      <c r="E104" s="70">
        <v>2015</v>
      </c>
      <c r="F104" s="70" t="s">
        <v>182</v>
      </c>
      <c r="G104" s="70" t="s">
        <v>1570</v>
      </c>
      <c r="H104" s="70" t="s">
        <v>1571</v>
      </c>
      <c r="I104" s="148"/>
      <c r="J104" s="71">
        <v>0.54253596465558762</v>
      </c>
      <c r="K104" s="71">
        <v>0.83114868796748476</v>
      </c>
      <c r="L104" s="71">
        <v>2.7511124810595642</v>
      </c>
      <c r="M104" s="71">
        <v>10.699386308735409</v>
      </c>
      <c r="N104" s="71">
        <v>15.58297744511505</v>
      </c>
      <c r="O104" s="71">
        <v>6.8228089551376021</v>
      </c>
      <c r="P104" s="71">
        <v>8.3470169915042156</v>
      </c>
      <c r="Q104" s="71">
        <v>0.49877015063816599</v>
      </c>
      <c r="R104" s="71">
        <v>0</v>
      </c>
      <c r="S104" s="71">
        <v>0.65061144818206773</v>
      </c>
      <c r="T104" s="72"/>
      <c r="U104" s="71">
        <v>21651</v>
      </c>
      <c r="V104" s="71">
        <v>257</v>
      </c>
      <c r="W104" s="71">
        <v>57</v>
      </c>
      <c r="X104" s="71">
        <v>1767</v>
      </c>
      <c r="Y104" s="71">
        <v>2980</v>
      </c>
      <c r="Z104" s="71">
        <v>3964</v>
      </c>
      <c r="AA104" s="71">
        <v>1661</v>
      </c>
      <c r="AB104" s="71">
        <v>6865</v>
      </c>
      <c r="AC104" s="71">
        <v>0</v>
      </c>
      <c r="AD104" s="71">
        <v>0.65061144818206773</v>
      </c>
      <c r="AE104" s="72"/>
      <c r="AF104" s="71">
        <v>167087.27460200939</v>
      </c>
      <c r="AG104" s="71">
        <v>553727.76901544072</v>
      </c>
      <c r="AH104" s="71">
        <v>355723.97293502092</v>
      </c>
      <c r="AI104" s="71">
        <v>11238263.417179201</v>
      </c>
      <c r="AJ104" s="71">
        <v>13198561.913861319</v>
      </c>
      <c r="AK104" s="71">
        <v>0</v>
      </c>
      <c r="AL104" s="71">
        <v>0</v>
      </c>
      <c r="AM104" s="71">
        <v>940819.45240809792</v>
      </c>
      <c r="AN104" s="71">
        <v>0</v>
      </c>
      <c r="AO104" s="71">
        <v>0</v>
      </c>
      <c r="AP104" s="71">
        <v>26454183.800001089</v>
      </c>
      <c r="AQ104" s="72"/>
      <c r="AR104" s="71">
        <v>31</v>
      </c>
      <c r="AS104" s="71">
        <v>2</v>
      </c>
      <c r="AT104" s="71">
        <v>0</v>
      </c>
      <c r="AU104" s="71">
        <v>0</v>
      </c>
      <c r="AV104" s="71">
        <v>0</v>
      </c>
      <c r="AW104" s="71">
        <v>0</v>
      </c>
      <c r="AX104" s="71"/>
      <c r="AY104" s="72"/>
      <c r="AZ104" s="71">
        <v>164.88</v>
      </c>
      <c r="BA104" s="71">
        <v>1010.2</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1809</v>
      </c>
      <c r="B105" s="70">
        <v>455</v>
      </c>
      <c r="C105" s="70">
        <v>13</v>
      </c>
      <c r="D105" s="70">
        <v>27</v>
      </c>
      <c r="E105" s="70">
        <v>2016</v>
      </c>
      <c r="F105" s="70" t="s">
        <v>155</v>
      </c>
      <c r="G105" s="70" t="s">
        <v>1570</v>
      </c>
      <c r="H105" s="70" t="s">
        <v>1571</v>
      </c>
      <c r="I105" s="148"/>
      <c r="J105" s="71">
        <v>0</v>
      </c>
      <c r="K105" s="71">
        <v>0.78400432036396761</v>
      </c>
      <c r="L105" s="71">
        <v>2.9584037828053438</v>
      </c>
      <c r="M105" s="71">
        <v>9.1734829122665147</v>
      </c>
      <c r="N105" s="71">
        <v>15.793681144658622</v>
      </c>
      <c r="O105" s="71">
        <v>6.7467574700365693</v>
      </c>
      <c r="P105" s="71">
        <v>8.6533837645621396</v>
      </c>
      <c r="Q105" s="71">
        <v>0.47952083708251703</v>
      </c>
      <c r="R105" s="71">
        <v>0</v>
      </c>
      <c r="S105" s="71">
        <v>0.64333236372381408</v>
      </c>
      <c r="T105" s="72"/>
      <c r="U105" s="71">
        <v>0</v>
      </c>
      <c r="V105" s="71">
        <v>257</v>
      </c>
      <c r="W105" s="71">
        <v>57</v>
      </c>
      <c r="X105" s="71">
        <v>1767</v>
      </c>
      <c r="Y105" s="71">
        <v>2970</v>
      </c>
      <c r="Z105" s="71">
        <v>3968</v>
      </c>
      <c r="AA105" s="71">
        <v>1781</v>
      </c>
      <c r="AB105" s="71">
        <v>6789</v>
      </c>
      <c r="AC105" s="71">
        <v>0</v>
      </c>
      <c r="AD105" s="71">
        <v>0.64333236372381408</v>
      </c>
      <c r="AE105" s="72"/>
      <c r="AF105" s="71">
        <v>0</v>
      </c>
      <c r="AG105" s="71">
        <v>527815.80714996357</v>
      </c>
      <c r="AH105" s="71">
        <v>301493.59557566949</v>
      </c>
      <c r="AI105" s="71">
        <v>11218027.547645381</v>
      </c>
      <c r="AJ105" s="71">
        <v>13066010.972195011</v>
      </c>
      <c r="AK105" s="71">
        <v>0</v>
      </c>
      <c r="AL105" s="71">
        <v>0</v>
      </c>
      <c r="AM105" s="71">
        <v>931126.80381132301</v>
      </c>
      <c r="AN105" s="71">
        <v>0</v>
      </c>
      <c r="AO105" s="71">
        <v>0</v>
      </c>
      <c r="AP105" s="71">
        <v>26044474.726377349</v>
      </c>
      <c r="AQ105" s="72"/>
      <c r="AR105" s="71">
        <v>32</v>
      </c>
      <c r="AS105" s="71">
        <v>2</v>
      </c>
      <c r="AT105" s="71">
        <v>0</v>
      </c>
      <c r="AU105" s="71">
        <v>0</v>
      </c>
      <c r="AV105" s="71">
        <v>0</v>
      </c>
      <c r="AW105" s="71">
        <v>0</v>
      </c>
      <c r="AX105" s="71"/>
      <c r="AY105" s="72"/>
      <c r="AZ105" s="71">
        <v>170.38</v>
      </c>
      <c r="BA105" s="71">
        <v>1010.2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1810</v>
      </c>
      <c r="B106" s="70">
        <v>456</v>
      </c>
      <c r="C106" s="70">
        <v>14</v>
      </c>
      <c r="D106" s="70">
        <v>27</v>
      </c>
      <c r="E106" s="70">
        <v>2017</v>
      </c>
      <c r="F106" s="70" t="s">
        <v>156</v>
      </c>
      <c r="G106" s="70" t="s">
        <v>1570</v>
      </c>
      <c r="H106" s="70" t="s">
        <v>1571</v>
      </c>
      <c r="I106" s="148"/>
      <c r="J106" s="71">
        <v>0</v>
      </c>
      <c r="K106" s="71">
        <v>0.80113502800056946</v>
      </c>
      <c r="L106" s="71">
        <v>2.6705808416502568</v>
      </c>
      <c r="M106" s="71">
        <v>9.1981593105557362</v>
      </c>
      <c r="N106" s="71">
        <v>15.522676999586311</v>
      </c>
      <c r="O106" s="71">
        <v>6.6901879676615499</v>
      </c>
      <c r="P106" s="71">
        <v>8.6420191614156696</v>
      </c>
      <c r="Q106" s="71">
        <v>0.45769668171562999</v>
      </c>
      <c r="R106" s="71">
        <v>0</v>
      </c>
      <c r="S106" s="71">
        <v>0.54657158237500003</v>
      </c>
      <c r="T106" s="72"/>
      <c r="U106" s="71">
        <v>0</v>
      </c>
      <c r="V106" s="71">
        <v>257</v>
      </c>
      <c r="W106" s="71">
        <v>57</v>
      </c>
      <c r="X106" s="71">
        <v>1767</v>
      </c>
      <c r="Y106" s="71">
        <v>2983</v>
      </c>
      <c r="Z106" s="71">
        <v>4000</v>
      </c>
      <c r="AA106" s="71">
        <v>1790</v>
      </c>
      <c r="AB106" s="71">
        <v>6701</v>
      </c>
      <c r="AC106" s="71">
        <v>0</v>
      </c>
      <c r="AD106" s="71">
        <v>0.54657158237500003</v>
      </c>
      <c r="AE106" s="72"/>
      <c r="AF106" s="71">
        <v>0</v>
      </c>
      <c r="AG106" s="71">
        <v>529349.40140067728</v>
      </c>
      <c r="AH106" s="71">
        <v>368306.32597508217</v>
      </c>
      <c r="AI106" s="71">
        <v>10940486.48477464</v>
      </c>
      <c r="AJ106" s="71">
        <v>11900122.35009905</v>
      </c>
      <c r="AK106" s="71">
        <v>0</v>
      </c>
      <c r="AL106" s="71">
        <v>0</v>
      </c>
      <c r="AM106" s="71">
        <v>920495.47745755024</v>
      </c>
      <c r="AN106" s="71">
        <v>0</v>
      </c>
      <c r="AO106" s="71">
        <v>0</v>
      </c>
      <c r="AP106" s="71">
        <v>24658760.039706998</v>
      </c>
      <c r="AQ106" s="72"/>
      <c r="AR106" s="71">
        <v>34</v>
      </c>
      <c r="AS106" s="71">
        <v>2</v>
      </c>
      <c r="AT106" s="71">
        <v>0</v>
      </c>
      <c r="AU106" s="71">
        <v>0</v>
      </c>
      <c r="AV106" s="71">
        <v>0</v>
      </c>
      <c r="AW106" s="71">
        <v>0</v>
      </c>
      <c r="AX106" s="71"/>
      <c r="AY106" s="72"/>
      <c r="AZ106" s="71">
        <v>177.38</v>
      </c>
      <c r="BA106" s="71">
        <v>1010.2</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1811</v>
      </c>
      <c r="B107" s="70">
        <v>457</v>
      </c>
      <c r="C107" s="70">
        <v>15</v>
      </c>
      <c r="D107" s="70">
        <v>27</v>
      </c>
      <c r="E107" s="70">
        <v>2018</v>
      </c>
      <c r="F107" s="70" t="s">
        <v>183</v>
      </c>
      <c r="G107" s="70" t="s">
        <v>1570</v>
      </c>
      <c r="H107" s="70" t="s">
        <v>1571</v>
      </c>
      <c r="I107" s="148"/>
      <c r="J107" s="71">
        <v>1.0925820667521855</v>
      </c>
      <c r="K107" s="71">
        <v>0.74563972034967474</v>
      </c>
      <c r="L107" s="71">
        <v>2.449913941992143</v>
      </c>
      <c r="M107" s="71">
        <v>9.2435253348317499</v>
      </c>
      <c r="N107" s="71">
        <v>14.210020004847062</v>
      </c>
      <c r="O107" s="71">
        <v>6.4906433799182555</v>
      </c>
      <c r="P107" s="71">
        <v>8.5320950255980712</v>
      </c>
      <c r="Q107" s="71">
        <v>0.41888392780973599</v>
      </c>
      <c r="R107" s="71">
        <v>0</v>
      </c>
      <c r="S107" s="71">
        <v>0.56987242252174619</v>
      </c>
      <c r="T107" s="72"/>
      <c r="U107" s="71">
        <v>42671</v>
      </c>
      <c r="V107" s="71">
        <v>257</v>
      </c>
      <c r="W107" s="71">
        <v>57</v>
      </c>
      <c r="X107" s="71">
        <v>1767</v>
      </c>
      <c r="Y107" s="71">
        <v>2966</v>
      </c>
      <c r="Z107" s="71">
        <v>3955</v>
      </c>
      <c r="AA107" s="71">
        <v>1785</v>
      </c>
      <c r="AB107" s="71">
        <v>6609</v>
      </c>
      <c r="AC107" s="71">
        <v>0</v>
      </c>
      <c r="AD107" s="71">
        <v>0.56987242252174619</v>
      </c>
      <c r="AE107" s="72"/>
      <c r="AF107" s="71">
        <v>347225.60422507732</v>
      </c>
      <c r="AG107" s="71">
        <v>478934.57631449739</v>
      </c>
      <c r="AH107" s="71">
        <v>347128.7575495941</v>
      </c>
      <c r="AI107" s="71">
        <v>11183411.94066892</v>
      </c>
      <c r="AJ107" s="71">
        <v>10991480.014785361</v>
      </c>
      <c r="AK107" s="71">
        <v>0</v>
      </c>
      <c r="AL107" s="71">
        <v>0</v>
      </c>
      <c r="AM107" s="71">
        <v>909736.1906932873</v>
      </c>
      <c r="AN107" s="71">
        <v>0</v>
      </c>
      <c r="AO107" s="71">
        <v>0</v>
      </c>
      <c r="AP107" s="71">
        <v>24257917.084236737</v>
      </c>
      <c r="AQ107" s="72"/>
      <c r="AR107" s="71">
        <v>38</v>
      </c>
      <c r="AS107" s="71">
        <v>2</v>
      </c>
      <c r="AT107" s="71">
        <v>0</v>
      </c>
      <c r="AU107" s="71">
        <v>0</v>
      </c>
      <c r="AV107" s="71">
        <v>0</v>
      </c>
      <c r="AW107" s="71">
        <v>0</v>
      </c>
      <c r="AX107" s="71"/>
      <c r="AY107" s="72"/>
      <c r="AZ107" s="71">
        <v>195.57999999999998</v>
      </c>
      <c r="BA107" s="71">
        <v>1010</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1812</v>
      </c>
      <c r="B108" s="70">
        <v>458</v>
      </c>
      <c r="C108" s="70">
        <v>16</v>
      </c>
      <c r="D108" s="70">
        <v>27</v>
      </c>
      <c r="E108" s="70">
        <v>2019</v>
      </c>
      <c r="F108" s="70" t="s">
        <v>158</v>
      </c>
      <c r="G108" s="70" t="s">
        <v>1570</v>
      </c>
      <c r="H108" s="70" t="s">
        <v>1571</v>
      </c>
      <c r="I108" s="148"/>
      <c r="J108" s="71">
        <v>1.0534976232884177</v>
      </c>
      <c r="K108" s="71">
        <v>0.69189875514279187</v>
      </c>
      <c r="L108" s="71">
        <v>2.4608903923899863</v>
      </c>
      <c r="M108" s="71">
        <v>8.2922815647063981</v>
      </c>
      <c r="N108" s="71">
        <v>14.31761328984865</v>
      </c>
      <c r="O108" s="71">
        <v>6.2197814455845224</v>
      </c>
      <c r="P108" s="71">
        <v>8.0137121170459853</v>
      </c>
      <c r="Q108" s="71">
        <v>0.40309115406124002</v>
      </c>
      <c r="R108" s="71">
        <v>0</v>
      </c>
      <c r="S108" s="71">
        <v>0.51926838807897358</v>
      </c>
      <c r="T108" s="72"/>
      <c r="U108" s="71">
        <v>43282</v>
      </c>
      <c r="V108" s="71">
        <v>257</v>
      </c>
      <c r="W108" s="71">
        <v>57</v>
      </c>
      <c r="X108" s="71">
        <v>1767</v>
      </c>
      <c r="Y108" s="71">
        <v>2952</v>
      </c>
      <c r="Z108" s="71">
        <v>3894</v>
      </c>
      <c r="AA108" s="71">
        <v>1664</v>
      </c>
      <c r="AB108" s="71">
        <v>6532</v>
      </c>
      <c r="AC108" s="71">
        <v>0</v>
      </c>
      <c r="AD108" s="71">
        <v>0.51926838807897358</v>
      </c>
      <c r="AE108" s="72"/>
      <c r="AF108" s="71">
        <v>345599.41666354722</v>
      </c>
      <c r="AG108" s="71">
        <v>478792.75034525979</v>
      </c>
      <c r="AH108" s="71">
        <v>374795.3700469762</v>
      </c>
      <c r="AI108" s="71">
        <v>10958815.308336221</v>
      </c>
      <c r="AJ108" s="71">
        <v>11539582.28996768</v>
      </c>
      <c r="AK108" s="71">
        <v>0</v>
      </c>
      <c r="AL108" s="71">
        <v>0</v>
      </c>
      <c r="AM108" s="71">
        <v>889609.22713032702</v>
      </c>
      <c r="AN108" s="71">
        <v>0</v>
      </c>
      <c r="AO108" s="71">
        <v>0</v>
      </c>
      <c r="AP108" s="71">
        <v>24587194.36249001</v>
      </c>
      <c r="AQ108" s="72"/>
      <c r="AR108" s="71">
        <v>42</v>
      </c>
      <c r="AS108" s="71">
        <v>3</v>
      </c>
      <c r="AT108" s="71">
        <v>0</v>
      </c>
      <c r="AU108" s="71">
        <v>0</v>
      </c>
      <c r="AV108" s="71">
        <v>0</v>
      </c>
      <c r="AW108" s="71">
        <v>0</v>
      </c>
      <c r="AX108" s="71"/>
      <c r="AY108" s="72"/>
      <c r="AZ108" s="71">
        <v>222.18</v>
      </c>
      <c r="BA108" s="71">
        <v>1059.7</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1813</v>
      </c>
      <c r="B109" s="70">
        <v>459</v>
      </c>
      <c r="C109" s="70">
        <v>17</v>
      </c>
      <c r="D109" s="70">
        <v>27</v>
      </c>
      <c r="E109" s="70">
        <v>2020</v>
      </c>
      <c r="F109" s="70" t="s">
        <v>159</v>
      </c>
      <c r="G109" s="70" t="s">
        <v>1570</v>
      </c>
      <c r="H109" s="70" t="s">
        <v>1571</v>
      </c>
      <c r="I109" s="148"/>
      <c r="J109" s="71">
        <v>0</v>
      </c>
      <c r="K109" s="71">
        <v>0.72165727040022909</v>
      </c>
      <c r="L109" s="71">
        <v>2.1378636983972461</v>
      </c>
      <c r="M109" s="71">
        <v>7.7874365459802277</v>
      </c>
      <c r="N109" s="71">
        <v>13.274045435573933</v>
      </c>
      <c r="O109" s="71">
        <v>5.4298157987451878</v>
      </c>
      <c r="P109" s="71">
        <v>7.5304547894396965</v>
      </c>
      <c r="Q109" s="71">
        <v>0.38607481681612699</v>
      </c>
      <c r="R109" s="71">
        <v>0</v>
      </c>
      <c r="S109" s="71">
        <v>0.63030786559385232</v>
      </c>
      <c r="T109" s="72"/>
      <c r="U109" s="71">
        <v>0</v>
      </c>
      <c r="V109" s="71">
        <v>248</v>
      </c>
      <c r="W109" s="71">
        <v>44</v>
      </c>
      <c r="X109" s="71">
        <v>1745</v>
      </c>
      <c r="Y109" s="71">
        <v>2986</v>
      </c>
      <c r="Z109" s="71">
        <v>3880</v>
      </c>
      <c r="AA109" s="71">
        <v>1662</v>
      </c>
      <c r="AB109" s="71">
        <v>6548</v>
      </c>
      <c r="AC109" s="71">
        <v>0</v>
      </c>
      <c r="AD109" s="71">
        <v>0.63030786559385232</v>
      </c>
      <c r="AE109" s="72"/>
      <c r="AF109" s="71">
        <v>0</v>
      </c>
      <c r="AG109" s="71">
        <v>462366.243208881</v>
      </c>
      <c r="AH109" s="71">
        <v>313514.05151890789</v>
      </c>
      <c r="AI109" s="71">
        <v>10019234.493322255</v>
      </c>
      <c r="AJ109" s="71">
        <v>12261972.632179139</v>
      </c>
      <c r="AK109" s="71"/>
      <c r="AL109" s="71"/>
      <c r="AM109" s="71">
        <v>854586.74979734584</v>
      </c>
      <c r="AN109" s="71"/>
      <c r="AO109" s="71"/>
      <c r="AP109" s="71">
        <v>23911674.170026526</v>
      </c>
      <c r="AQ109" s="72"/>
      <c r="AR109" s="71">
        <v>46</v>
      </c>
      <c r="AS109" s="71">
        <v>3</v>
      </c>
      <c r="AT109" s="71">
        <v>0</v>
      </c>
      <c r="AU109" s="71">
        <v>0</v>
      </c>
      <c r="AV109" s="71">
        <v>0</v>
      </c>
      <c r="AW109" s="71">
        <v>0</v>
      </c>
      <c r="AX109" s="71"/>
      <c r="AY109" s="72"/>
      <c r="AZ109" s="71">
        <v>260.88</v>
      </c>
      <c r="BA109" s="71">
        <v>1059.7</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1814</v>
      </c>
      <c r="B110" s="70">
        <v>459</v>
      </c>
      <c r="C110" s="70">
        <v>18</v>
      </c>
      <c r="D110" s="70">
        <v>27</v>
      </c>
      <c r="E110" s="70">
        <v>2021</v>
      </c>
      <c r="F110" s="70" t="s">
        <v>160</v>
      </c>
      <c r="G110" s="70" t="s">
        <v>1570</v>
      </c>
      <c r="H110" s="70" t="s">
        <v>1571</v>
      </c>
      <c r="I110" s="148"/>
      <c r="J110" s="71">
        <v>0.77826808673637959</v>
      </c>
      <c r="K110" s="71">
        <v>0.6951562711374567</v>
      </c>
      <c r="L110" s="71">
        <v>1.9509907744098653</v>
      </c>
      <c r="M110" s="71">
        <v>7.9090490003813381</v>
      </c>
      <c r="N110" s="71">
        <v>13.149335245966903</v>
      </c>
      <c r="O110" s="71">
        <v>5.273446388920874</v>
      </c>
      <c r="P110" s="71">
        <v>7.7087258268007632</v>
      </c>
      <c r="Q110" s="71">
        <v>0.37992490783511601</v>
      </c>
      <c r="R110" s="71">
        <v>0</v>
      </c>
      <c r="S110" s="71">
        <v>0.55737259919277904</v>
      </c>
      <c r="T110" s="72"/>
      <c r="U110" s="71">
        <v>37222</v>
      </c>
      <c r="V110" s="71">
        <v>248</v>
      </c>
      <c r="W110" s="71">
        <v>44</v>
      </c>
      <c r="X110" s="71">
        <v>1745</v>
      </c>
      <c r="Y110" s="71">
        <v>2994</v>
      </c>
      <c r="Z110" s="71">
        <v>3880</v>
      </c>
      <c r="AA110" s="71">
        <v>1659</v>
      </c>
      <c r="AB110" s="71">
        <v>6507</v>
      </c>
      <c r="AC110" s="71">
        <v>0</v>
      </c>
      <c r="AD110" s="71">
        <v>0.55737259919277904</v>
      </c>
      <c r="AE110" s="72"/>
      <c r="AF110" s="71">
        <v>285104.49832756328</v>
      </c>
      <c r="AG110" s="71">
        <v>470350.58246924268</v>
      </c>
      <c r="AH110" s="71">
        <v>281083.59256986174</v>
      </c>
      <c r="AI110" s="71">
        <v>10994070.250306271</v>
      </c>
      <c r="AJ110" s="71">
        <v>11976610.35062314</v>
      </c>
      <c r="AK110" s="71">
        <v>0</v>
      </c>
      <c r="AL110" s="71">
        <v>0</v>
      </c>
      <c r="AM110" s="71">
        <v>854134.11796537368</v>
      </c>
      <c r="AN110" s="71">
        <v>0</v>
      </c>
      <c r="AO110" s="71">
        <v>0</v>
      </c>
      <c r="AP110" s="71">
        <v>24861353.392261453</v>
      </c>
      <c r="AQ110" s="72"/>
      <c r="AR110" s="71">
        <v>50</v>
      </c>
      <c r="AS110" s="71">
        <v>3</v>
      </c>
      <c r="AT110" s="71">
        <v>0</v>
      </c>
      <c r="AU110" s="71">
        <v>0</v>
      </c>
      <c r="AV110" s="71">
        <v>0</v>
      </c>
      <c r="AW110" s="71">
        <v>0</v>
      </c>
      <c r="AX110" s="71"/>
      <c r="AY110" s="72"/>
      <c r="AZ110" s="71">
        <v>277.48</v>
      </c>
      <c r="BA110" s="71">
        <v>1059.7</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1574</v>
      </c>
      <c r="B111" s="70">
        <v>459</v>
      </c>
      <c r="C111" s="70">
        <v>19</v>
      </c>
      <c r="D111" s="70">
        <v>27</v>
      </c>
      <c r="E111" s="70">
        <v>2022</v>
      </c>
      <c r="F111" s="70" t="s">
        <v>161</v>
      </c>
      <c r="G111" s="70" t="s">
        <v>1570</v>
      </c>
      <c r="H111" s="70" t="s">
        <v>1571</v>
      </c>
      <c r="I111" s="148"/>
      <c r="J111" s="71">
        <v>0.66535441737135603</v>
      </c>
      <c r="K111" s="71">
        <v>0.66495456541567333</v>
      </c>
      <c r="L111" s="71">
        <v>1.7493208217594995</v>
      </c>
      <c r="M111" s="71">
        <v>8.0636901405678074</v>
      </c>
      <c r="N111" s="71">
        <v>12.872095106740314</v>
      </c>
      <c r="O111" s="71">
        <v>5.4817016963723448</v>
      </c>
      <c r="P111" s="71">
        <v>7.5792447967608085</v>
      </c>
      <c r="Q111" s="71">
        <v>0.37611942377776136</v>
      </c>
      <c r="R111" s="71">
        <v>0</v>
      </c>
      <c r="S111" s="71">
        <v>0.73365787506684532</v>
      </c>
      <c r="T111" s="72"/>
      <c r="U111" s="71">
        <v>39138</v>
      </c>
      <c r="V111" s="71">
        <v>248</v>
      </c>
      <c r="W111" s="71">
        <v>44</v>
      </c>
      <c r="X111" s="71">
        <v>1745</v>
      </c>
      <c r="Y111" s="71">
        <v>2976</v>
      </c>
      <c r="Z111" s="71">
        <v>3832</v>
      </c>
      <c r="AA111" s="71">
        <v>1656</v>
      </c>
      <c r="AB111" s="71">
        <v>6389</v>
      </c>
      <c r="AC111" s="71">
        <v>0</v>
      </c>
      <c r="AD111" s="71">
        <v>0.73365787506684532</v>
      </c>
      <c r="AE111" s="72"/>
      <c r="AF111" s="71">
        <v>267254.84243720199</v>
      </c>
      <c r="AG111" s="71">
        <v>474482.41090493993</v>
      </c>
      <c r="AH111" s="71">
        <v>312005.3718046851</v>
      </c>
      <c r="AI111" s="71">
        <v>10918479.150881348</v>
      </c>
      <c r="AJ111" s="71">
        <v>12117869.299000539</v>
      </c>
      <c r="AK111" s="71">
        <v>0</v>
      </c>
      <c r="AL111" s="71">
        <v>0</v>
      </c>
      <c r="AM111" s="71">
        <v>824994.28396706132</v>
      </c>
      <c r="AN111" s="71">
        <v>0</v>
      </c>
      <c r="AO111" s="71">
        <v>0</v>
      </c>
      <c r="AP111" s="71">
        <v>24915085.358995777</v>
      </c>
      <c r="AQ111" s="72"/>
      <c r="AR111" s="71">
        <v>57</v>
      </c>
      <c r="AS111" s="71">
        <v>3</v>
      </c>
      <c r="AT111" s="71">
        <v>0</v>
      </c>
      <c r="AU111" s="71">
        <v>0</v>
      </c>
      <c r="AV111" s="71">
        <v>0</v>
      </c>
      <c r="AW111" s="71">
        <v>0</v>
      </c>
      <c r="AX111" s="71"/>
      <c r="AY111" s="72"/>
      <c r="AZ111" s="71">
        <v>316.77999999999997</v>
      </c>
      <c r="BA111" s="71">
        <v>1059.7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1815</v>
      </c>
      <c r="B112" s="70">
        <v>459</v>
      </c>
      <c r="C112" s="70">
        <v>20</v>
      </c>
      <c r="D112" s="70">
        <v>27</v>
      </c>
      <c r="E112" s="70">
        <v>2023</v>
      </c>
      <c r="F112" s="70" t="s">
        <v>1539</v>
      </c>
      <c r="G112" s="70" t="s">
        <v>1570</v>
      </c>
      <c r="H112" s="70" t="s">
        <v>1571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65</v>
      </c>
      <c r="AS112" s="71">
        <v>3</v>
      </c>
      <c r="AT112" s="71">
        <v>0</v>
      </c>
      <c r="AU112" s="71">
        <v>0</v>
      </c>
      <c r="AV112" s="71">
        <v>0</v>
      </c>
      <c r="AW112" s="71">
        <v>0</v>
      </c>
      <c r="AX112" s="71"/>
      <c r="AY112" s="72"/>
      <c r="AZ112" s="71">
        <v>360.07999999999981</v>
      </c>
      <c r="BA112" s="71">
        <v>1059.7</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1569</v>
      </c>
      <c r="B113" s="70">
        <v>459</v>
      </c>
      <c r="C113" s="70">
        <v>21</v>
      </c>
      <c r="D113" s="70">
        <v>27</v>
      </c>
      <c r="E113" s="70">
        <v>2024</v>
      </c>
      <c r="F113" s="70" t="s">
        <v>1554</v>
      </c>
      <c r="G113" s="70" t="s">
        <v>1570</v>
      </c>
      <c r="H113" s="70" t="s">
        <v>1571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1816</v>
      </c>
      <c r="B114" s="70">
        <v>307</v>
      </c>
      <c r="C114" s="70">
        <v>1</v>
      </c>
      <c r="D114" s="70">
        <v>19</v>
      </c>
      <c r="E114" s="70">
        <v>1990</v>
      </c>
      <c r="F114" s="70" t="s">
        <v>787</v>
      </c>
      <c r="G114" s="70" t="s">
        <v>1817</v>
      </c>
      <c r="H114" s="70" t="s">
        <v>1818</v>
      </c>
      <c r="I114" s="148"/>
      <c r="J114" s="71">
        <v>7.353034275899585</v>
      </c>
      <c r="K114" s="71">
        <v>2.8999517925557572</v>
      </c>
      <c r="L114" s="71">
        <v>3.951536662485319</v>
      </c>
      <c r="M114" s="71">
        <v>3.631594481659707</v>
      </c>
      <c r="N114" s="71">
        <v>12.7438203437261</v>
      </c>
      <c r="O114" s="71">
        <v>6.7223957939179586</v>
      </c>
      <c r="P114" s="71">
        <v>11.828125146980639</v>
      </c>
      <c r="Q114" s="71">
        <v>0.65758808657998702</v>
      </c>
      <c r="R114" s="71">
        <v>0</v>
      </c>
      <c r="S114" s="71">
        <v>0.70849562310689074</v>
      </c>
      <c r="T114" s="72"/>
      <c r="U114" s="71">
        <v>550847</v>
      </c>
      <c r="V114" s="71">
        <v>705</v>
      </c>
      <c r="W114" s="71">
        <v>73</v>
      </c>
      <c r="X114" s="71">
        <v>1443</v>
      </c>
      <c r="Y114" s="71">
        <v>2950</v>
      </c>
      <c r="Z114" s="71">
        <v>2765</v>
      </c>
      <c r="AA114" s="71">
        <v>2872</v>
      </c>
      <c r="AB114" s="71">
        <v>10677</v>
      </c>
      <c r="AC114" s="71">
        <v>0</v>
      </c>
      <c r="AD114" s="71">
        <v>0.70849562310689074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1819</v>
      </c>
      <c r="B115" s="70">
        <v>308</v>
      </c>
      <c r="C115" s="70">
        <v>2</v>
      </c>
      <c r="D115" s="70">
        <v>19</v>
      </c>
      <c r="E115" s="70">
        <v>2005</v>
      </c>
      <c r="F115" s="70" t="s">
        <v>789</v>
      </c>
      <c r="G115" s="70" t="s">
        <v>1817</v>
      </c>
      <c r="H115" s="70" t="s">
        <v>1818</v>
      </c>
      <c r="I115" s="148"/>
      <c r="J115" s="71">
        <v>6.1556887114825072</v>
      </c>
      <c r="K115" s="71">
        <v>2.3426237016558962</v>
      </c>
      <c r="L115" s="71">
        <v>10.69878783101071</v>
      </c>
      <c r="M115" s="71">
        <v>6.3740998365650077</v>
      </c>
      <c r="N115" s="71">
        <v>18.45383409607637</v>
      </c>
      <c r="O115" s="71">
        <v>9.0741765274504793</v>
      </c>
      <c r="P115" s="71">
        <v>11.857588551944691</v>
      </c>
      <c r="Q115" s="71">
        <v>0.54654811825680405</v>
      </c>
      <c r="R115" s="71">
        <v>0</v>
      </c>
      <c r="S115" s="71">
        <v>1.011419144259283</v>
      </c>
      <c r="T115" s="72"/>
      <c r="U115" s="71">
        <v>350672</v>
      </c>
      <c r="V115" s="71">
        <v>586</v>
      </c>
      <c r="W115" s="71">
        <v>113</v>
      </c>
      <c r="X115" s="71">
        <v>1043</v>
      </c>
      <c r="Y115" s="71">
        <v>3193</v>
      </c>
      <c r="Z115" s="71">
        <v>4319</v>
      </c>
      <c r="AA115" s="71">
        <v>2358</v>
      </c>
      <c r="AB115" s="71">
        <v>9277</v>
      </c>
      <c r="AC115" s="71">
        <v>0</v>
      </c>
      <c r="AD115" s="71">
        <v>1.011419144259283</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1820</v>
      </c>
      <c r="B116" s="70">
        <v>309</v>
      </c>
      <c r="C116" s="70">
        <v>3</v>
      </c>
      <c r="D116" s="70">
        <v>19</v>
      </c>
      <c r="E116" s="70">
        <v>2006</v>
      </c>
      <c r="F116" s="70" t="s">
        <v>790</v>
      </c>
      <c r="G116" s="70" t="s">
        <v>1817</v>
      </c>
      <c r="H116" s="70" t="s">
        <v>1818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1821</v>
      </c>
      <c r="B117" s="70">
        <v>310</v>
      </c>
      <c r="C117" s="70">
        <v>4</v>
      </c>
      <c r="D117" s="70">
        <v>19</v>
      </c>
      <c r="E117" s="70">
        <v>2007</v>
      </c>
      <c r="F117" s="70" t="s">
        <v>791</v>
      </c>
      <c r="G117" s="70" t="s">
        <v>1817</v>
      </c>
      <c r="H117" s="70" t="s">
        <v>1818</v>
      </c>
      <c r="I117" s="148"/>
      <c r="J117" s="71">
        <v>4.5414142442037653</v>
      </c>
      <c r="K117" s="71">
        <v>1.416276495363509</v>
      </c>
      <c r="L117" s="71">
        <v>10.111313962373799</v>
      </c>
      <c r="M117" s="71">
        <v>7.1130064228726573</v>
      </c>
      <c r="N117" s="71">
        <v>18.473275723612769</v>
      </c>
      <c r="O117" s="71">
        <v>8.5490593137532773</v>
      </c>
      <c r="P117" s="71">
        <v>11.6632492213257</v>
      </c>
      <c r="Q117" s="71">
        <v>0.55379887904236402</v>
      </c>
      <c r="R117" s="71">
        <v>0</v>
      </c>
      <c r="S117" s="71">
        <v>0.94441655192691831</v>
      </c>
      <c r="T117" s="72"/>
      <c r="U117" s="71">
        <v>359164</v>
      </c>
      <c r="V117" s="71">
        <v>473</v>
      </c>
      <c r="W117" s="71">
        <v>117</v>
      </c>
      <c r="X117" s="71">
        <v>1488</v>
      </c>
      <c r="Y117" s="71">
        <v>3173</v>
      </c>
      <c r="Z117" s="71">
        <v>4230</v>
      </c>
      <c r="AA117" s="71">
        <v>2284</v>
      </c>
      <c r="AB117" s="71">
        <v>8903</v>
      </c>
      <c r="AC117" s="71">
        <v>0</v>
      </c>
      <c r="AD117" s="71">
        <v>0.94441655192691831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1822</v>
      </c>
      <c r="B118" s="70">
        <v>311</v>
      </c>
      <c r="C118" s="70">
        <v>5</v>
      </c>
      <c r="D118" s="70">
        <v>19</v>
      </c>
      <c r="E118" s="70">
        <v>2008</v>
      </c>
      <c r="F118" s="70" t="s">
        <v>792</v>
      </c>
      <c r="G118" s="70" t="s">
        <v>1817</v>
      </c>
      <c r="H118" s="70" t="s">
        <v>1818</v>
      </c>
      <c r="I118" s="148"/>
      <c r="J118" s="71">
        <v>3.9031312347791149</v>
      </c>
      <c r="K118" s="71">
        <v>1.0713715264272881</v>
      </c>
      <c r="L118" s="71">
        <v>9.1109246238230792</v>
      </c>
      <c r="M118" s="71">
        <v>7.4355072085120772</v>
      </c>
      <c r="N118" s="71">
        <v>15.05817222709215</v>
      </c>
      <c r="O118" s="71">
        <v>8.3099423111538275</v>
      </c>
      <c r="P118" s="71">
        <v>11.364319041848031</v>
      </c>
      <c r="Q118" s="71">
        <v>0.53522952552557601</v>
      </c>
      <c r="R118" s="71">
        <v>0</v>
      </c>
      <c r="S118" s="71">
        <v>0.88476015128836494</v>
      </c>
      <c r="T118" s="72"/>
      <c r="U118" s="71">
        <v>318407</v>
      </c>
      <c r="V118" s="71">
        <v>473</v>
      </c>
      <c r="W118" s="71">
        <v>117</v>
      </c>
      <c r="X118" s="71">
        <v>1488</v>
      </c>
      <c r="Y118" s="71">
        <v>3153</v>
      </c>
      <c r="Z118" s="71">
        <v>4256</v>
      </c>
      <c r="AA118" s="71">
        <v>2228</v>
      </c>
      <c r="AB118" s="71">
        <v>8746</v>
      </c>
      <c r="AC118" s="71">
        <v>0</v>
      </c>
      <c r="AD118" s="71">
        <v>0.88476015128836494</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1823</v>
      </c>
      <c r="B119" s="70">
        <v>312</v>
      </c>
      <c r="C119" s="70">
        <v>6</v>
      </c>
      <c r="D119" s="70">
        <v>19</v>
      </c>
      <c r="E119" s="70">
        <v>2009</v>
      </c>
      <c r="F119" s="70" t="s">
        <v>176</v>
      </c>
      <c r="G119" s="70" t="s">
        <v>1817</v>
      </c>
      <c r="H119" s="70" t="s">
        <v>1818</v>
      </c>
      <c r="I119" s="148"/>
      <c r="J119" s="71">
        <v>3.5782252217061168</v>
      </c>
      <c r="K119" s="71">
        <v>1.037392663796312</v>
      </c>
      <c r="L119" s="71">
        <v>7.3665725403285593</v>
      </c>
      <c r="M119" s="71">
        <v>7.8830750050021026</v>
      </c>
      <c r="N119" s="71">
        <v>14.934937998674579</v>
      </c>
      <c r="O119" s="71">
        <v>8.3082039163147527</v>
      </c>
      <c r="P119" s="71">
        <v>10.78651988296075</v>
      </c>
      <c r="Q119" s="71">
        <v>0.50462193393468102</v>
      </c>
      <c r="R119" s="71">
        <v>0</v>
      </c>
      <c r="S119" s="71">
        <v>0.79784012178367758</v>
      </c>
      <c r="T119" s="72"/>
      <c r="U119" s="71">
        <v>214780</v>
      </c>
      <c r="V119" s="71">
        <v>398</v>
      </c>
      <c r="W119" s="71">
        <v>157</v>
      </c>
      <c r="X119" s="71">
        <v>1512</v>
      </c>
      <c r="Y119" s="71">
        <v>3156</v>
      </c>
      <c r="Z119" s="71">
        <v>4200</v>
      </c>
      <c r="AA119" s="71">
        <v>2171</v>
      </c>
      <c r="AB119" s="71">
        <v>8656</v>
      </c>
      <c r="AC119" s="71">
        <v>0</v>
      </c>
      <c r="AD119" s="71">
        <v>0.79784012178367758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1824</v>
      </c>
      <c r="B120" s="70">
        <v>313</v>
      </c>
      <c r="C120" s="70">
        <v>7</v>
      </c>
      <c r="D120" s="70">
        <v>19</v>
      </c>
      <c r="E120" s="70">
        <v>2010</v>
      </c>
      <c r="F120" s="70" t="s">
        <v>177</v>
      </c>
      <c r="G120" s="70" t="s">
        <v>1817</v>
      </c>
      <c r="H120" s="70" t="s">
        <v>1818</v>
      </c>
      <c r="I120" s="148"/>
      <c r="J120" s="71">
        <v>3.499845351261198</v>
      </c>
      <c r="K120" s="71">
        <v>1.0283055915295849</v>
      </c>
      <c r="L120" s="71">
        <v>7.0965718797821458</v>
      </c>
      <c r="M120" s="71">
        <v>7.4040023463567568</v>
      </c>
      <c r="N120" s="71">
        <v>17.444300355615191</v>
      </c>
      <c r="O120" s="71">
        <v>8.192985148956728</v>
      </c>
      <c r="P120" s="71">
        <v>10.92011874527714</v>
      </c>
      <c r="Q120" s="71">
        <v>0.51840883099905199</v>
      </c>
      <c r="R120" s="71">
        <v>0</v>
      </c>
      <c r="S120" s="71">
        <v>0.84298701343158666</v>
      </c>
      <c r="T120" s="72"/>
      <c r="U120" s="71">
        <v>245727</v>
      </c>
      <c r="V120" s="71">
        <v>398</v>
      </c>
      <c r="W120" s="71">
        <v>157</v>
      </c>
      <c r="X120" s="71">
        <v>1512</v>
      </c>
      <c r="Y120" s="71">
        <v>3151</v>
      </c>
      <c r="Z120" s="71">
        <v>4161</v>
      </c>
      <c r="AA120" s="71">
        <v>2143</v>
      </c>
      <c r="AB120" s="71">
        <v>8521</v>
      </c>
      <c r="AC120" s="71">
        <v>0</v>
      </c>
      <c r="AD120" s="71">
        <v>0.84298701343158666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1825</v>
      </c>
      <c r="B121" s="70">
        <v>314</v>
      </c>
      <c r="C121" s="70">
        <v>8</v>
      </c>
      <c r="D121" s="70">
        <v>19</v>
      </c>
      <c r="E121" s="70">
        <v>2011</v>
      </c>
      <c r="F121" s="70" t="s">
        <v>178</v>
      </c>
      <c r="G121" s="1064" t="s">
        <v>1817</v>
      </c>
      <c r="H121" s="70" t="s">
        <v>1818</v>
      </c>
      <c r="I121" s="148"/>
      <c r="J121" s="71">
        <v>5.7294111205604601</v>
      </c>
      <c r="K121" s="71">
        <v>1.396850950700008</v>
      </c>
      <c r="L121" s="71">
        <v>6.057058447392631</v>
      </c>
      <c r="M121" s="71">
        <v>8.5500776120838662</v>
      </c>
      <c r="N121" s="71">
        <v>16.206030764493001</v>
      </c>
      <c r="O121" s="71">
        <v>7.9705990403596267</v>
      </c>
      <c r="P121" s="71">
        <v>10.302689010918218</v>
      </c>
      <c r="Q121" s="71">
        <v>0.58569759089322404</v>
      </c>
      <c r="R121" s="71">
        <v>0</v>
      </c>
      <c r="S121" s="71">
        <v>0.73983071037972004</v>
      </c>
      <c r="T121" s="72"/>
      <c r="U121" s="71">
        <v>310512</v>
      </c>
      <c r="V121" s="71">
        <v>398</v>
      </c>
      <c r="W121" s="71">
        <v>157</v>
      </c>
      <c r="X121" s="71">
        <v>1512</v>
      </c>
      <c r="Y121" s="71">
        <v>3139</v>
      </c>
      <c r="Z121" s="71">
        <v>4136</v>
      </c>
      <c r="AA121" s="71">
        <v>2082</v>
      </c>
      <c r="AB121" s="71">
        <v>8346</v>
      </c>
      <c r="AC121" s="71">
        <v>0</v>
      </c>
      <c r="AD121" s="71">
        <v>0.73983071037972004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1826</v>
      </c>
      <c r="B122" s="70">
        <v>315</v>
      </c>
      <c r="C122" s="70">
        <v>9</v>
      </c>
      <c r="D122" s="70">
        <v>19</v>
      </c>
      <c r="E122" s="70">
        <v>2012</v>
      </c>
      <c r="F122" s="70" t="s">
        <v>179</v>
      </c>
      <c r="G122" s="1064" t="s">
        <v>1817</v>
      </c>
      <c r="H122" s="70" t="s">
        <v>1818</v>
      </c>
      <c r="I122" s="148"/>
      <c r="J122" s="71">
        <v>4.880121612805139</v>
      </c>
      <c r="K122" s="71">
        <v>1.2986046829996429</v>
      </c>
      <c r="L122" s="71">
        <v>5.9810428217907079</v>
      </c>
      <c r="M122" s="71">
        <v>8.5069914949141641</v>
      </c>
      <c r="N122" s="71">
        <v>17.46484778542381</v>
      </c>
      <c r="O122" s="71">
        <v>7.9595001647635657</v>
      </c>
      <c r="P122" s="71">
        <v>10.216984456004997</v>
      </c>
      <c r="Q122" s="71">
        <v>0.62582669072950203</v>
      </c>
      <c r="R122" s="71">
        <v>0</v>
      </c>
      <c r="S122" s="71">
        <v>0.73316474461316672</v>
      </c>
      <c r="T122" s="72"/>
      <c r="U122" s="71">
        <v>307179</v>
      </c>
      <c r="V122" s="71">
        <v>398</v>
      </c>
      <c r="W122" s="71">
        <v>157</v>
      </c>
      <c r="X122" s="71">
        <v>1512</v>
      </c>
      <c r="Y122" s="71">
        <v>3166</v>
      </c>
      <c r="Z122" s="71">
        <v>4163</v>
      </c>
      <c r="AA122" s="71">
        <v>2053</v>
      </c>
      <c r="AB122" s="71">
        <v>8208</v>
      </c>
      <c r="AC122" s="71">
        <v>0</v>
      </c>
      <c r="AD122" s="71">
        <v>0.73316474461316672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1827</v>
      </c>
      <c r="B123" s="70">
        <v>316</v>
      </c>
      <c r="C123" s="70">
        <v>10</v>
      </c>
      <c r="D123" s="70">
        <v>19</v>
      </c>
      <c r="E123" s="70">
        <v>2013</v>
      </c>
      <c r="F123" s="70" t="s">
        <v>180</v>
      </c>
      <c r="G123" s="70" t="s">
        <v>1817</v>
      </c>
      <c r="H123" s="70" t="s">
        <v>1818</v>
      </c>
      <c r="I123" s="148"/>
      <c r="J123" s="71">
        <v>5.1385644754868771</v>
      </c>
      <c r="K123" s="71">
        <v>1.178435872412962</v>
      </c>
      <c r="L123" s="71">
        <v>4.7367502794333429</v>
      </c>
      <c r="M123" s="71">
        <v>8.3939731481559168</v>
      </c>
      <c r="N123" s="71">
        <v>19.800726823863741</v>
      </c>
      <c r="O123" s="71">
        <v>7.610160702304813</v>
      </c>
      <c r="P123" s="71">
        <v>10.285454311048015</v>
      </c>
      <c r="Q123" s="71">
        <v>0.62750289848938801</v>
      </c>
      <c r="R123" s="71">
        <v>0</v>
      </c>
      <c r="S123" s="71">
        <v>0.81951810617596965</v>
      </c>
      <c r="T123" s="72"/>
      <c r="U123" s="71">
        <v>307811</v>
      </c>
      <c r="V123" s="71">
        <v>398</v>
      </c>
      <c r="W123" s="71">
        <v>157</v>
      </c>
      <c r="X123" s="71">
        <v>1512</v>
      </c>
      <c r="Y123" s="71">
        <v>3147</v>
      </c>
      <c r="Z123" s="71">
        <v>4158</v>
      </c>
      <c r="AA123" s="71">
        <v>2059</v>
      </c>
      <c r="AB123" s="71">
        <v>8112</v>
      </c>
      <c r="AC123" s="71">
        <v>0</v>
      </c>
      <c r="AD123" s="71">
        <v>0.81951810617596965</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1828</v>
      </c>
      <c r="B124" s="70">
        <v>317</v>
      </c>
      <c r="C124" s="70">
        <v>11</v>
      </c>
      <c r="D124" s="70">
        <v>19</v>
      </c>
      <c r="E124" s="70">
        <v>2014</v>
      </c>
      <c r="F124" s="70" t="s">
        <v>181</v>
      </c>
      <c r="G124" s="70" t="s">
        <v>1817</v>
      </c>
      <c r="H124" s="70" t="s">
        <v>1818</v>
      </c>
      <c r="I124" s="148"/>
      <c r="J124" s="71">
        <v>4.4413777845867148</v>
      </c>
      <c r="K124" s="71">
        <v>1.103579794251663</v>
      </c>
      <c r="L124" s="71">
        <v>7.0750506664585187</v>
      </c>
      <c r="M124" s="71">
        <v>7.8239106922709292</v>
      </c>
      <c r="N124" s="71">
        <v>16.053865403265181</v>
      </c>
      <c r="O124" s="71">
        <v>7.2012674652150253</v>
      </c>
      <c r="P124" s="71">
        <v>10.102914065914691</v>
      </c>
      <c r="Q124" s="71">
        <v>0.58579804148849601</v>
      </c>
      <c r="R124" s="71">
        <v>0</v>
      </c>
      <c r="S124" s="71">
        <v>0.8132959688507253</v>
      </c>
      <c r="T124" s="72"/>
      <c r="U124" s="71">
        <v>350207</v>
      </c>
      <c r="V124" s="71">
        <v>349</v>
      </c>
      <c r="W124" s="71">
        <v>145</v>
      </c>
      <c r="X124" s="71">
        <v>1443</v>
      </c>
      <c r="Y124" s="71">
        <v>3150</v>
      </c>
      <c r="Z124" s="71">
        <v>4144</v>
      </c>
      <c r="AA124" s="71">
        <v>2012</v>
      </c>
      <c r="AB124" s="71">
        <v>7893</v>
      </c>
      <c r="AC124" s="71">
        <v>0</v>
      </c>
      <c r="AD124" s="71">
        <v>0.8132959688507253</v>
      </c>
      <c r="AE124" s="72"/>
      <c r="AF124" s="71"/>
      <c r="AG124" s="71"/>
      <c r="AH124" s="71"/>
      <c r="AI124" s="71"/>
      <c r="AJ124" s="71"/>
      <c r="AK124" s="71"/>
      <c r="AL124" s="71"/>
      <c r="AM124" s="71"/>
      <c r="AN124" s="71"/>
      <c r="AO124" s="71"/>
      <c r="AP124" s="71"/>
      <c r="AQ124" s="72"/>
      <c r="AR124" s="71">
        <v>23</v>
      </c>
      <c r="AS124" s="71">
        <v>3</v>
      </c>
      <c r="AT124" s="71">
        <v>0</v>
      </c>
      <c r="AU124" s="71">
        <v>0</v>
      </c>
      <c r="AV124" s="71">
        <v>0</v>
      </c>
      <c r="AW124" s="71">
        <v>0</v>
      </c>
      <c r="AX124" s="71"/>
      <c r="AY124" s="72"/>
      <c r="AZ124" s="71">
        <v>89.4</v>
      </c>
      <c r="BA124" s="71">
        <v>170.8</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1829</v>
      </c>
      <c r="B125" s="70">
        <v>318</v>
      </c>
      <c r="C125" s="70">
        <v>12</v>
      </c>
      <c r="D125" s="70">
        <v>19</v>
      </c>
      <c r="E125" s="70">
        <v>2015</v>
      </c>
      <c r="F125" s="70" t="s">
        <v>182</v>
      </c>
      <c r="G125" s="70" t="s">
        <v>1817</v>
      </c>
      <c r="H125" s="70" t="s">
        <v>1818</v>
      </c>
      <c r="I125" s="148"/>
      <c r="J125" s="71">
        <v>3.72637339882959</v>
      </c>
      <c r="K125" s="71">
        <v>1.040804130099555</v>
      </c>
      <c r="L125" s="71">
        <v>7.5744803240989054</v>
      </c>
      <c r="M125" s="71">
        <v>7.4303343483386257</v>
      </c>
      <c r="N125" s="71">
        <v>15.385755150244821</v>
      </c>
      <c r="O125" s="71">
        <v>7.0586123927899358</v>
      </c>
      <c r="P125" s="71">
        <v>9.8948082217169198</v>
      </c>
      <c r="Q125" s="71">
        <v>0.55769259669316296</v>
      </c>
      <c r="R125" s="71">
        <v>0</v>
      </c>
      <c r="S125" s="71">
        <v>0.8737499822317023</v>
      </c>
      <c r="T125" s="72"/>
      <c r="U125" s="71">
        <v>289184</v>
      </c>
      <c r="V125" s="71">
        <v>349</v>
      </c>
      <c r="W125" s="71">
        <v>145</v>
      </c>
      <c r="X125" s="71">
        <v>1443</v>
      </c>
      <c r="Y125" s="71">
        <v>3119</v>
      </c>
      <c r="Z125" s="71">
        <v>4101</v>
      </c>
      <c r="AA125" s="71">
        <v>1969</v>
      </c>
      <c r="AB125" s="71">
        <v>7676</v>
      </c>
      <c r="AC125" s="71">
        <v>0</v>
      </c>
      <c r="AD125" s="71">
        <v>0.8737499822317023</v>
      </c>
      <c r="AE125" s="72"/>
      <c r="AF125" s="71">
        <v>4056817.3487940342</v>
      </c>
      <c r="AG125" s="71">
        <v>731946.47797270399</v>
      </c>
      <c r="AH125" s="71">
        <v>1914105.509207492</v>
      </c>
      <c r="AI125" s="71">
        <v>9221198.1090592742</v>
      </c>
      <c r="AJ125" s="71">
        <v>16678690.485783361</v>
      </c>
      <c r="AK125" s="71">
        <v>0</v>
      </c>
      <c r="AL125" s="71">
        <v>0</v>
      </c>
      <c r="AM125" s="71">
        <v>1051963.6003910501</v>
      </c>
      <c r="AN125" s="71">
        <v>0</v>
      </c>
      <c r="AO125" s="71">
        <v>0</v>
      </c>
      <c r="AP125" s="71">
        <v>33654721.531207919</v>
      </c>
      <c r="AQ125" s="72"/>
      <c r="AR125" s="71">
        <v>27</v>
      </c>
      <c r="AS125" s="71">
        <v>4</v>
      </c>
      <c r="AT125" s="71">
        <v>0</v>
      </c>
      <c r="AU125" s="71">
        <v>0</v>
      </c>
      <c r="AV125" s="71">
        <v>0</v>
      </c>
      <c r="AW125" s="71">
        <v>0</v>
      </c>
      <c r="AX125" s="71"/>
      <c r="AY125" s="72"/>
      <c r="AZ125" s="71">
        <v>107.4</v>
      </c>
      <c r="BA125" s="71">
        <v>220.3</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1830</v>
      </c>
      <c r="B126" s="70">
        <v>319</v>
      </c>
      <c r="C126" s="70">
        <v>13</v>
      </c>
      <c r="D126" s="70">
        <v>19</v>
      </c>
      <c r="E126" s="70">
        <v>2016</v>
      </c>
      <c r="F126" s="70" t="s">
        <v>155</v>
      </c>
      <c r="G126" s="70" t="s">
        <v>1817</v>
      </c>
      <c r="H126" s="70" t="s">
        <v>1818</v>
      </c>
      <c r="I126" s="148"/>
      <c r="J126" s="71">
        <v>6.2763327518696421</v>
      </c>
      <c r="K126" s="71">
        <v>1.1063271736755451</v>
      </c>
      <c r="L126" s="71">
        <v>7.1773161517576574</v>
      </c>
      <c r="M126" s="71">
        <v>6.4586072072410081</v>
      </c>
      <c r="N126" s="71">
        <v>15.605334292319135</v>
      </c>
      <c r="O126" s="71">
        <v>6.9677953911819204</v>
      </c>
      <c r="P126" s="71">
        <v>9.8194770287367135</v>
      </c>
      <c r="Q126" s="71">
        <v>0.5315060095810783</v>
      </c>
      <c r="R126" s="71">
        <v>0</v>
      </c>
      <c r="S126" s="71">
        <v>1.2066178137545742</v>
      </c>
      <c r="T126" s="72"/>
      <c r="U126" s="71">
        <v>384202</v>
      </c>
      <c r="V126" s="71">
        <v>349</v>
      </c>
      <c r="W126" s="71">
        <v>145</v>
      </c>
      <c r="X126" s="71">
        <v>1443</v>
      </c>
      <c r="Y126" s="71">
        <v>3109</v>
      </c>
      <c r="Z126" s="71">
        <v>4098</v>
      </c>
      <c r="AA126" s="71">
        <v>2021</v>
      </c>
      <c r="AB126" s="71">
        <v>7525</v>
      </c>
      <c r="AC126" s="71">
        <v>0</v>
      </c>
      <c r="AD126" s="71">
        <v>1.206617813754574</v>
      </c>
      <c r="AE126" s="72"/>
      <c r="AF126" s="71">
        <v>7865201.7721523317</v>
      </c>
      <c r="AG126" s="71">
        <v>769747.25343163009</v>
      </c>
      <c r="AH126" s="71">
        <v>1291955.076972187</v>
      </c>
      <c r="AI126" s="71">
        <v>8921627.4078697376</v>
      </c>
      <c r="AJ126" s="71">
        <v>16961538.226281259</v>
      </c>
      <c r="AK126" s="71">
        <v>0</v>
      </c>
      <c r="AL126" s="71">
        <v>0</v>
      </c>
      <c r="AM126" s="71">
        <v>1032070.8791692751</v>
      </c>
      <c r="AN126" s="71">
        <v>0</v>
      </c>
      <c r="AO126" s="71">
        <v>0</v>
      </c>
      <c r="AP126" s="71">
        <v>36842140.615876429</v>
      </c>
      <c r="AQ126" s="72"/>
      <c r="AR126" s="71">
        <v>28</v>
      </c>
      <c r="AS126" s="71">
        <v>5</v>
      </c>
      <c r="AT126" s="71">
        <v>1</v>
      </c>
      <c r="AU126" s="71">
        <v>0</v>
      </c>
      <c r="AV126" s="71">
        <v>0</v>
      </c>
      <c r="AW126" s="71">
        <v>0</v>
      </c>
      <c r="AX126" s="71"/>
      <c r="AY126" s="72"/>
      <c r="AZ126" s="71">
        <v>115.3</v>
      </c>
      <c r="BA126" s="71">
        <v>269.8</v>
      </c>
      <c r="BB126" s="71">
        <v>19.2</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1831</v>
      </c>
      <c r="B127" s="70">
        <v>320</v>
      </c>
      <c r="C127" s="70">
        <v>14</v>
      </c>
      <c r="D127" s="70">
        <v>19</v>
      </c>
      <c r="E127" s="70">
        <v>2017</v>
      </c>
      <c r="F127" s="70" t="s">
        <v>156</v>
      </c>
      <c r="G127" s="70" t="s">
        <v>1817</v>
      </c>
      <c r="H127" s="70" t="s">
        <v>1818</v>
      </c>
      <c r="I127" s="148"/>
      <c r="J127" s="71">
        <v>4.9375565558260384</v>
      </c>
      <c r="K127" s="71">
        <v>1.0734465525279107</v>
      </c>
      <c r="L127" s="71">
        <v>6.9322822939151338</v>
      </c>
      <c r="M127" s="71">
        <v>5.8097459034383396</v>
      </c>
      <c r="N127" s="71">
        <v>16.777757155653596</v>
      </c>
      <c r="O127" s="71">
        <v>6.7972309751441351</v>
      </c>
      <c r="P127" s="71">
        <v>9.5979520072035474</v>
      </c>
      <c r="Q127" s="71">
        <v>0.50277649218157705</v>
      </c>
      <c r="R127" s="71">
        <v>0</v>
      </c>
      <c r="S127" s="71">
        <v>1.2742269468754301</v>
      </c>
      <c r="T127" s="72"/>
      <c r="U127" s="71">
        <v>374427</v>
      </c>
      <c r="V127" s="71">
        <v>349</v>
      </c>
      <c r="W127" s="71">
        <v>145</v>
      </c>
      <c r="X127" s="71">
        <v>1443</v>
      </c>
      <c r="Y127" s="71">
        <v>3109</v>
      </c>
      <c r="Z127" s="71">
        <v>4064</v>
      </c>
      <c r="AA127" s="71">
        <v>1988</v>
      </c>
      <c r="AB127" s="71">
        <v>7361</v>
      </c>
      <c r="AC127" s="71">
        <v>0</v>
      </c>
      <c r="AD127" s="71">
        <v>1.2742269468754299</v>
      </c>
      <c r="AE127" s="72"/>
      <c r="AF127" s="71">
        <v>6318960.2382929297</v>
      </c>
      <c r="AG127" s="71">
        <v>736992.90246168757</v>
      </c>
      <c r="AH127" s="71">
        <v>1499121.3589368919</v>
      </c>
      <c r="AI127" s="71">
        <v>8502213.2869894076</v>
      </c>
      <c r="AJ127" s="71">
        <v>17431508.686899081</v>
      </c>
      <c r="AK127" s="71">
        <v>0</v>
      </c>
      <c r="AL127" s="71">
        <v>0</v>
      </c>
      <c r="AM127" s="71">
        <v>1011157.619693334</v>
      </c>
      <c r="AN127" s="71">
        <v>0</v>
      </c>
      <c r="AO127" s="71">
        <v>0</v>
      </c>
      <c r="AP127" s="71">
        <v>35499954.093273327</v>
      </c>
      <c r="AQ127" s="72"/>
      <c r="AR127" s="71">
        <v>29</v>
      </c>
      <c r="AS127" s="71">
        <v>7</v>
      </c>
      <c r="AT127" s="71">
        <v>3</v>
      </c>
      <c r="AU127" s="71">
        <v>0</v>
      </c>
      <c r="AV127" s="71">
        <v>0</v>
      </c>
      <c r="AW127" s="71">
        <v>0</v>
      </c>
      <c r="AX127" s="71"/>
      <c r="AY127" s="72"/>
      <c r="AZ127" s="71">
        <v>124.5</v>
      </c>
      <c r="BA127" s="71">
        <v>349</v>
      </c>
      <c r="BB127" s="71">
        <v>57.2</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1832</v>
      </c>
      <c r="B128" s="70">
        <v>321</v>
      </c>
      <c r="C128" s="70">
        <v>15</v>
      </c>
      <c r="D128" s="70">
        <v>19</v>
      </c>
      <c r="E128" s="70">
        <v>2018</v>
      </c>
      <c r="F128" s="70" t="s">
        <v>183</v>
      </c>
      <c r="G128" s="70" t="s">
        <v>1817</v>
      </c>
      <c r="H128" s="70" t="s">
        <v>1818</v>
      </c>
      <c r="I128" s="148"/>
      <c r="J128" s="71">
        <v>5.198260467732899</v>
      </c>
      <c r="K128" s="71">
        <v>1.0150584562959373</v>
      </c>
      <c r="L128" s="71">
        <v>6.3533100343570874</v>
      </c>
      <c r="M128" s="71">
        <v>6.0873555394338297</v>
      </c>
      <c r="N128" s="71">
        <v>14.273948671898017</v>
      </c>
      <c r="O128" s="71">
        <v>6.661320222272618</v>
      </c>
      <c r="P128" s="71">
        <v>9.3972542410788851</v>
      </c>
      <c r="Q128" s="71">
        <v>0.45615185783729301</v>
      </c>
      <c r="R128" s="71">
        <v>0</v>
      </c>
      <c r="S128" s="71">
        <v>0.94594631105668381</v>
      </c>
      <c r="T128" s="72"/>
      <c r="U128" s="71">
        <v>355243</v>
      </c>
      <c r="V128" s="71">
        <v>349</v>
      </c>
      <c r="W128" s="71">
        <v>145</v>
      </c>
      <c r="X128" s="71">
        <v>1443</v>
      </c>
      <c r="Y128" s="71">
        <v>3104</v>
      </c>
      <c r="Z128" s="71">
        <v>4059</v>
      </c>
      <c r="AA128" s="71">
        <v>1966</v>
      </c>
      <c r="AB128" s="71">
        <v>7197</v>
      </c>
      <c r="AC128" s="71">
        <v>0</v>
      </c>
      <c r="AD128" s="71">
        <v>0.94594631105668381</v>
      </c>
      <c r="AE128" s="72"/>
      <c r="AF128" s="71">
        <v>6546151.4199235169</v>
      </c>
      <c r="AG128" s="71">
        <v>689581.5061165794</v>
      </c>
      <c r="AH128" s="71">
        <v>1444659.00517835</v>
      </c>
      <c r="AI128" s="71">
        <v>8586377.6480471231</v>
      </c>
      <c r="AJ128" s="71">
        <v>15663238.295215409</v>
      </c>
      <c r="AK128" s="71">
        <v>0</v>
      </c>
      <c r="AL128" s="71">
        <v>0</v>
      </c>
      <c r="AM128" s="71">
        <v>990675.04379173694</v>
      </c>
      <c r="AN128" s="71">
        <v>0</v>
      </c>
      <c r="AO128" s="71">
        <v>0</v>
      </c>
      <c r="AP128" s="71">
        <v>33920682.918272711</v>
      </c>
      <c r="AQ128" s="72"/>
      <c r="AR128" s="71">
        <v>30</v>
      </c>
      <c r="AS128" s="71">
        <v>7</v>
      </c>
      <c r="AT128" s="71">
        <v>8</v>
      </c>
      <c r="AU128" s="71">
        <v>0</v>
      </c>
      <c r="AV128" s="71">
        <v>0</v>
      </c>
      <c r="AW128" s="71">
        <v>0</v>
      </c>
      <c r="AX128" s="71"/>
      <c r="AY128" s="72"/>
      <c r="AZ128" s="71">
        <v>129.6</v>
      </c>
      <c r="BA128" s="71">
        <v>349.3</v>
      </c>
      <c r="BB128" s="71">
        <v>20086</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1833</v>
      </c>
      <c r="B129" s="70">
        <v>322</v>
      </c>
      <c r="C129" s="70">
        <v>16</v>
      </c>
      <c r="D129" s="70">
        <v>19</v>
      </c>
      <c r="E129" s="70">
        <v>2019</v>
      </c>
      <c r="F129" s="70" t="s">
        <v>158</v>
      </c>
      <c r="G129" s="70" t="s">
        <v>1817</v>
      </c>
      <c r="H129" s="70" t="s">
        <v>1818</v>
      </c>
      <c r="I129" s="148"/>
      <c r="J129" s="71">
        <v>4.8488204610317247</v>
      </c>
      <c r="K129" s="71">
        <v>0.95126072568904918</v>
      </c>
      <c r="L129" s="71">
        <v>6.4121417620634835</v>
      </c>
      <c r="M129" s="71">
        <v>5.7528956386242687</v>
      </c>
      <c r="N129" s="71">
        <v>13.279606329099956</v>
      </c>
      <c r="O129" s="71">
        <v>6.4529833179664804</v>
      </c>
      <c r="P129" s="71">
        <v>8.9046596781358325</v>
      </c>
      <c r="Q129" s="71">
        <v>0.43456336602866702</v>
      </c>
      <c r="R129" s="71">
        <v>0</v>
      </c>
      <c r="S129" s="71">
        <v>0.88367152567518548</v>
      </c>
      <c r="T129" s="72"/>
      <c r="U129" s="71">
        <v>349485</v>
      </c>
      <c r="V129" s="71">
        <v>349</v>
      </c>
      <c r="W129" s="71">
        <v>145</v>
      </c>
      <c r="X129" s="71">
        <v>1443</v>
      </c>
      <c r="Y129" s="71">
        <v>3068</v>
      </c>
      <c r="Z129" s="71">
        <v>4040</v>
      </c>
      <c r="AA129" s="71">
        <v>1849</v>
      </c>
      <c r="AB129" s="71">
        <v>7042</v>
      </c>
      <c r="AC129" s="71">
        <v>0</v>
      </c>
      <c r="AD129" s="71">
        <v>0.88367152567518548</v>
      </c>
      <c r="AE129" s="72"/>
      <c r="AF129" s="71">
        <v>6520002.768693231</v>
      </c>
      <c r="AG129" s="71">
        <v>663466.47973351926</v>
      </c>
      <c r="AH129" s="71">
        <v>1504288.3206145971</v>
      </c>
      <c r="AI129" s="71">
        <v>8308746.2920108251</v>
      </c>
      <c r="AJ129" s="71">
        <v>14788881.798981801</v>
      </c>
      <c r="AK129" s="71">
        <v>0</v>
      </c>
      <c r="AL129" s="71">
        <v>0</v>
      </c>
      <c r="AM129" s="71">
        <v>959067.3878523825</v>
      </c>
      <c r="AN129" s="71">
        <v>0</v>
      </c>
      <c r="AO129" s="71">
        <v>0</v>
      </c>
      <c r="AP129" s="71">
        <v>32744453.047886353</v>
      </c>
      <c r="AQ129" s="72"/>
      <c r="AR129" s="71">
        <v>33</v>
      </c>
      <c r="AS129" s="71">
        <v>10</v>
      </c>
      <c r="AT129" s="71">
        <v>11</v>
      </c>
      <c r="AU129" s="71">
        <v>0</v>
      </c>
      <c r="AV129" s="71">
        <v>0</v>
      </c>
      <c r="AW129" s="71">
        <v>0</v>
      </c>
      <c r="AX129" s="71"/>
      <c r="AY129" s="72"/>
      <c r="AZ129" s="71">
        <v>147.4</v>
      </c>
      <c r="BA129" s="71">
        <v>497.5</v>
      </c>
      <c r="BB129" s="71">
        <v>25026</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1834</v>
      </c>
      <c r="B130" s="70">
        <v>323</v>
      </c>
      <c r="C130" s="70">
        <v>17</v>
      </c>
      <c r="D130" s="70">
        <v>19</v>
      </c>
      <c r="E130" s="70">
        <v>2020</v>
      </c>
      <c r="F130" s="70" t="s">
        <v>159</v>
      </c>
      <c r="G130" s="70" t="s">
        <v>1817</v>
      </c>
      <c r="H130" s="70" t="s">
        <v>1818</v>
      </c>
      <c r="I130" s="148"/>
      <c r="J130" s="71">
        <v>5.3112456889436936</v>
      </c>
      <c r="K130" s="71">
        <v>0.87698946528623922</v>
      </c>
      <c r="L130" s="71">
        <v>6.3885424918618021</v>
      </c>
      <c r="M130" s="71">
        <v>4.7520210197462776</v>
      </c>
      <c r="N130" s="71">
        <v>12.423270990369534</v>
      </c>
      <c r="O130" s="71">
        <v>5.625736987359705</v>
      </c>
      <c r="P130" s="71">
        <v>8.3596203889989429</v>
      </c>
      <c r="Q130" s="71">
        <v>0.404824326856984</v>
      </c>
      <c r="R130" s="71">
        <v>0</v>
      </c>
      <c r="S130" s="71">
        <v>0.61841378989719042</v>
      </c>
      <c r="T130" s="72"/>
      <c r="U130" s="71">
        <v>403122</v>
      </c>
      <c r="V130" s="71">
        <v>277</v>
      </c>
      <c r="W130" s="71">
        <v>173</v>
      </c>
      <c r="X130" s="71">
        <v>1271</v>
      </c>
      <c r="Y130" s="71">
        <v>3051</v>
      </c>
      <c r="Z130" s="71">
        <v>4020</v>
      </c>
      <c r="AA130" s="71">
        <v>1845</v>
      </c>
      <c r="AB130" s="71">
        <v>6866</v>
      </c>
      <c r="AC130" s="71">
        <v>0</v>
      </c>
      <c r="AD130" s="71">
        <v>0.61841378989719042</v>
      </c>
      <c r="AE130" s="72"/>
      <c r="AF130" s="71">
        <v>7095859.8122407086</v>
      </c>
      <c r="AG130" s="71">
        <v>623796.95485131908</v>
      </c>
      <c r="AH130" s="71">
        <v>1548954.9383906343</v>
      </c>
      <c r="AI130" s="71">
        <v>7308616.9581616437</v>
      </c>
      <c r="AJ130" s="71">
        <v>14743283.19859888</v>
      </c>
      <c r="AK130" s="71"/>
      <c r="AL130" s="71"/>
      <c r="AM130" s="71">
        <v>896089.28285103501</v>
      </c>
      <c r="AN130" s="71"/>
      <c r="AO130" s="71"/>
      <c r="AP130" s="71">
        <v>32216601.145094223</v>
      </c>
      <c r="AQ130" s="72"/>
      <c r="AR130" s="71">
        <v>33</v>
      </c>
      <c r="AS130" s="71">
        <v>11</v>
      </c>
      <c r="AT130" s="71">
        <v>12</v>
      </c>
      <c r="AU130" s="71">
        <v>0</v>
      </c>
      <c r="AV130" s="71">
        <v>0</v>
      </c>
      <c r="AW130" s="71">
        <v>0</v>
      </c>
      <c r="AX130" s="71"/>
      <c r="AY130" s="72"/>
      <c r="AZ130" s="71">
        <v>147.4</v>
      </c>
      <c r="BA130" s="71">
        <v>547</v>
      </c>
      <c r="BB130" s="71">
        <v>27016</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1835</v>
      </c>
      <c r="B131" s="70">
        <v>323</v>
      </c>
      <c r="C131" s="70">
        <v>18</v>
      </c>
      <c r="D131" s="70">
        <v>19</v>
      </c>
      <c r="E131" s="70">
        <v>2021</v>
      </c>
      <c r="F131" s="70" t="s">
        <v>160</v>
      </c>
      <c r="G131" s="70" t="s">
        <v>1817</v>
      </c>
      <c r="H131" s="70" t="s">
        <v>1818</v>
      </c>
      <c r="I131" s="148"/>
      <c r="J131" s="71">
        <v>5.2775629697537916</v>
      </c>
      <c r="K131" s="71">
        <v>0.8580200905526999</v>
      </c>
      <c r="L131" s="71">
        <v>6.6808889565317582</v>
      </c>
      <c r="M131" s="71">
        <v>5.5220558192549447</v>
      </c>
      <c r="N131" s="71">
        <v>13.339794576720772</v>
      </c>
      <c r="O131" s="71">
        <v>5.4256695836526108</v>
      </c>
      <c r="P131" s="71">
        <v>8.5032961199791419</v>
      </c>
      <c r="Q131" s="71">
        <v>0.39078490981103903</v>
      </c>
      <c r="R131" s="71">
        <v>0</v>
      </c>
      <c r="S131" s="71">
        <v>0.82857406659083366</v>
      </c>
      <c r="T131" s="72"/>
      <c r="U131" s="71">
        <v>415792</v>
      </c>
      <c r="V131" s="71">
        <v>277</v>
      </c>
      <c r="W131" s="71">
        <v>173</v>
      </c>
      <c r="X131" s="71">
        <v>1271</v>
      </c>
      <c r="Y131" s="71">
        <v>3027</v>
      </c>
      <c r="Z131" s="71">
        <v>3992</v>
      </c>
      <c r="AA131" s="71">
        <v>1830</v>
      </c>
      <c r="AB131" s="71">
        <v>6693</v>
      </c>
      <c r="AC131" s="71">
        <v>0</v>
      </c>
      <c r="AD131" s="71">
        <v>0.82857406659083366</v>
      </c>
      <c r="AE131" s="72"/>
      <c r="AF131" s="71">
        <v>7173971.2764151739</v>
      </c>
      <c r="AG131" s="71">
        <v>585701.0437071264</v>
      </c>
      <c r="AH131" s="71">
        <v>1420168.3990574775</v>
      </c>
      <c r="AI131" s="71">
        <v>8321382.2666249173</v>
      </c>
      <c r="AJ131" s="71">
        <v>15899113.09430838</v>
      </c>
      <c r="AK131" s="71">
        <v>0</v>
      </c>
      <c r="AL131" s="71">
        <v>0</v>
      </c>
      <c r="AM131" s="71">
        <v>878549.20109762496</v>
      </c>
      <c r="AN131" s="71">
        <v>0</v>
      </c>
      <c r="AO131" s="71">
        <v>0</v>
      </c>
      <c r="AP131" s="71">
        <v>34278885.281210698</v>
      </c>
      <c r="AQ131" s="72"/>
      <c r="AR131" s="71">
        <v>36</v>
      </c>
      <c r="AS131" s="71">
        <v>38</v>
      </c>
      <c r="AT131" s="71">
        <v>15</v>
      </c>
      <c r="AU131" s="71">
        <v>0</v>
      </c>
      <c r="AV131" s="71">
        <v>0</v>
      </c>
      <c r="AW131" s="71">
        <v>0</v>
      </c>
      <c r="AX131" s="71"/>
      <c r="AY131" s="72"/>
      <c r="AZ131" s="71">
        <v>170.8</v>
      </c>
      <c r="BA131" s="71">
        <v>1883.5</v>
      </c>
      <c r="BB131" s="71">
        <v>27074.2</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1836</v>
      </c>
      <c r="B132" s="70">
        <v>323</v>
      </c>
      <c r="C132" s="70">
        <v>19</v>
      </c>
      <c r="D132" s="70">
        <v>19</v>
      </c>
      <c r="E132" s="70">
        <v>2022</v>
      </c>
      <c r="F132" s="70" t="s">
        <v>161</v>
      </c>
      <c r="G132" s="70" t="s">
        <v>1817</v>
      </c>
      <c r="H132" s="70" t="s">
        <v>1818</v>
      </c>
      <c r="I132" s="148"/>
      <c r="J132" s="71">
        <v>3.9053806199495411</v>
      </c>
      <c r="K132" s="71">
        <v>0.7864165082767004</v>
      </c>
      <c r="L132" s="71">
        <v>5.4045409253968986</v>
      </c>
      <c r="M132" s="71">
        <v>5.4072733991590241</v>
      </c>
      <c r="N132" s="71">
        <v>12.48508790525041</v>
      </c>
      <c r="O132" s="71">
        <v>5.6319049004744057</v>
      </c>
      <c r="P132" s="71">
        <v>8.2749242708596267</v>
      </c>
      <c r="Q132" s="71">
        <v>0.38106449054835645</v>
      </c>
      <c r="R132" s="71">
        <v>0</v>
      </c>
      <c r="S132" s="71">
        <v>0.85293271088919576</v>
      </c>
      <c r="T132" s="72"/>
      <c r="U132" s="71">
        <v>406544</v>
      </c>
      <c r="V132" s="71">
        <v>277</v>
      </c>
      <c r="W132" s="71">
        <v>173</v>
      </c>
      <c r="X132" s="71">
        <v>1271</v>
      </c>
      <c r="Y132" s="71">
        <v>2981</v>
      </c>
      <c r="Z132" s="71">
        <v>3937</v>
      </c>
      <c r="AA132" s="71">
        <v>1808</v>
      </c>
      <c r="AB132" s="71">
        <v>6473</v>
      </c>
      <c r="AC132" s="71">
        <v>0</v>
      </c>
      <c r="AD132" s="71">
        <v>0.85293271088919576</v>
      </c>
      <c r="AE132" s="72"/>
      <c r="AF132" s="71">
        <v>5537770.8806357197</v>
      </c>
      <c r="AG132" s="71">
        <v>547407.83434180846</v>
      </c>
      <c r="AH132" s="71">
        <v>1515990.958291471</v>
      </c>
      <c r="AI132" s="71">
        <v>8111489.9433681313</v>
      </c>
      <c r="AJ132" s="71">
        <v>15725036.41035248</v>
      </c>
      <c r="AK132" s="71">
        <v>0</v>
      </c>
      <c r="AL132" s="71">
        <v>0</v>
      </c>
      <c r="AM132" s="71">
        <v>835840.976697259</v>
      </c>
      <c r="AN132" s="71">
        <v>0</v>
      </c>
      <c r="AO132" s="71">
        <v>0</v>
      </c>
      <c r="AP132" s="71">
        <v>32273537.003686868</v>
      </c>
      <c r="AQ132" s="72"/>
      <c r="AR132" s="71">
        <v>37</v>
      </c>
      <c r="AS132" s="71">
        <v>81</v>
      </c>
      <c r="AT132" s="71">
        <v>17</v>
      </c>
      <c r="AU132" s="71">
        <v>0</v>
      </c>
      <c r="AV132" s="71">
        <v>0</v>
      </c>
      <c r="AW132" s="71">
        <v>0</v>
      </c>
      <c r="AX132" s="71"/>
      <c r="AY132" s="72"/>
      <c r="AZ132" s="71">
        <v>175.3</v>
      </c>
      <c r="BA132" s="71">
        <v>4012</v>
      </c>
      <c r="BB132" s="71">
        <v>27112.6</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1837</v>
      </c>
      <c r="B133" s="70">
        <v>323</v>
      </c>
      <c r="C133" s="70">
        <v>20</v>
      </c>
      <c r="D133" s="70">
        <v>19</v>
      </c>
      <c r="E133" s="70">
        <v>2023</v>
      </c>
      <c r="F133" s="70" t="s">
        <v>1539</v>
      </c>
      <c r="G133" s="70" t="s">
        <v>1817</v>
      </c>
      <c r="H133" s="70" t="s">
        <v>1818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38</v>
      </c>
      <c r="AS133" s="71">
        <v>81</v>
      </c>
      <c r="AT133" s="71">
        <v>21</v>
      </c>
      <c r="AU133" s="71">
        <v>0</v>
      </c>
      <c r="AV133" s="71">
        <v>0</v>
      </c>
      <c r="AW133" s="71">
        <v>0</v>
      </c>
      <c r="AX133" s="71"/>
      <c r="AY133" s="72"/>
      <c r="AZ133" s="71">
        <v>177.89999999999998</v>
      </c>
      <c r="BA133" s="71">
        <v>4012</v>
      </c>
      <c r="BB133" s="71">
        <v>27189.4</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1838</v>
      </c>
      <c r="B134" s="70">
        <v>323</v>
      </c>
      <c r="C134" s="70">
        <v>21</v>
      </c>
      <c r="D134" s="70">
        <v>19</v>
      </c>
      <c r="E134" s="70">
        <v>2024</v>
      </c>
      <c r="F134" s="70" t="s">
        <v>1554</v>
      </c>
      <c r="G134" s="70" t="s">
        <v>1817</v>
      </c>
      <c r="H134" s="70" t="s">
        <v>1818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1839</v>
      </c>
      <c r="B135" s="70">
        <v>460</v>
      </c>
      <c r="C135" s="70">
        <v>1</v>
      </c>
      <c r="D135" s="70">
        <v>28</v>
      </c>
      <c r="E135" s="70">
        <v>1990</v>
      </c>
      <c r="F135" s="70" t="s">
        <v>787</v>
      </c>
      <c r="G135" s="70" t="s">
        <v>1840</v>
      </c>
      <c r="H135" s="70" t="s">
        <v>1841</v>
      </c>
      <c r="I135" s="148"/>
      <c r="J135" s="71">
        <v>60.558966427773257</v>
      </c>
      <c r="K135" s="71">
        <v>1.262888131983283</v>
      </c>
      <c r="L135" s="71">
        <v>0</v>
      </c>
      <c r="M135" s="71">
        <v>4.7118880611290344</v>
      </c>
      <c r="N135" s="71">
        <v>8.99148756059415</v>
      </c>
      <c r="O135" s="71">
        <v>8.1519685703460834</v>
      </c>
      <c r="P135" s="71">
        <v>8.7393041650044996</v>
      </c>
      <c r="Q135" s="71">
        <v>0.58780750194993003</v>
      </c>
      <c r="R135" s="71">
        <v>0</v>
      </c>
      <c r="S135" s="71">
        <v>0.58188089130969656</v>
      </c>
      <c r="T135" s="72"/>
      <c r="U135" s="71">
        <v>5064074</v>
      </c>
      <c r="V135" s="71">
        <v>339</v>
      </c>
      <c r="W135" s="71">
        <v>0</v>
      </c>
      <c r="X135" s="71">
        <v>1658</v>
      </c>
      <c r="Y135" s="71">
        <v>2593</v>
      </c>
      <c r="Z135" s="71">
        <v>3353</v>
      </c>
      <c r="AA135" s="71">
        <v>2122</v>
      </c>
      <c r="AB135" s="71">
        <v>9544</v>
      </c>
      <c r="AC135" s="71">
        <v>0</v>
      </c>
      <c r="AD135" s="71">
        <v>0.58188089130969656</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1842</v>
      </c>
      <c r="B136" s="70">
        <v>461</v>
      </c>
      <c r="C136" s="70">
        <v>2</v>
      </c>
      <c r="D136" s="70">
        <v>28</v>
      </c>
      <c r="E136" s="70">
        <v>2005</v>
      </c>
      <c r="F136" s="70" t="s">
        <v>789</v>
      </c>
      <c r="G136" s="70" t="s">
        <v>1840</v>
      </c>
      <c r="H136" s="70" t="s">
        <v>1841</v>
      </c>
      <c r="I136" s="148"/>
      <c r="J136" s="71">
        <v>45.58647061798812</v>
      </c>
      <c r="K136" s="71">
        <v>0.97878205283163144</v>
      </c>
      <c r="L136" s="71">
        <v>1.5858718436736801</v>
      </c>
      <c r="M136" s="71">
        <v>7.1013785083324459</v>
      </c>
      <c r="N136" s="71">
        <v>11.39062508276794</v>
      </c>
      <c r="O136" s="71">
        <v>10.65622212253504</v>
      </c>
      <c r="P136" s="71">
        <v>8.2017501816038134</v>
      </c>
      <c r="Q136" s="71">
        <v>0.510669299240053</v>
      </c>
      <c r="R136" s="71">
        <v>0</v>
      </c>
      <c r="S136" s="71">
        <v>0.95997974504691619</v>
      </c>
      <c r="T136" s="72"/>
      <c r="U136" s="71">
        <v>3982278</v>
      </c>
      <c r="V136" s="71">
        <v>356</v>
      </c>
      <c r="W136" s="71">
        <v>22</v>
      </c>
      <c r="X136" s="71">
        <v>1325</v>
      </c>
      <c r="Y136" s="71">
        <v>2809</v>
      </c>
      <c r="Z136" s="71">
        <v>5072</v>
      </c>
      <c r="AA136" s="71">
        <v>1631</v>
      </c>
      <c r="AB136" s="71">
        <v>8668</v>
      </c>
      <c r="AC136" s="71">
        <v>0</v>
      </c>
      <c r="AD136" s="71">
        <v>0.95997974504691619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1843</v>
      </c>
      <c r="B137" s="70">
        <v>462</v>
      </c>
      <c r="C137" s="70">
        <v>3</v>
      </c>
      <c r="D137" s="70">
        <v>28</v>
      </c>
      <c r="E137" s="70">
        <v>2006</v>
      </c>
      <c r="F137" s="70" t="s">
        <v>790</v>
      </c>
      <c r="G137" s="70" t="s">
        <v>1840</v>
      </c>
      <c r="H137" s="70" t="s">
        <v>1841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1844</v>
      </c>
      <c r="B138" s="70">
        <v>463</v>
      </c>
      <c r="C138" s="70">
        <v>4</v>
      </c>
      <c r="D138" s="70">
        <v>28</v>
      </c>
      <c r="E138" s="70">
        <v>2007</v>
      </c>
      <c r="F138" s="70" t="s">
        <v>791</v>
      </c>
      <c r="G138" s="70" t="s">
        <v>1840</v>
      </c>
      <c r="H138" s="70" t="s">
        <v>1841</v>
      </c>
      <c r="I138" s="148"/>
      <c r="J138" s="71">
        <v>36.709608753637383</v>
      </c>
      <c r="K138" s="71">
        <v>0.88679544326593174</v>
      </c>
      <c r="L138" s="71">
        <v>1.606084046244489</v>
      </c>
      <c r="M138" s="71">
        <v>7.9456223257588219</v>
      </c>
      <c r="N138" s="71">
        <v>12.00144850214196</v>
      </c>
      <c r="O138" s="71">
        <v>10.23663958017975</v>
      </c>
      <c r="P138" s="71">
        <v>8.3184907975217008</v>
      </c>
      <c r="Q138" s="71">
        <v>0.52431436049063096</v>
      </c>
      <c r="R138" s="71">
        <v>0</v>
      </c>
      <c r="S138" s="71">
        <v>0.58475669508145633</v>
      </c>
      <c r="T138" s="72"/>
      <c r="U138" s="71">
        <v>3939521</v>
      </c>
      <c r="V138" s="71">
        <v>318</v>
      </c>
      <c r="W138" s="71">
        <v>27</v>
      </c>
      <c r="X138" s="71">
        <v>1780</v>
      </c>
      <c r="Y138" s="71">
        <v>2797</v>
      </c>
      <c r="Z138" s="71">
        <v>5065</v>
      </c>
      <c r="AA138" s="71">
        <v>1629</v>
      </c>
      <c r="AB138" s="71">
        <v>8429</v>
      </c>
      <c r="AC138" s="71">
        <v>0</v>
      </c>
      <c r="AD138" s="71">
        <v>0.58475669508145633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1845</v>
      </c>
      <c r="B139" s="70">
        <v>464</v>
      </c>
      <c r="C139" s="70">
        <v>5</v>
      </c>
      <c r="D139" s="70">
        <v>28</v>
      </c>
      <c r="E139" s="70">
        <v>2008</v>
      </c>
      <c r="F139" s="70" t="s">
        <v>792</v>
      </c>
      <c r="G139" s="70" t="s">
        <v>1840</v>
      </c>
      <c r="H139" s="70" t="s">
        <v>1841</v>
      </c>
      <c r="I139" s="148"/>
      <c r="J139" s="71">
        <v>41.974662869785597</v>
      </c>
      <c r="K139" s="71">
        <v>0.65993690831051355</v>
      </c>
      <c r="L139" s="71">
        <v>1.3897467481503001</v>
      </c>
      <c r="M139" s="71">
        <v>8.4188786639914817</v>
      </c>
      <c r="N139" s="71">
        <v>12.384601007149859</v>
      </c>
      <c r="O139" s="71">
        <v>9.8426736819845964</v>
      </c>
      <c r="P139" s="71">
        <v>8.1253861012854198</v>
      </c>
      <c r="Q139" s="71">
        <v>0.50934316727067996</v>
      </c>
      <c r="R139" s="71">
        <v>0</v>
      </c>
      <c r="S139" s="71">
        <v>1.17318740360867</v>
      </c>
      <c r="T139" s="72"/>
      <c r="U139" s="71">
        <v>4890476</v>
      </c>
      <c r="V139" s="71">
        <v>318</v>
      </c>
      <c r="W139" s="71">
        <v>27</v>
      </c>
      <c r="X139" s="71">
        <v>1780</v>
      </c>
      <c r="Y139" s="71">
        <v>2792</v>
      </c>
      <c r="Z139" s="71">
        <v>5041</v>
      </c>
      <c r="AA139" s="71">
        <v>1593</v>
      </c>
      <c r="AB139" s="71">
        <v>8323</v>
      </c>
      <c r="AC139" s="71">
        <v>0</v>
      </c>
      <c r="AD139" s="71">
        <v>1.17318740360867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1846</v>
      </c>
      <c r="B140" s="70">
        <v>465</v>
      </c>
      <c r="C140" s="70">
        <v>6</v>
      </c>
      <c r="D140" s="70">
        <v>28</v>
      </c>
      <c r="E140" s="70">
        <v>2009</v>
      </c>
      <c r="F140" s="70" t="s">
        <v>176</v>
      </c>
      <c r="G140" s="1064" t="s">
        <v>1840</v>
      </c>
      <c r="H140" s="70" t="s">
        <v>1841</v>
      </c>
      <c r="I140" s="148"/>
      <c r="J140" s="71">
        <v>39.428463177378511</v>
      </c>
      <c r="K140" s="71">
        <v>0.84259811854244071</v>
      </c>
      <c r="L140" s="71">
        <v>0.96953110968405454</v>
      </c>
      <c r="M140" s="71">
        <v>7.9279491221452956</v>
      </c>
      <c r="N140" s="71">
        <v>11.369547552173129</v>
      </c>
      <c r="O140" s="71">
        <v>9.8610467911497697</v>
      </c>
      <c r="P140" s="71">
        <v>7.6414866789468601</v>
      </c>
      <c r="Q140" s="71">
        <v>0.48025363814162503</v>
      </c>
      <c r="R140" s="71">
        <v>0</v>
      </c>
      <c r="S140" s="71">
        <v>1.3517122944457709</v>
      </c>
      <c r="T140" s="72"/>
      <c r="U140" s="71">
        <v>3990220</v>
      </c>
      <c r="V140" s="71">
        <v>398</v>
      </c>
      <c r="W140" s="71">
        <v>25</v>
      </c>
      <c r="X140" s="71">
        <v>1718</v>
      </c>
      <c r="Y140" s="71">
        <v>2786</v>
      </c>
      <c r="Z140" s="71">
        <v>4985</v>
      </c>
      <c r="AA140" s="71">
        <v>1538</v>
      </c>
      <c r="AB140" s="71">
        <v>8238</v>
      </c>
      <c r="AC140" s="71">
        <v>0</v>
      </c>
      <c r="AD140" s="71">
        <v>1.3517122944457709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14.894</v>
      </c>
      <c r="BK140" s="71">
        <v>0</v>
      </c>
      <c r="BL140" s="71">
        <v>0</v>
      </c>
      <c r="BM140" s="71">
        <v>0</v>
      </c>
      <c r="BN140" s="72"/>
      <c r="BO140" s="71">
        <v>0</v>
      </c>
      <c r="BP140" s="71">
        <v>0</v>
      </c>
      <c r="BQ140" s="71">
        <v>3</v>
      </c>
      <c r="BR140" s="71">
        <v>0</v>
      </c>
      <c r="BS140" s="71">
        <v>0</v>
      </c>
      <c r="BT140" s="71">
        <v>0</v>
      </c>
      <c r="BU140"/>
      <c r="BV140" s="70">
        <v>14.894</v>
      </c>
      <c r="BW140" s="70">
        <v>0</v>
      </c>
      <c r="BX140" s="70">
        <v>0</v>
      </c>
      <c r="BY140" s="70">
        <v>0</v>
      </c>
      <c r="BZ140" s="70">
        <v>0</v>
      </c>
      <c r="CA140" s="70">
        <v>0</v>
      </c>
      <c r="CB140" s="70">
        <v>0</v>
      </c>
      <c r="CC140" s="70">
        <v>0</v>
      </c>
      <c r="CD140" s="70">
        <v>0</v>
      </c>
    </row>
    <row r="141" spans="1:82">
      <c r="A141" s="70" t="s">
        <v>1847</v>
      </c>
      <c r="B141" s="70">
        <v>466</v>
      </c>
      <c r="C141" s="70">
        <v>7</v>
      </c>
      <c r="D141" s="70">
        <v>28</v>
      </c>
      <c r="E141" s="70">
        <v>2010</v>
      </c>
      <c r="F141" s="70" t="s">
        <v>177</v>
      </c>
      <c r="G141" s="1064" t="s">
        <v>1840</v>
      </c>
      <c r="H141" s="70" t="s">
        <v>1841</v>
      </c>
      <c r="I141" s="148"/>
      <c r="J141" s="71">
        <v>40.562885246592067</v>
      </c>
      <c r="K141" s="71">
        <v>0.89183514007607412</v>
      </c>
      <c r="L141" s="71">
        <v>1.1546587612772421</v>
      </c>
      <c r="M141" s="71">
        <v>8.1058633645214986</v>
      </c>
      <c r="N141" s="71">
        <v>12.617794264560191</v>
      </c>
      <c r="O141" s="71">
        <v>9.6795758212620235</v>
      </c>
      <c r="P141" s="71">
        <v>7.6792435600245694</v>
      </c>
      <c r="Q141" s="71">
        <v>0.492795626228414</v>
      </c>
      <c r="R141" s="71">
        <v>0</v>
      </c>
      <c r="S141" s="71">
        <v>1.107015688569648</v>
      </c>
      <c r="T141" s="72"/>
      <c r="U141" s="71">
        <v>3851151</v>
      </c>
      <c r="V141" s="71">
        <v>398</v>
      </c>
      <c r="W141" s="71">
        <v>25</v>
      </c>
      <c r="X141" s="71">
        <v>1718</v>
      </c>
      <c r="Y141" s="71">
        <v>2761</v>
      </c>
      <c r="Z141" s="71">
        <v>4916</v>
      </c>
      <c r="AA141" s="71">
        <v>1507</v>
      </c>
      <c r="AB141" s="71">
        <v>8100</v>
      </c>
      <c r="AC141" s="71">
        <v>0</v>
      </c>
      <c r="AD141" s="71">
        <v>1.107015688569648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16.905000000000001</v>
      </c>
      <c r="BK141" s="71">
        <v>0</v>
      </c>
      <c r="BL141" s="71">
        <v>0</v>
      </c>
      <c r="BM141" s="71">
        <v>0</v>
      </c>
      <c r="BN141" s="72"/>
      <c r="BO141" s="71">
        <v>0</v>
      </c>
      <c r="BP141" s="71">
        <v>0</v>
      </c>
      <c r="BQ141" s="71">
        <v>3</v>
      </c>
      <c r="BR141" s="71">
        <v>0</v>
      </c>
      <c r="BS141" s="71">
        <v>0</v>
      </c>
      <c r="BT141" s="71">
        <v>0</v>
      </c>
      <c r="BU141"/>
      <c r="BV141" s="70">
        <v>16.905000000000001</v>
      </c>
      <c r="BW141" s="70">
        <v>0</v>
      </c>
      <c r="BX141" s="70">
        <v>0</v>
      </c>
      <c r="BY141" s="70">
        <v>0</v>
      </c>
      <c r="BZ141" s="70">
        <v>0</v>
      </c>
      <c r="CA141" s="70">
        <v>0</v>
      </c>
      <c r="CB141" s="70">
        <v>0</v>
      </c>
      <c r="CC141" s="70">
        <v>0</v>
      </c>
      <c r="CD141" s="70">
        <v>0</v>
      </c>
    </row>
    <row r="142" spans="1:82">
      <c r="A142" s="70" t="s">
        <v>1848</v>
      </c>
      <c r="B142" s="70">
        <v>467</v>
      </c>
      <c r="C142" s="70">
        <v>8</v>
      </c>
      <c r="D142" s="70">
        <v>28</v>
      </c>
      <c r="E142" s="70">
        <v>2011</v>
      </c>
      <c r="F142" s="70" t="s">
        <v>178</v>
      </c>
      <c r="G142" s="70" t="s">
        <v>1840</v>
      </c>
      <c r="H142" s="70" t="s">
        <v>1841</v>
      </c>
      <c r="I142" s="148"/>
      <c r="J142" s="71">
        <v>44.792854215844677</v>
      </c>
      <c r="K142" s="71">
        <v>1.1626107517918409</v>
      </c>
      <c r="L142" s="71">
        <v>0.97324500572739059</v>
      </c>
      <c r="M142" s="71">
        <v>9.279027853548385</v>
      </c>
      <c r="N142" s="71">
        <v>12.522857422853621</v>
      </c>
      <c r="O142" s="71">
        <v>9.5200094921123224</v>
      </c>
      <c r="P142" s="71">
        <v>7.4375319805043629</v>
      </c>
      <c r="Q142" s="71">
        <v>0.55994261655128597</v>
      </c>
      <c r="R142" s="71">
        <v>0</v>
      </c>
      <c r="S142" s="71">
        <v>1.3698594604311329</v>
      </c>
      <c r="T142" s="72"/>
      <c r="U142" s="71">
        <v>4227593</v>
      </c>
      <c r="V142" s="71">
        <v>398</v>
      </c>
      <c r="W142" s="71">
        <v>25</v>
      </c>
      <c r="X142" s="71">
        <v>1718</v>
      </c>
      <c r="Y142" s="71">
        <v>2771</v>
      </c>
      <c r="Z142" s="71">
        <v>4940</v>
      </c>
      <c r="AA142" s="71">
        <v>1503</v>
      </c>
      <c r="AB142" s="71">
        <v>7979</v>
      </c>
      <c r="AC142" s="71">
        <v>0</v>
      </c>
      <c r="AD142" s="71">
        <v>1.3698594604311329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16.704999999999998</v>
      </c>
      <c r="BK142" s="71">
        <v>0</v>
      </c>
      <c r="BL142" s="71">
        <v>0</v>
      </c>
      <c r="BM142" s="71">
        <v>0</v>
      </c>
      <c r="BN142" s="72"/>
      <c r="BO142" s="71">
        <v>0</v>
      </c>
      <c r="BP142" s="71">
        <v>0</v>
      </c>
      <c r="BQ142" s="71">
        <v>3</v>
      </c>
      <c r="BR142" s="71">
        <v>0</v>
      </c>
      <c r="BS142" s="71">
        <v>0</v>
      </c>
      <c r="BT142" s="71">
        <v>0</v>
      </c>
      <c r="BU142"/>
      <c r="BV142" s="70">
        <v>16.704999999999998</v>
      </c>
      <c r="BW142" s="70">
        <v>0</v>
      </c>
      <c r="BX142" s="70">
        <v>0</v>
      </c>
      <c r="BY142" s="70">
        <v>0</v>
      </c>
      <c r="BZ142" s="70">
        <v>0</v>
      </c>
      <c r="CA142" s="70">
        <v>0</v>
      </c>
      <c r="CB142" s="70">
        <v>0</v>
      </c>
      <c r="CC142" s="70">
        <v>0</v>
      </c>
      <c r="CD142" s="70">
        <v>0</v>
      </c>
    </row>
    <row r="143" spans="1:82">
      <c r="A143" s="70" t="s">
        <v>1849</v>
      </c>
      <c r="B143" s="70">
        <v>468</v>
      </c>
      <c r="C143" s="70">
        <v>9</v>
      </c>
      <c r="D143" s="70">
        <v>28</v>
      </c>
      <c r="E143" s="70">
        <v>2012</v>
      </c>
      <c r="F143" s="70" t="s">
        <v>179</v>
      </c>
      <c r="G143" s="70" t="s">
        <v>1840</v>
      </c>
      <c r="H143" s="70" t="s">
        <v>1841</v>
      </c>
      <c r="I143" s="148"/>
      <c r="J143" s="71">
        <v>44.703237008541002</v>
      </c>
      <c r="K143" s="71">
        <v>1.049376718542629</v>
      </c>
      <c r="L143" s="71">
        <v>0.94558353381507876</v>
      </c>
      <c r="M143" s="71">
        <v>9.0194006464778571</v>
      </c>
      <c r="N143" s="71">
        <v>12.354074051898319</v>
      </c>
      <c r="O143" s="71">
        <v>9.359056763516131</v>
      </c>
      <c r="P143" s="71">
        <v>7.2658535342266415</v>
      </c>
      <c r="Q143" s="71">
        <v>0.60539277831289495</v>
      </c>
      <c r="R143" s="71">
        <v>0</v>
      </c>
      <c r="S143" s="71">
        <v>1.8117378899346499</v>
      </c>
      <c r="T143" s="72"/>
      <c r="U143" s="71">
        <v>4562169</v>
      </c>
      <c r="V143" s="71">
        <v>398</v>
      </c>
      <c r="W143" s="71">
        <v>25</v>
      </c>
      <c r="X143" s="71">
        <v>1718</v>
      </c>
      <c r="Y143" s="71">
        <v>2843</v>
      </c>
      <c r="Z143" s="71">
        <v>4895</v>
      </c>
      <c r="AA143" s="71">
        <v>1460</v>
      </c>
      <c r="AB143" s="71">
        <v>7940</v>
      </c>
      <c r="AC143" s="71">
        <v>0</v>
      </c>
      <c r="AD143" s="71">
        <v>1.8117378899346499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16.059000000000001</v>
      </c>
      <c r="BK143" s="71">
        <v>0</v>
      </c>
      <c r="BL143" s="71">
        <v>0</v>
      </c>
      <c r="BM143" s="71">
        <v>0</v>
      </c>
      <c r="BN143" s="72"/>
      <c r="BO143" s="71">
        <v>0</v>
      </c>
      <c r="BP143" s="71">
        <v>0</v>
      </c>
      <c r="BQ143" s="71">
        <v>3</v>
      </c>
      <c r="BR143" s="71">
        <v>0</v>
      </c>
      <c r="BS143" s="71">
        <v>0</v>
      </c>
      <c r="BT143" s="71">
        <v>0</v>
      </c>
      <c r="BU143"/>
      <c r="BV143" s="70">
        <v>16.059000000000001</v>
      </c>
      <c r="BW143" s="70">
        <v>0</v>
      </c>
      <c r="BX143" s="70">
        <v>0</v>
      </c>
      <c r="BY143" s="70">
        <v>0</v>
      </c>
      <c r="BZ143" s="70">
        <v>0</v>
      </c>
      <c r="CA143" s="70">
        <v>0</v>
      </c>
      <c r="CB143" s="70">
        <v>0</v>
      </c>
      <c r="CC143" s="70">
        <v>0</v>
      </c>
      <c r="CD143" s="70">
        <v>0</v>
      </c>
    </row>
    <row r="144" spans="1:82">
      <c r="A144" s="70" t="s">
        <v>1850</v>
      </c>
      <c r="B144" s="70">
        <v>469</v>
      </c>
      <c r="C144" s="70">
        <v>10</v>
      </c>
      <c r="D144" s="70">
        <v>28</v>
      </c>
      <c r="E144" s="70">
        <v>2013</v>
      </c>
      <c r="F144" s="70" t="s">
        <v>180</v>
      </c>
      <c r="G144" s="70" t="s">
        <v>1840</v>
      </c>
      <c r="H144" s="70" t="s">
        <v>1841</v>
      </c>
      <c r="I144" s="148"/>
      <c r="J144" s="71">
        <v>35.947892716203206</v>
      </c>
      <c r="K144" s="71">
        <v>0.84720059517674806</v>
      </c>
      <c r="L144" s="71">
        <v>0.91671822760211219</v>
      </c>
      <c r="M144" s="71">
        <v>9.1942927940203845</v>
      </c>
      <c r="N144" s="71">
        <v>11.570034356588129</v>
      </c>
      <c r="O144" s="71">
        <v>9.0176194757709993</v>
      </c>
      <c r="P144" s="71">
        <v>7.1633518611184321</v>
      </c>
      <c r="Q144" s="71">
        <v>0.60793211035849304</v>
      </c>
      <c r="R144" s="71">
        <v>0</v>
      </c>
      <c r="S144" s="71">
        <v>1.1752914209538581</v>
      </c>
      <c r="T144" s="72"/>
      <c r="U144" s="71">
        <v>3220607</v>
      </c>
      <c r="V144" s="71">
        <v>398</v>
      </c>
      <c r="W144" s="71">
        <v>25</v>
      </c>
      <c r="X144" s="71">
        <v>1718</v>
      </c>
      <c r="Y144" s="71">
        <v>2844</v>
      </c>
      <c r="Z144" s="71">
        <v>4927</v>
      </c>
      <c r="AA144" s="71">
        <v>1434</v>
      </c>
      <c r="AB144" s="71">
        <v>7859</v>
      </c>
      <c r="AC144" s="71">
        <v>0</v>
      </c>
      <c r="AD144" s="71">
        <v>1.1752914209538581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16.273</v>
      </c>
      <c r="BK144" s="71">
        <v>0</v>
      </c>
      <c r="BL144" s="71">
        <v>0</v>
      </c>
      <c r="BM144" s="71">
        <v>0</v>
      </c>
      <c r="BN144" s="72"/>
      <c r="BO144" s="71">
        <v>0</v>
      </c>
      <c r="BP144" s="71">
        <v>0</v>
      </c>
      <c r="BQ144" s="71">
        <v>3</v>
      </c>
      <c r="BR144" s="71">
        <v>0</v>
      </c>
      <c r="BS144" s="71">
        <v>0</v>
      </c>
      <c r="BT144" s="71">
        <v>0</v>
      </c>
      <c r="BU144"/>
      <c r="BV144" s="70">
        <v>16.273</v>
      </c>
      <c r="BW144" s="70">
        <v>0</v>
      </c>
      <c r="BX144" s="70">
        <v>0</v>
      </c>
      <c r="BY144" s="70">
        <v>0</v>
      </c>
      <c r="BZ144" s="70">
        <v>0</v>
      </c>
      <c r="CA144" s="70">
        <v>0</v>
      </c>
      <c r="CB144" s="70">
        <v>0</v>
      </c>
      <c r="CC144" s="70">
        <v>0</v>
      </c>
      <c r="CD144" s="70">
        <v>0</v>
      </c>
    </row>
    <row r="145" spans="1:82">
      <c r="A145" s="70" t="s">
        <v>1851</v>
      </c>
      <c r="B145" s="70">
        <v>470</v>
      </c>
      <c r="C145" s="70">
        <v>11</v>
      </c>
      <c r="D145" s="70">
        <v>28</v>
      </c>
      <c r="E145" s="70">
        <v>2014</v>
      </c>
      <c r="F145" s="70" t="s">
        <v>181</v>
      </c>
      <c r="G145" s="70" t="s">
        <v>1840</v>
      </c>
      <c r="H145" s="70" t="s">
        <v>1841</v>
      </c>
      <c r="I145" s="148"/>
      <c r="J145" s="71">
        <v>31.642941442186181</v>
      </c>
      <c r="K145" s="71">
        <v>0.89016449599491876</v>
      </c>
      <c r="L145" s="71">
        <v>1.2220725769641381</v>
      </c>
      <c r="M145" s="71">
        <v>7.6660309042711106</v>
      </c>
      <c r="N145" s="71">
        <v>11.24299447984461</v>
      </c>
      <c r="O145" s="71">
        <v>8.4489774169583622</v>
      </c>
      <c r="P145" s="71">
        <v>7.145351250395926</v>
      </c>
      <c r="Q145" s="71">
        <v>0.57295842902460303</v>
      </c>
      <c r="R145" s="71">
        <v>0</v>
      </c>
      <c r="S145" s="71">
        <v>1.219906819344152</v>
      </c>
      <c r="T145" s="72"/>
      <c r="U145" s="71">
        <v>3437056</v>
      </c>
      <c r="V145" s="71">
        <v>359</v>
      </c>
      <c r="W145" s="71">
        <v>42</v>
      </c>
      <c r="X145" s="71">
        <v>1533</v>
      </c>
      <c r="Y145" s="71">
        <v>2801</v>
      </c>
      <c r="Z145" s="71">
        <v>4862</v>
      </c>
      <c r="AA145" s="71">
        <v>1423</v>
      </c>
      <c r="AB145" s="71">
        <v>7720</v>
      </c>
      <c r="AC145" s="71">
        <v>0</v>
      </c>
      <c r="AD145" s="71">
        <v>1.219906819344152</v>
      </c>
      <c r="AE145" s="72"/>
      <c r="AF145" s="71"/>
      <c r="AG145" s="71"/>
      <c r="AH145" s="71"/>
      <c r="AI145" s="71"/>
      <c r="AJ145" s="71"/>
      <c r="AK145" s="71"/>
      <c r="AL145" s="71"/>
      <c r="AM145" s="71"/>
      <c r="AN145" s="71"/>
      <c r="AO145" s="71"/>
      <c r="AP145" s="71"/>
      <c r="AQ145" s="72"/>
      <c r="AR145" s="71">
        <v>97</v>
      </c>
      <c r="AS145" s="71">
        <v>27</v>
      </c>
      <c r="AT145" s="71">
        <v>0</v>
      </c>
      <c r="AU145" s="71">
        <v>0</v>
      </c>
      <c r="AV145" s="71">
        <v>0</v>
      </c>
      <c r="AW145" s="71">
        <v>0</v>
      </c>
      <c r="AX145" s="71"/>
      <c r="AY145" s="72"/>
      <c r="AZ145" s="71">
        <v>433.3</v>
      </c>
      <c r="BA145" s="71">
        <v>1544</v>
      </c>
      <c r="BB145" s="71">
        <v>0</v>
      </c>
      <c r="BC145" s="71">
        <v>0</v>
      </c>
      <c r="BD145" s="71">
        <v>0</v>
      </c>
      <c r="BE145" s="71">
        <v>0</v>
      </c>
      <c r="BF145" s="71"/>
      <c r="BG145" s="72"/>
      <c r="BH145" s="71">
        <v>0</v>
      </c>
      <c r="BI145" s="71">
        <v>0</v>
      </c>
      <c r="BJ145" s="71">
        <v>17.091999999999999</v>
      </c>
      <c r="BK145" s="71">
        <v>0</v>
      </c>
      <c r="BL145" s="71">
        <v>0</v>
      </c>
      <c r="BM145" s="71">
        <v>0</v>
      </c>
      <c r="BN145" s="72"/>
      <c r="BO145" s="71">
        <v>0</v>
      </c>
      <c r="BP145" s="71">
        <v>0</v>
      </c>
      <c r="BQ145" s="71">
        <v>3</v>
      </c>
      <c r="BR145" s="71">
        <v>0</v>
      </c>
      <c r="BS145" s="71">
        <v>0</v>
      </c>
      <c r="BT145" s="71">
        <v>0</v>
      </c>
      <c r="BU145"/>
      <c r="BV145" s="70">
        <v>17.091999999999999</v>
      </c>
      <c r="BW145" s="70">
        <v>0</v>
      </c>
      <c r="BX145" s="70">
        <v>0</v>
      </c>
      <c r="BY145" s="70">
        <v>0</v>
      </c>
      <c r="BZ145" s="70">
        <v>0</v>
      </c>
      <c r="CA145" s="70">
        <v>0</v>
      </c>
      <c r="CB145" s="70">
        <v>0</v>
      </c>
      <c r="CC145" s="70">
        <v>0</v>
      </c>
      <c r="CD145" s="70">
        <v>0</v>
      </c>
    </row>
    <row r="146" spans="1:82">
      <c r="A146" s="70" t="s">
        <v>1852</v>
      </c>
      <c r="B146" s="70">
        <v>471</v>
      </c>
      <c r="C146" s="70">
        <v>12</v>
      </c>
      <c r="D146" s="70">
        <v>28</v>
      </c>
      <c r="E146" s="70">
        <v>2015</v>
      </c>
      <c r="F146" s="70" t="s">
        <v>182</v>
      </c>
      <c r="G146" s="70" t="s">
        <v>1840</v>
      </c>
      <c r="H146" s="70" t="s">
        <v>1841</v>
      </c>
      <c r="I146" s="148"/>
      <c r="J146" s="71">
        <v>33.204640871362592</v>
      </c>
      <c r="K146" s="71">
        <v>0.87666117471320537</v>
      </c>
      <c r="L146" s="71">
        <v>1.0904837142050761</v>
      </c>
      <c r="M146" s="71">
        <v>9.999751154052376</v>
      </c>
      <c r="N146" s="71">
        <v>10.59869564185569</v>
      </c>
      <c r="O146" s="71">
        <v>8.311640879000878</v>
      </c>
      <c r="P146" s="71">
        <v>7.0605411637949569</v>
      </c>
      <c r="Q146" s="71">
        <v>0.54991861182524104</v>
      </c>
      <c r="R146" s="71">
        <v>0</v>
      </c>
      <c r="S146" s="71">
        <v>0.86281930588162792</v>
      </c>
      <c r="T146" s="72"/>
      <c r="U146" s="71">
        <v>3901497</v>
      </c>
      <c r="V146" s="71">
        <v>359</v>
      </c>
      <c r="W146" s="71">
        <v>42</v>
      </c>
      <c r="X146" s="71">
        <v>1533</v>
      </c>
      <c r="Y146" s="71">
        <v>2778</v>
      </c>
      <c r="Z146" s="71">
        <v>4829</v>
      </c>
      <c r="AA146" s="71">
        <v>1405</v>
      </c>
      <c r="AB146" s="71">
        <v>7569</v>
      </c>
      <c r="AC146" s="71">
        <v>0</v>
      </c>
      <c r="AD146" s="71">
        <v>0.86281930588162792</v>
      </c>
      <c r="AE146" s="72"/>
      <c r="AF146" s="71">
        <v>37392718.509455919</v>
      </c>
      <c r="AG146" s="71">
        <v>673106.04117337719</v>
      </c>
      <c r="AH146" s="71">
        <v>226704.4637526047</v>
      </c>
      <c r="AI146" s="71">
        <v>9863568.5164281502</v>
      </c>
      <c r="AJ146" s="71">
        <v>15834292.55465987</v>
      </c>
      <c r="AK146" s="71">
        <v>0</v>
      </c>
      <c r="AL146" s="71">
        <v>0</v>
      </c>
      <c r="AM146" s="71">
        <v>1037299.699239169</v>
      </c>
      <c r="AN146" s="71">
        <v>0</v>
      </c>
      <c r="AO146" s="71">
        <v>0</v>
      </c>
      <c r="AP146" s="71">
        <v>65027689.784709089</v>
      </c>
      <c r="AQ146" s="72"/>
      <c r="AR146" s="71">
        <v>106</v>
      </c>
      <c r="AS146" s="71">
        <v>46</v>
      </c>
      <c r="AT146" s="71">
        <v>0</v>
      </c>
      <c r="AU146" s="71">
        <v>0</v>
      </c>
      <c r="AV146" s="71">
        <v>0</v>
      </c>
      <c r="AW146" s="71">
        <v>0</v>
      </c>
      <c r="AX146" s="71"/>
      <c r="AY146" s="72"/>
      <c r="AZ146" s="71">
        <v>486.5</v>
      </c>
      <c r="BA146" s="71">
        <v>2213.6</v>
      </c>
      <c r="BB146" s="71">
        <v>0</v>
      </c>
      <c r="BC146" s="71">
        <v>0</v>
      </c>
      <c r="BD146" s="71">
        <v>0</v>
      </c>
      <c r="BE146" s="71">
        <v>0</v>
      </c>
      <c r="BF146" s="71"/>
      <c r="BG146" s="72"/>
      <c r="BH146" s="71">
        <v>0</v>
      </c>
      <c r="BI146" s="71">
        <v>0</v>
      </c>
      <c r="BJ146" s="71">
        <v>15.887</v>
      </c>
      <c r="BK146" s="71">
        <v>0</v>
      </c>
      <c r="BL146" s="71">
        <v>0</v>
      </c>
      <c r="BM146" s="71">
        <v>0</v>
      </c>
      <c r="BN146" s="72"/>
      <c r="BO146" s="71">
        <v>0</v>
      </c>
      <c r="BP146" s="71">
        <v>0</v>
      </c>
      <c r="BQ146" s="71">
        <v>3</v>
      </c>
      <c r="BR146" s="71">
        <v>0</v>
      </c>
      <c r="BS146" s="71">
        <v>0</v>
      </c>
      <c r="BT146" s="71">
        <v>0</v>
      </c>
      <c r="BU146"/>
      <c r="BV146" s="70">
        <v>15.887</v>
      </c>
      <c r="BW146" s="70">
        <v>0</v>
      </c>
      <c r="BX146" s="70">
        <v>0</v>
      </c>
      <c r="BY146" s="70">
        <v>0</v>
      </c>
      <c r="BZ146" s="70">
        <v>0</v>
      </c>
      <c r="CA146" s="70">
        <v>0</v>
      </c>
      <c r="CB146" s="70">
        <v>0</v>
      </c>
      <c r="CC146" s="70">
        <v>0</v>
      </c>
      <c r="CD146" s="70">
        <v>0</v>
      </c>
    </row>
    <row r="147" spans="1:82">
      <c r="A147" s="70" t="s">
        <v>1853</v>
      </c>
      <c r="B147" s="70">
        <v>472</v>
      </c>
      <c r="C147" s="70">
        <v>13</v>
      </c>
      <c r="D147" s="70">
        <v>28</v>
      </c>
      <c r="E147" s="70">
        <v>2016</v>
      </c>
      <c r="F147" s="70" t="s">
        <v>155</v>
      </c>
      <c r="G147" s="70" t="s">
        <v>1840</v>
      </c>
      <c r="H147" s="70" t="s">
        <v>1841</v>
      </c>
      <c r="I147" s="148"/>
      <c r="J147" s="71">
        <v>32.302691190801497</v>
      </c>
      <c r="K147" s="71">
        <v>0.87156126506760889</v>
      </c>
      <c r="L147" s="71">
        <v>1.0365392947298078</v>
      </c>
      <c r="M147" s="71">
        <v>6.6539420190756582</v>
      </c>
      <c r="N147" s="71">
        <v>10.374087662231833</v>
      </c>
      <c r="O147" s="71">
        <v>8.1324952064478104</v>
      </c>
      <c r="P147" s="71">
        <v>6.7341886006081548</v>
      </c>
      <c r="Q147" s="71">
        <v>0.52303016623892151</v>
      </c>
      <c r="R147" s="71">
        <v>0</v>
      </c>
      <c r="S147" s="71">
        <v>1.0724630113107052</v>
      </c>
      <c r="T147" s="72"/>
      <c r="U147" s="71">
        <v>3734906</v>
      </c>
      <c r="V147" s="71">
        <v>359</v>
      </c>
      <c r="W147" s="71">
        <v>42</v>
      </c>
      <c r="X147" s="71">
        <v>1533</v>
      </c>
      <c r="Y147" s="71">
        <v>2770</v>
      </c>
      <c r="Z147" s="71">
        <v>4783</v>
      </c>
      <c r="AA147" s="71">
        <v>1386</v>
      </c>
      <c r="AB147" s="71">
        <v>7405</v>
      </c>
      <c r="AC147" s="71">
        <v>0</v>
      </c>
      <c r="AD147" s="71">
        <v>1.072463011310705</v>
      </c>
      <c r="AE147" s="72"/>
      <c r="AF147" s="71">
        <v>37267326.495330647</v>
      </c>
      <c r="AG147" s="71">
        <v>645072.01436852058</v>
      </c>
      <c r="AH147" s="71">
        <v>165433.76296199969</v>
      </c>
      <c r="AI147" s="71">
        <v>9800881.8467972763</v>
      </c>
      <c r="AJ147" s="71">
        <v>15534040.925207229</v>
      </c>
      <c r="AK147" s="71">
        <v>0</v>
      </c>
      <c r="AL147" s="71">
        <v>0</v>
      </c>
      <c r="AM147" s="71">
        <v>1015612.606013087</v>
      </c>
      <c r="AN147" s="71">
        <v>0</v>
      </c>
      <c r="AO147" s="71">
        <v>0</v>
      </c>
      <c r="AP147" s="71">
        <v>64428367.650678754</v>
      </c>
      <c r="AQ147" s="72"/>
      <c r="AR147" s="71">
        <v>116</v>
      </c>
      <c r="AS147" s="71">
        <v>56</v>
      </c>
      <c r="AT147" s="71">
        <v>0</v>
      </c>
      <c r="AU147" s="71">
        <v>0</v>
      </c>
      <c r="AV147" s="71">
        <v>0</v>
      </c>
      <c r="AW147" s="71">
        <v>0</v>
      </c>
      <c r="AX147" s="71"/>
      <c r="AY147" s="72"/>
      <c r="AZ147" s="71">
        <v>534.79999999999995</v>
      </c>
      <c r="BA147" s="71">
        <v>2493.6999999999998</v>
      </c>
      <c r="BB147" s="71">
        <v>0</v>
      </c>
      <c r="BC147" s="71">
        <v>0</v>
      </c>
      <c r="BD147" s="71">
        <v>0</v>
      </c>
      <c r="BE147" s="71">
        <v>0</v>
      </c>
      <c r="BF147" s="71"/>
      <c r="BG147" s="72"/>
      <c r="BH147" s="71">
        <v>0</v>
      </c>
      <c r="BI147" s="71">
        <v>0</v>
      </c>
      <c r="BJ147" s="71">
        <v>17.457000000000001</v>
      </c>
      <c r="BK147" s="71">
        <v>0</v>
      </c>
      <c r="BL147" s="71">
        <v>0</v>
      </c>
      <c r="BM147" s="71">
        <v>0</v>
      </c>
      <c r="BN147" s="72"/>
      <c r="BO147" s="71">
        <v>0</v>
      </c>
      <c r="BP147" s="71">
        <v>0</v>
      </c>
      <c r="BQ147" s="71">
        <v>3</v>
      </c>
      <c r="BR147" s="71">
        <v>0</v>
      </c>
      <c r="BS147" s="71">
        <v>0</v>
      </c>
      <c r="BT147" s="71">
        <v>0</v>
      </c>
      <c r="BU147"/>
      <c r="BV147" s="70">
        <v>17.457000000000001</v>
      </c>
      <c r="BW147" s="70">
        <v>0</v>
      </c>
      <c r="BX147" s="70">
        <v>0</v>
      </c>
      <c r="BY147" s="70">
        <v>0</v>
      </c>
      <c r="BZ147" s="70">
        <v>0</v>
      </c>
      <c r="CA147" s="70">
        <v>0</v>
      </c>
      <c r="CB147" s="70">
        <v>0</v>
      </c>
      <c r="CC147" s="70">
        <v>0</v>
      </c>
      <c r="CD147" s="70">
        <v>0</v>
      </c>
    </row>
    <row r="148" spans="1:82">
      <c r="A148" s="70" t="s">
        <v>1854</v>
      </c>
      <c r="B148" s="70">
        <v>473</v>
      </c>
      <c r="C148" s="70">
        <v>14</v>
      </c>
      <c r="D148" s="70">
        <v>28</v>
      </c>
      <c r="E148" s="70">
        <v>2017</v>
      </c>
      <c r="F148" s="70" t="s">
        <v>156</v>
      </c>
      <c r="G148" s="70" t="s">
        <v>1840</v>
      </c>
      <c r="H148" s="70" t="s">
        <v>1841</v>
      </c>
      <c r="I148" s="148"/>
      <c r="J148" s="71">
        <v>35.223675508061298</v>
      </c>
      <c r="K148" s="71">
        <v>0.86760624693571498</v>
      </c>
      <c r="L148" s="71">
        <v>1.1127472716851765</v>
      </c>
      <c r="M148" s="71">
        <v>5.8919901871925768</v>
      </c>
      <c r="N148" s="71">
        <v>9.9482609487650979</v>
      </c>
      <c r="O148" s="71">
        <v>7.9078021777759515</v>
      </c>
      <c r="P148" s="71">
        <v>6.6046269345344335</v>
      </c>
      <c r="Q148" s="71">
        <v>0.49478507123534099</v>
      </c>
      <c r="R148" s="71">
        <v>0</v>
      </c>
      <c r="S148" s="71">
        <v>1.2611655274813978</v>
      </c>
      <c r="T148" s="72"/>
      <c r="U148" s="71">
        <v>4143121</v>
      </c>
      <c r="V148" s="71">
        <v>359</v>
      </c>
      <c r="W148" s="71">
        <v>42</v>
      </c>
      <c r="X148" s="71">
        <v>1533</v>
      </c>
      <c r="Y148" s="71">
        <v>2749</v>
      </c>
      <c r="Z148" s="71">
        <v>4728</v>
      </c>
      <c r="AA148" s="71">
        <v>1368</v>
      </c>
      <c r="AB148" s="71">
        <v>7244</v>
      </c>
      <c r="AC148" s="71">
        <v>0</v>
      </c>
      <c r="AD148" s="71">
        <v>1.261165527481398</v>
      </c>
      <c r="AE148" s="72"/>
      <c r="AF148" s="71">
        <v>41186654.72194232</v>
      </c>
      <c r="AG148" s="71">
        <v>649230.96883975377</v>
      </c>
      <c r="AH148" s="71">
        <v>227973.3598107209</v>
      </c>
      <c r="AI148" s="71">
        <v>9254210.5003420971</v>
      </c>
      <c r="AJ148" s="71">
        <v>14389159.817661541</v>
      </c>
      <c r="AK148" s="71">
        <v>0</v>
      </c>
      <c r="AL148" s="71">
        <v>0</v>
      </c>
      <c r="AM148" s="71">
        <v>995085.69447880844</v>
      </c>
      <c r="AN148" s="71">
        <v>0</v>
      </c>
      <c r="AO148" s="71">
        <v>0</v>
      </c>
      <c r="AP148" s="71">
        <v>66702315.063075244</v>
      </c>
      <c r="AQ148" s="72"/>
      <c r="AR148" s="71">
        <v>125</v>
      </c>
      <c r="AS148" s="71">
        <v>63</v>
      </c>
      <c r="AT148" s="71">
        <v>0</v>
      </c>
      <c r="AU148" s="71">
        <v>0</v>
      </c>
      <c r="AV148" s="71">
        <v>0</v>
      </c>
      <c r="AW148" s="71">
        <v>0</v>
      </c>
      <c r="AX148" s="71"/>
      <c r="AY148" s="72"/>
      <c r="AZ148" s="71">
        <v>578.4</v>
      </c>
      <c r="BA148" s="71">
        <v>2753.8</v>
      </c>
      <c r="BB148" s="71">
        <v>0</v>
      </c>
      <c r="BC148" s="71">
        <v>0</v>
      </c>
      <c r="BD148" s="71">
        <v>0</v>
      </c>
      <c r="BE148" s="71">
        <v>0</v>
      </c>
      <c r="BF148" s="71"/>
      <c r="BG148" s="72"/>
      <c r="BH148" s="71">
        <v>0</v>
      </c>
      <c r="BI148" s="71">
        <v>0</v>
      </c>
      <c r="BJ148" s="71">
        <v>18.599</v>
      </c>
      <c r="BK148" s="71">
        <v>0</v>
      </c>
      <c r="BL148" s="71">
        <v>0</v>
      </c>
      <c r="BM148" s="71">
        <v>0</v>
      </c>
      <c r="BN148" s="72"/>
      <c r="BO148" s="71">
        <v>0</v>
      </c>
      <c r="BP148" s="71">
        <v>0</v>
      </c>
      <c r="BQ148" s="71">
        <v>3</v>
      </c>
      <c r="BR148" s="71">
        <v>0</v>
      </c>
      <c r="BS148" s="71">
        <v>0</v>
      </c>
      <c r="BT148" s="71">
        <v>0</v>
      </c>
      <c r="BU148"/>
      <c r="BV148" s="70">
        <v>18.599</v>
      </c>
      <c r="BW148" s="70">
        <v>0</v>
      </c>
      <c r="BX148" s="70">
        <v>0</v>
      </c>
      <c r="BY148" s="70">
        <v>0</v>
      </c>
      <c r="BZ148" s="70">
        <v>0</v>
      </c>
      <c r="CA148" s="70">
        <v>0</v>
      </c>
      <c r="CB148" s="70">
        <v>0</v>
      </c>
      <c r="CC148" s="70">
        <v>0</v>
      </c>
      <c r="CD148" s="70">
        <v>0</v>
      </c>
    </row>
    <row r="149" spans="1:82">
      <c r="A149" s="70" t="s">
        <v>1855</v>
      </c>
      <c r="B149" s="70">
        <v>474</v>
      </c>
      <c r="C149" s="70">
        <v>15</v>
      </c>
      <c r="D149" s="70">
        <v>28</v>
      </c>
      <c r="E149" s="70">
        <v>2018</v>
      </c>
      <c r="F149" s="70" t="s">
        <v>183</v>
      </c>
      <c r="G149" s="70" t="s">
        <v>1840</v>
      </c>
      <c r="H149" s="70" t="s">
        <v>1841</v>
      </c>
      <c r="I149" s="148"/>
      <c r="J149" s="71">
        <v>37.428962034264615</v>
      </c>
      <c r="K149" s="71">
        <v>0.8172801986369348</v>
      </c>
      <c r="L149" s="71">
        <v>0.98579162640569251</v>
      </c>
      <c r="M149" s="71">
        <v>6.0921972443240522</v>
      </c>
      <c r="N149" s="71">
        <v>8.8495787676493016</v>
      </c>
      <c r="O149" s="71">
        <v>7.6624055476203132</v>
      </c>
      <c r="P149" s="71">
        <v>6.486304173521896</v>
      </c>
      <c r="Q149" s="71">
        <v>0.44917996616547201</v>
      </c>
      <c r="R149" s="71">
        <v>0</v>
      </c>
      <c r="S149" s="71">
        <v>1.3242275788850586</v>
      </c>
      <c r="T149" s="72"/>
      <c r="U149" s="71">
        <v>4695045</v>
      </c>
      <c r="V149" s="71">
        <v>359</v>
      </c>
      <c r="W149" s="71">
        <v>42</v>
      </c>
      <c r="X149" s="71">
        <v>1533</v>
      </c>
      <c r="Y149" s="71">
        <v>2724</v>
      </c>
      <c r="Z149" s="71">
        <v>4669</v>
      </c>
      <c r="AA149" s="71">
        <v>1357</v>
      </c>
      <c r="AB149" s="71">
        <v>7087</v>
      </c>
      <c r="AC149" s="71">
        <v>0</v>
      </c>
      <c r="AD149" s="71">
        <v>1.324227578885059</v>
      </c>
      <c r="AE149" s="72"/>
      <c r="AF149" s="71">
        <v>44447355.17138809</v>
      </c>
      <c r="AG149" s="71">
        <v>579316.43654310738</v>
      </c>
      <c r="AH149" s="71">
        <v>214818.279365564</v>
      </c>
      <c r="AI149" s="71">
        <v>9424695.3531501777</v>
      </c>
      <c r="AJ149" s="71">
        <v>13533944.911873169</v>
      </c>
      <c r="AK149" s="71">
        <v>0</v>
      </c>
      <c r="AL149" s="71">
        <v>0</v>
      </c>
      <c r="AM149" s="71">
        <v>975533.42161345552</v>
      </c>
      <c r="AN149" s="71">
        <v>0</v>
      </c>
      <c r="AO149" s="71">
        <v>0</v>
      </c>
      <c r="AP149" s="71">
        <v>69175663.573933572</v>
      </c>
      <c r="AQ149" s="72"/>
      <c r="AR149" s="71">
        <v>128</v>
      </c>
      <c r="AS149" s="71">
        <v>70</v>
      </c>
      <c r="AT149" s="71">
        <v>0</v>
      </c>
      <c r="AU149" s="71">
        <v>0</v>
      </c>
      <c r="AV149" s="71">
        <v>0</v>
      </c>
      <c r="AW149" s="71">
        <v>0</v>
      </c>
      <c r="AX149" s="71"/>
      <c r="AY149" s="72"/>
      <c r="AZ149" s="71">
        <v>596.6</v>
      </c>
      <c r="BA149" s="71">
        <v>2938</v>
      </c>
      <c r="BB149" s="71">
        <v>0</v>
      </c>
      <c r="BC149" s="71">
        <v>0</v>
      </c>
      <c r="BD149" s="71">
        <v>0</v>
      </c>
      <c r="BE149" s="71">
        <v>0</v>
      </c>
      <c r="BF149" s="71"/>
      <c r="BG149" s="72"/>
      <c r="BH149" s="71">
        <v>0</v>
      </c>
      <c r="BI149" s="71">
        <v>0</v>
      </c>
      <c r="BJ149" s="71">
        <v>17.925000000000001</v>
      </c>
      <c r="BK149" s="71">
        <v>0</v>
      </c>
      <c r="BL149" s="71">
        <v>0</v>
      </c>
      <c r="BM149" s="71">
        <v>0</v>
      </c>
      <c r="BN149" s="72"/>
      <c r="BO149" s="71">
        <v>0</v>
      </c>
      <c r="BP149" s="71">
        <v>0</v>
      </c>
      <c r="BQ149" s="71">
        <v>3</v>
      </c>
      <c r="BR149" s="71">
        <v>0</v>
      </c>
      <c r="BS149" s="71">
        <v>0</v>
      </c>
      <c r="BT149" s="71">
        <v>0</v>
      </c>
      <c r="BU149"/>
      <c r="BV149" s="70">
        <v>17.925000000000001</v>
      </c>
      <c r="BW149" s="70">
        <v>0</v>
      </c>
      <c r="BX149" s="70">
        <v>0</v>
      </c>
      <c r="BY149" s="70">
        <v>0</v>
      </c>
      <c r="BZ149" s="70">
        <v>0</v>
      </c>
      <c r="CA149" s="70">
        <v>0</v>
      </c>
      <c r="CB149" s="70">
        <v>0</v>
      </c>
      <c r="CC149" s="70">
        <v>0</v>
      </c>
      <c r="CD149" s="70">
        <v>0</v>
      </c>
    </row>
    <row r="150" spans="1:82">
      <c r="A150" s="70" t="s">
        <v>1856</v>
      </c>
      <c r="B150" s="70">
        <v>475</v>
      </c>
      <c r="C150" s="70">
        <v>16</v>
      </c>
      <c r="D150" s="70">
        <v>28</v>
      </c>
      <c r="E150" s="70">
        <v>2019</v>
      </c>
      <c r="F150" s="70" t="s">
        <v>158</v>
      </c>
      <c r="G150" s="70" t="s">
        <v>1840</v>
      </c>
      <c r="H150" s="70" t="s">
        <v>1841</v>
      </c>
      <c r="I150" s="148"/>
      <c r="J150" s="71">
        <v>29.432433677267898</v>
      </c>
      <c r="K150" s="71">
        <v>0.74306961183144771</v>
      </c>
      <c r="L150" s="71">
        <v>0.99028196043268835</v>
      </c>
      <c r="M150" s="71">
        <v>6.2553107583085223</v>
      </c>
      <c r="N150" s="71">
        <v>8.4349147711002601</v>
      </c>
      <c r="O150" s="71">
        <v>7.3506507993271635</v>
      </c>
      <c r="P150" s="71">
        <v>6.3762949777457232</v>
      </c>
      <c r="Q150" s="71">
        <v>0.43197153680782002</v>
      </c>
      <c r="R150" s="71">
        <v>0</v>
      </c>
      <c r="S150" s="71">
        <v>1.009171533463129</v>
      </c>
      <c r="T150" s="72"/>
      <c r="U150" s="71">
        <v>3880679</v>
      </c>
      <c r="V150" s="71">
        <v>359</v>
      </c>
      <c r="W150" s="71">
        <v>42</v>
      </c>
      <c r="X150" s="71">
        <v>1533</v>
      </c>
      <c r="Y150" s="71">
        <v>2733</v>
      </c>
      <c r="Z150" s="71">
        <v>4602</v>
      </c>
      <c r="AA150" s="71">
        <v>1324</v>
      </c>
      <c r="AB150" s="71">
        <v>7000</v>
      </c>
      <c r="AC150" s="71">
        <v>0</v>
      </c>
      <c r="AD150" s="71">
        <v>1.009171533463129</v>
      </c>
      <c r="AE150" s="72"/>
      <c r="AF150" s="71">
        <v>36957451.962605432</v>
      </c>
      <c r="AG150" s="71">
        <v>562249.13728241005</v>
      </c>
      <c r="AH150" s="71">
        <v>226439.33005325851</v>
      </c>
      <c r="AI150" s="71">
        <v>10462946.080397651</v>
      </c>
      <c r="AJ150" s="71">
        <v>12631706.881924819</v>
      </c>
      <c r="AK150" s="71">
        <v>0</v>
      </c>
      <c r="AL150" s="71">
        <v>0</v>
      </c>
      <c r="AM150" s="71">
        <v>953347.30402821326</v>
      </c>
      <c r="AN150" s="71">
        <v>0</v>
      </c>
      <c r="AO150" s="71">
        <v>0</v>
      </c>
      <c r="AP150" s="71">
        <v>61794140.696291789</v>
      </c>
      <c r="AQ150" s="72"/>
      <c r="AR150" s="71">
        <v>135</v>
      </c>
      <c r="AS150" s="71">
        <v>76</v>
      </c>
      <c r="AT150" s="71">
        <v>0</v>
      </c>
      <c r="AU150" s="71">
        <v>0</v>
      </c>
      <c r="AV150" s="71">
        <v>0</v>
      </c>
      <c r="AW150" s="71">
        <v>0</v>
      </c>
      <c r="AX150" s="71"/>
      <c r="AY150" s="72"/>
      <c r="AZ150" s="71">
        <v>634.80000000000007</v>
      </c>
      <c r="BA150" s="71">
        <v>3130.4</v>
      </c>
      <c r="BB150" s="71">
        <v>0</v>
      </c>
      <c r="BC150" s="71">
        <v>0</v>
      </c>
      <c r="BD150" s="71">
        <v>0</v>
      </c>
      <c r="BE150" s="71">
        <v>0</v>
      </c>
      <c r="BF150" s="71"/>
      <c r="BG150" s="72"/>
      <c r="BH150" s="71">
        <v>0</v>
      </c>
      <c r="BI150" s="71">
        <v>0</v>
      </c>
      <c r="BJ150" s="71">
        <v>14.818</v>
      </c>
      <c r="BK150" s="71">
        <v>0</v>
      </c>
      <c r="BL150" s="71">
        <v>0</v>
      </c>
      <c r="BM150" s="71">
        <v>0</v>
      </c>
      <c r="BN150" s="72"/>
      <c r="BO150" s="71">
        <v>0</v>
      </c>
      <c r="BP150" s="71">
        <v>0</v>
      </c>
      <c r="BQ150" s="71">
        <v>3</v>
      </c>
      <c r="BR150" s="71">
        <v>0</v>
      </c>
      <c r="BS150" s="71">
        <v>0</v>
      </c>
      <c r="BT150" s="71">
        <v>0</v>
      </c>
      <c r="BU150"/>
      <c r="BV150" s="70">
        <v>14.818</v>
      </c>
      <c r="BW150" s="70">
        <v>0</v>
      </c>
      <c r="BX150" s="70">
        <v>0</v>
      </c>
      <c r="BY150" s="70">
        <v>0</v>
      </c>
      <c r="BZ150" s="70">
        <v>0</v>
      </c>
      <c r="CA150" s="70">
        <v>0</v>
      </c>
      <c r="CB150" s="70">
        <v>0</v>
      </c>
      <c r="CC150" s="70">
        <v>0</v>
      </c>
      <c r="CD150" s="70">
        <v>0</v>
      </c>
    </row>
    <row r="151" spans="1:82">
      <c r="A151" s="70" t="s">
        <v>1857</v>
      </c>
      <c r="B151" s="70">
        <v>476</v>
      </c>
      <c r="C151" s="70">
        <v>17</v>
      </c>
      <c r="D151" s="70">
        <v>28</v>
      </c>
      <c r="E151" s="70">
        <v>2020</v>
      </c>
      <c r="F151" s="70" t="s">
        <v>159</v>
      </c>
      <c r="G151" s="70" t="s">
        <v>1840</v>
      </c>
      <c r="H151" s="70" t="s">
        <v>1841</v>
      </c>
      <c r="I151" s="148"/>
      <c r="J151" s="71">
        <v>30.318354350722011</v>
      </c>
      <c r="K151" s="71">
        <v>0.67999380619806959</v>
      </c>
      <c r="L151" s="71">
        <v>2.1982294073988538</v>
      </c>
      <c r="M151" s="71">
        <v>5.2854533067730038</v>
      </c>
      <c r="N151" s="71">
        <v>8.1103425497548329</v>
      </c>
      <c r="O151" s="71">
        <v>6.3996256823870459</v>
      </c>
      <c r="P151" s="71">
        <v>5.9944594984528994</v>
      </c>
      <c r="Q151" s="71">
        <v>0.403350308772011</v>
      </c>
      <c r="R151" s="71">
        <v>0</v>
      </c>
      <c r="S151" s="71">
        <v>1.3630932448431829</v>
      </c>
      <c r="T151" s="72"/>
      <c r="U151" s="71">
        <v>3837659</v>
      </c>
      <c r="V151" s="71">
        <v>298</v>
      </c>
      <c r="W151" s="71">
        <v>110</v>
      </c>
      <c r="X151" s="71">
        <v>1474</v>
      </c>
      <c r="Y151" s="71">
        <v>2708</v>
      </c>
      <c r="Z151" s="71">
        <v>4573</v>
      </c>
      <c r="AA151" s="71">
        <v>1323</v>
      </c>
      <c r="AB151" s="71">
        <v>6841</v>
      </c>
      <c r="AC151" s="71">
        <v>0</v>
      </c>
      <c r="AD151" s="71">
        <v>1.3630932448431829</v>
      </c>
      <c r="AE151" s="72"/>
      <c r="AF151" s="71">
        <v>38066520.785951883</v>
      </c>
      <c r="AG151" s="71">
        <v>501772.98430324736</v>
      </c>
      <c r="AH151" s="71">
        <v>533590.51461250091</v>
      </c>
      <c r="AI151" s="71">
        <v>9331066.2554819509</v>
      </c>
      <c r="AJ151" s="71">
        <v>14647970.68848308</v>
      </c>
      <c r="AK151" s="71"/>
      <c r="AL151" s="71"/>
      <c r="AM151" s="71">
        <v>892826.50509524171</v>
      </c>
      <c r="AN151" s="71"/>
      <c r="AO151" s="71"/>
      <c r="AP151" s="71">
        <v>63973747.733927906</v>
      </c>
      <c r="AQ151" s="72"/>
      <c r="AR151" s="71">
        <v>145</v>
      </c>
      <c r="AS151" s="71">
        <v>77</v>
      </c>
      <c r="AT151" s="71">
        <v>0</v>
      </c>
      <c r="AU151" s="71">
        <v>0</v>
      </c>
      <c r="AV151" s="71">
        <v>0</v>
      </c>
      <c r="AW151" s="71">
        <v>0</v>
      </c>
      <c r="AX151" s="71"/>
      <c r="AY151" s="72"/>
      <c r="AZ151" s="71">
        <v>698.7</v>
      </c>
      <c r="BA151" s="71">
        <v>3168.8999999999992</v>
      </c>
      <c r="BB151" s="71">
        <v>0</v>
      </c>
      <c r="BC151" s="71">
        <v>0</v>
      </c>
      <c r="BD151" s="71">
        <v>0</v>
      </c>
      <c r="BE151" s="71">
        <v>0</v>
      </c>
      <c r="BF151" s="71"/>
      <c r="BG151" s="72"/>
      <c r="BH151" s="71">
        <v>0</v>
      </c>
      <c r="BI151" s="71">
        <v>0</v>
      </c>
      <c r="BJ151" s="71">
        <v>13.137</v>
      </c>
      <c r="BK151" s="71">
        <v>0</v>
      </c>
      <c r="BL151" s="71">
        <v>0</v>
      </c>
      <c r="BM151" s="71">
        <v>0</v>
      </c>
      <c r="BN151" s="72"/>
      <c r="BO151" s="71">
        <v>0</v>
      </c>
      <c r="BP151" s="71">
        <v>0</v>
      </c>
      <c r="BQ151" s="71">
        <v>3</v>
      </c>
      <c r="BR151" s="71">
        <v>0</v>
      </c>
      <c r="BS151" s="71">
        <v>0</v>
      </c>
      <c r="BT151" s="71">
        <v>0</v>
      </c>
      <c r="BU151"/>
      <c r="BV151" s="70">
        <v>13.137</v>
      </c>
      <c r="BW151" s="70">
        <v>0</v>
      </c>
      <c r="BX151" s="70">
        <v>0</v>
      </c>
      <c r="BY151" s="70">
        <v>0</v>
      </c>
      <c r="BZ151" s="70">
        <v>0</v>
      </c>
      <c r="CA151" s="70">
        <v>0</v>
      </c>
      <c r="CB151" s="70">
        <v>0</v>
      </c>
      <c r="CC151" s="70">
        <v>0</v>
      </c>
      <c r="CD151" s="70">
        <v>0</v>
      </c>
    </row>
    <row r="152" spans="1:82">
      <c r="A152" s="70" t="s">
        <v>1858</v>
      </c>
      <c r="B152" s="70">
        <v>476</v>
      </c>
      <c r="C152" s="70">
        <v>18</v>
      </c>
      <c r="D152" s="70">
        <v>28</v>
      </c>
      <c r="E152" s="70">
        <v>2021</v>
      </c>
      <c r="F152" s="70" t="s">
        <v>160</v>
      </c>
      <c r="G152" s="70" t="s">
        <v>1840</v>
      </c>
      <c r="H152" s="70" t="s">
        <v>1841</v>
      </c>
      <c r="I152" s="148"/>
      <c r="J152" s="71">
        <v>36.082866880321852</v>
      </c>
      <c r="K152" s="71">
        <v>0.74138493840776665</v>
      </c>
      <c r="L152" s="71">
        <v>2.4752109090340233</v>
      </c>
      <c r="M152" s="71">
        <v>6.0358392985418599</v>
      </c>
      <c r="N152" s="71">
        <v>8.3311887537564679</v>
      </c>
      <c r="O152" s="71">
        <v>6.1269835879523971</v>
      </c>
      <c r="P152" s="71">
        <v>6.128878460247261</v>
      </c>
      <c r="Q152" s="71">
        <v>0.38798232865596199</v>
      </c>
      <c r="R152" s="71">
        <v>0</v>
      </c>
      <c r="S152" s="71">
        <v>0.99670270406690442</v>
      </c>
      <c r="T152" s="72"/>
      <c r="U152" s="71">
        <v>4905141</v>
      </c>
      <c r="V152" s="71">
        <v>298</v>
      </c>
      <c r="W152" s="71">
        <v>110</v>
      </c>
      <c r="X152" s="71">
        <v>1474</v>
      </c>
      <c r="Y152" s="71">
        <v>2680</v>
      </c>
      <c r="Z152" s="71">
        <v>4508</v>
      </c>
      <c r="AA152" s="71">
        <v>1319</v>
      </c>
      <c r="AB152" s="71">
        <v>6645</v>
      </c>
      <c r="AC152" s="71">
        <v>0</v>
      </c>
      <c r="AD152" s="71">
        <v>0.99670270406690442</v>
      </c>
      <c r="AE152" s="72"/>
      <c r="AF152" s="71">
        <v>43993831.485758528</v>
      </c>
      <c r="AG152" s="71">
        <v>511567.97612439963</v>
      </c>
      <c r="AH152" s="71">
        <v>574101.31931535946</v>
      </c>
      <c r="AI152" s="71">
        <v>9264043.3747411966</v>
      </c>
      <c r="AJ152" s="71">
        <v>14028614.23499893</v>
      </c>
      <c r="AK152" s="71">
        <v>0</v>
      </c>
      <c r="AL152" s="71">
        <v>0</v>
      </c>
      <c r="AM152" s="71">
        <v>872248.53448285046</v>
      </c>
      <c r="AN152" s="71">
        <v>0</v>
      </c>
      <c r="AO152" s="71">
        <v>0</v>
      </c>
      <c r="AP152" s="71">
        <v>69244406.925421268</v>
      </c>
      <c r="AQ152" s="72"/>
      <c r="AR152" s="71">
        <v>151</v>
      </c>
      <c r="AS152" s="71">
        <v>78</v>
      </c>
      <c r="AT152" s="71">
        <v>0</v>
      </c>
      <c r="AU152" s="71">
        <v>0</v>
      </c>
      <c r="AV152" s="71">
        <v>0</v>
      </c>
      <c r="AW152" s="71">
        <v>0</v>
      </c>
      <c r="AX152" s="71"/>
      <c r="AY152" s="72"/>
      <c r="AZ152" s="71">
        <v>740.2</v>
      </c>
      <c r="BA152" s="71">
        <v>3218.1999999999989</v>
      </c>
      <c r="BB152" s="71">
        <v>0</v>
      </c>
      <c r="BC152" s="71">
        <v>0</v>
      </c>
      <c r="BD152" s="71">
        <v>0</v>
      </c>
      <c r="BE152" s="71">
        <v>0</v>
      </c>
      <c r="BF152" s="71"/>
      <c r="BG152" s="72"/>
      <c r="BH152" s="71">
        <v>0</v>
      </c>
      <c r="BI152" s="71">
        <v>0</v>
      </c>
      <c r="BJ152" s="71">
        <v>15.055</v>
      </c>
      <c r="BK152" s="71">
        <v>0</v>
      </c>
      <c r="BL152" s="71">
        <v>0</v>
      </c>
      <c r="BM152" s="71">
        <v>0</v>
      </c>
      <c r="BN152" s="72"/>
      <c r="BO152" s="71">
        <v>0</v>
      </c>
      <c r="BP152" s="71">
        <v>0</v>
      </c>
      <c r="BQ152" s="71">
        <v>3</v>
      </c>
      <c r="BR152" s="71">
        <v>0</v>
      </c>
      <c r="BS152" s="71">
        <v>0</v>
      </c>
      <c r="BT152" s="71">
        <v>0</v>
      </c>
      <c r="BU152"/>
      <c r="BV152" s="70">
        <v>15.055</v>
      </c>
      <c r="BW152" s="70">
        <v>0</v>
      </c>
      <c r="BX152" s="70">
        <v>0</v>
      </c>
      <c r="BY152" s="70">
        <v>0</v>
      </c>
      <c r="BZ152" s="70">
        <v>0</v>
      </c>
      <c r="CA152" s="70">
        <v>0</v>
      </c>
      <c r="CB152" s="70">
        <v>0</v>
      </c>
      <c r="CC152" s="70">
        <v>0</v>
      </c>
      <c r="CD152" s="70">
        <v>0</v>
      </c>
    </row>
    <row r="153" spans="1:82">
      <c r="A153" s="70" t="s">
        <v>1859</v>
      </c>
      <c r="B153" s="70">
        <v>476</v>
      </c>
      <c r="C153" s="70">
        <v>19</v>
      </c>
      <c r="D153" s="70">
        <v>28</v>
      </c>
      <c r="E153" s="70">
        <v>2022</v>
      </c>
      <c r="F153" s="70" t="s">
        <v>161</v>
      </c>
      <c r="G153" s="70" t="s">
        <v>1840</v>
      </c>
      <c r="H153" s="70" t="s">
        <v>1841</v>
      </c>
      <c r="I153" s="148"/>
      <c r="J153" s="71">
        <v>34.777849007029921</v>
      </c>
      <c r="K153" s="71">
        <v>0.70692690110828138</v>
      </c>
      <c r="L153" s="71">
        <v>2.1005165946492199</v>
      </c>
      <c r="M153" s="71">
        <v>5.4545039922174157</v>
      </c>
      <c r="N153" s="71">
        <v>8.8258307306390034</v>
      </c>
      <c r="O153" s="71">
        <v>6.3814904142789741</v>
      </c>
      <c r="P153" s="71">
        <v>6.0688880437831116</v>
      </c>
      <c r="Q153" s="71">
        <v>0.38065240165080688</v>
      </c>
      <c r="R153" s="71">
        <v>0</v>
      </c>
      <c r="S153" s="71">
        <v>0.90244626079433654</v>
      </c>
      <c r="T153" s="72"/>
      <c r="U153" s="71">
        <v>5333444</v>
      </c>
      <c r="V153" s="71">
        <v>298</v>
      </c>
      <c r="W153" s="71">
        <v>110</v>
      </c>
      <c r="X153" s="71">
        <v>1474</v>
      </c>
      <c r="Y153" s="71">
        <v>2675</v>
      </c>
      <c r="Z153" s="71">
        <v>4461</v>
      </c>
      <c r="AA153" s="71">
        <v>1326</v>
      </c>
      <c r="AB153" s="71">
        <v>6466</v>
      </c>
      <c r="AC153" s="71">
        <v>0</v>
      </c>
      <c r="AD153" s="71">
        <v>0.90244626079433654</v>
      </c>
      <c r="AE153" s="72"/>
      <c r="AF153" s="71">
        <v>42442107.156866059</v>
      </c>
      <c r="AG153" s="71">
        <v>518800.31273565051</v>
      </c>
      <c r="AH153" s="71">
        <v>606760.07294806396</v>
      </c>
      <c r="AI153" s="71">
        <v>8931820.5608972292</v>
      </c>
      <c r="AJ153" s="71">
        <v>15010449.645900914</v>
      </c>
      <c r="AK153" s="71">
        <v>0</v>
      </c>
      <c r="AL153" s="71">
        <v>0</v>
      </c>
      <c r="AM153" s="71">
        <v>834937.08563640923</v>
      </c>
      <c r="AN153" s="71">
        <v>0</v>
      </c>
      <c r="AO153" s="71">
        <v>0</v>
      </c>
      <c r="AP153" s="71">
        <v>68344874.834984332</v>
      </c>
      <c r="AQ153" s="72"/>
      <c r="AR153" s="71">
        <v>154</v>
      </c>
      <c r="AS153" s="71">
        <v>79</v>
      </c>
      <c r="AT153" s="71">
        <v>0</v>
      </c>
      <c r="AU153" s="71">
        <v>0</v>
      </c>
      <c r="AV153" s="71">
        <v>0</v>
      </c>
      <c r="AW153" s="71">
        <v>0</v>
      </c>
      <c r="AX153" s="71"/>
      <c r="AY153" s="72"/>
      <c r="AZ153" s="71">
        <v>755</v>
      </c>
      <c r="BA153" s="71">
        <v>3240.1999999999989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1860</v>
      </c>
      <c r="B154" s="70">
        <v>476</v>
      </c>
      <c r="C154" s="70">
        <v>20</v>
      </c>
      <c r="D154" s="70">
        <v>28</v>
      </c>
      <c r="E154" s="70">
        <v>2023</v>
      </c>
      <c r="F154" s="70" t="s">
        <v>1539</v>
      </c>
      <c r="G154" s="70" t="s">
        <v>1840</v>
      </c>
      <c r="H154" s="70" t="s">
        <v>1841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160</v>
      </c>
      <c r="AS154" s="71">
        <v>79</v>
      </c>
      <c r="AT154" s="71">
        <v>0</v>
      </c>
      <c r="AU154" s="71">
        <v>0</v>
      </c>
      <c r="AV154" s="71">
        <v>0</v>
      </c>
      <c r="AW154" s="71">
        <v>0</v>
      </c>
      <c r="AX154" s="71"/>
      <c r="AY154" s="72"/>
      <c r="AZ154" s="71">
        <v>787.49999999999989</v>
      </c>
      <c r="BA154" s="71">
        <v>3240.1999999999989</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1861</v>
      </c>
      <c r="B155" s="70">
        <v>476</v>
      </c>
      <c r="C155" s="70">
        <v>21</v>
      </c>
      <c r="D155" s="70">
        <v>28</v>
      </c>
      <c r="E155" s="70">
        <v>2024</v>
      </c>
      <c r="F155" s="70" t="s">
        <v>1554</v>
      </c>
      <c r="G155" s="70" t="s">
        <v>1840</v>
      </c>
      <c r="H155" s="70" t="s">
        <v>1841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1862</v>
      </c>
      <c r="B156" s="70">
        <v>171</v>
      </c>
      <c r="C156" s="70">
        <v>1</v>
      </c>
      <c r="D156" s="70">
        <v>11</v>
      </c>
      <c r="E156" s="70">
        <v>1990</v>
      </c>
      <c r="F156" s="70" t="s">
        <v>787</v>
      </c>
      <c r="G156" s="70" t="s">
        <v>1863</v>
      </c>
      <c r="H156" s="70" t="s">
        <v>1864</v>
      </c>
      <c r="I156" s="148"/>
      <c r="J156" s="71">
        <v>5.4239423457856466</v>
      </c>
      <c r="K156" s="71">
        <v>1.14454097533409</v>
      </c>
      <c r="L156" s="71">
        <v>24.37953269815382</v>
      </c>
      <c r="M156" s="71">
        <v>2.8401010306412968</v>
      </c>
      <c r="N156" s="71">
        <v>4.6960519315526437</v>
      </c>
      <c r="O156" s="71">
        <v>5.9054970645304614</v>
      </c>
      <c r="P156" s="71">
        <v>11.090926539282339</v>
      </c>
      <c r="Q156" s="71">
        <v>0.53687321819965805</v>
      </c>
      <c r="R156" s="71">
        <v>0</v>
      </c>
      <c r="S156" s="71">
        <v>0.58193376990053192</v>
      </c>
      <c r="T156" s="72"/>
      <c r="U156" s="71">
        <v>379141</v>
      </c>
      <c r="V156" s="71">
        <v>379</v>
      </c>
      <c r="W156" s="71">
        <v>214</v>
      </c>
      <c r="X156" s="71">
        <v>1166</v>
      </c>
      <c r="Y156" s="71">
        <v>1808</v>
      </c>
      <c r="Z156" s="71">
        <v>2429</v>
      </c>
      <c r="AA156" s="71">
        <v>2693</v>
      </c>
      <c r="AB156" s="71">
        <v>8717</v>
      </c>
      <c r="AC156" s="71">
        <v>0</v>
      </c>
      <c r="AD156" s="71">
        <v>0.58193376990053192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1865</v>
      </c>
      <c r="B157" s="70">
        <v>172</v>
      </c>
      <c r="C157" s="70">
        <v>2</v>
      </c>
      <c r="D157" s="70">
        <v>11</v>
      </c>
      <c r="E157" s="70">
        <v>2005</v>
      </c>
      <c r="F157" s="70" t="s">
        <v>789</v>
      </c>
      <c r="G157" s="70" t="s">
        <v>1863</v>
      </c>
      <c r="H157" s="70" t="s">
        <v>1864</v>
      </c>
      <c r="I157" s="148"/>
      <c r="J157" s="71">
        <v>28.56819367855649</v>
      </c>
      <c r="K157" s="71">
        <v>1.068554138523077</v>
      </c>
      <c r="L157" s="71">
        <v>16.261254869653719</v>
      </c>
      <c r="M157" s="71">
        <v>6.0402553468337654</v>
      </c>
      <c r="N157" s="71">
        <v>7.6849769065456499</v>
      </c>
      <c r="O157" s="71">
        <v>9.0363587044604081</v>
      </c>
      <c r="P157" s="71">
        <v>12.455999509400771</v>
      </c>
      <c r="Q157" s="71">
        <v>0.462654130933565</v>
      </c>
      <c r="R157" s="71">
        <v>0</v>
      </c>
      <c r="S157" s="71">
        <v>1.1583372411668349</v>
      </c>
      <c r="T157" s="72"/>
      <c r="U157" s="71">
        <v>1655505</v>
      </c>
      <c r="V157" s="71">
        <v>402</v>
      </c>
      <c r="W157" s="71">
        <v>137</v>
      </c>
      <c r="X157" s="71">
        <v>1076</v>
      </c>
      <c r="Y157" s="71">
        <v>1933</v>
      </c>
      <c r="Z157" s="71">
        <v>4301</v>
      </c>
      <c r="AA157" s="71">
        <v>2477</v>
      </c>
      <c r="AB157" s="71">
        <v>7853</v>
      </c>
      <c r="AC157" s="71">
        <v>0</v>
      </c>
      <c r="AD157" s="71">
        <v>1.1583372411668349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1866</v>
      </c>
      <c r="B158" s="70">
        <v>173</v>
      </c>
      <c r="C158" s="70">
        <v>3</v>
      </c>
      <c r="D158" s="70">
        <v>11</v>
      </c>
      <c r="E158" s="70">
        <v>2006</v>
      </c>
      <c r="F158" s="70" t="s">
        <v>790</v>
      </c>
      <c r="G158" s="1064" t="s">
        <v>1863</v>
      </c>
      <c r="H158" s="70" t="s">
        <v>1864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1867</v>
      </c>
      <c r="B159" s="70">
        <v>174</v>
      </c>
      <c r="C159" s="70">
        <v>4</v>
      </c>
      <c r="D159" s="70">
        <v>11</v>
      </c>
      <c r="E159" s="70">
        <v>2007</v>
      </c>
      <c r="F159" s="70" t="s">
        <v>791</v>
      </c>
      <c r="G159" s="1064" t="s">
        <v>1863</v>
      </c>
      <c r="H159" s="70" t="s">
        <v>1864</v>
      </c>
      <c r="I159" s="148"/>
      <c r="J159" s="71">
        <v>30.631449292407101</v>
      </c>
      <c r="K159" s="71">
        <v>0.84418364935815182</v>
      </c>
      <c r="L159" s="71">
        <v>18.89884452070757</v>
      </c>
      <c r="M159" s="71">
        <v>7.3886919897595513</v>
      </c>
      <c r="N159" s="71">
        <v>7.2366655546549064</v>
      </c>
      <c r="O159" s="71">
        <v>8.7430805180370399</v>
      </c>
      <c r="P159" s="71">
        <v>12.31177490044495</v>
      </c>
      <c r="Q159" s="71">
        <v>0.47859469564775398</v>
      </c>
      <c r="R159" s="71">
        <v>0</v>
      </c>
      <c r="S159" s="71">
        <v>1.2104989680840279</v>
      </c>
      <c r="T159" s="72"/>
      <c r="U159" s="71">
        <v>1700886</v>
      </c>
      <c r="V159" s="71">
        <v>344</v>
      </c>
      <c r="W159" s="71">
        <v>179</v>
      </c>
      <c r="X159" s="71">
        <v>1595</v>
      </c>
      <c r="Y159" s="71">
        <v>1954</v>
      </c>
      <c r="Z159" s="71">
        <v>4326</v>
      </c>
      <c r="AA159" s="71">
        <v>2411</v>
      </c>
      <c r="AB159" s="71">
        <v>7694</v>
      </c>
      <c r="AC159" s="71">
        <v>0</v>
      </c>
      <c r="AD159" s="71">
        <v>1.2104989680840279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1868</v>
      </c>
      <c r="B160" s="70">
        <v>175</v>
      </c>
      <c r="C160" s="70">
        <v>5</v>
      </c>
      <c r="D160" s="70">
        <v>11</v>
      </c>
      <c r="E160" s="70">
        <v>2008</v>
      </c>
      <c r="F160" s="70" t="s">
        <v>792</v>
      </c>
      <c r="G160" s="70" t="s">
        <v>1863</v>
      </c>
      <c r="H160" s="70" t="s">
        <v>1864</v>
      </c>
      <c r="I160" s="148"/>
      <c r="J160" s="71">
        <v>25.872588989733082</v>
      </c>
      <c r="K160" s="71">
        <v>0.63350731494586998</v>
      </c>
      <c r="L160" s="71">
        <v>15.83088781529135</v>
      </c>
      <c r="M160" s="71">
        <v>7.6369919227162919</v>
      </c>
      <c r="N160" s="71">
        <v>6.3902242047892157</v>
      </c>
      <c r="O160" s="71">
        <v>8.4036634650390205</v>
      </c>
      <c r="P160" s="71">
        <v>12.098817220495301</v>
      </c>
      <c r="Q160" s="71">
        <v>0.46515888675050299</v>
      </c>
      <c r="R160" s="71">
        <v>0</v>
      </c>
      <c r="S160" s="71">
        <v>0.88902880354216474</v>
      </c>
      <c r="T160" s="72"/>
      <c r="U160" s="71">
        <v>1529511</v>
      </c>
      <c r="V160" s="71">
        <v>344</v>
      </c>
      <c r="W160" s="71">
        <v>179</v>
      </c>
      <c r="X160" s="71">
        <v>1595</v>
      </c>
      <c r="Y160" s="71">
        <v>1929</v>
      </c>
      <c r="Z160" s="71">
        <v>4304</v>
      </c>
      <c r="AA160" s="71">
        <v>2372</v>
      </c>
      <c r="AB160" s="71">
        <v>7601</v>
      </c>
      <c r="AC160" s="71">
        <v>0</v>
      </c>
      <c r="AD160" s="71">
        <v>0.88902880354216474</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1869</v>
      </c>
      <c r="B161" s="70">
        <v>176</v>
      </c>
      <c r="C161" s="70">
        <v>6</v>
      </c>
      <c r="D161" s="70">
        <v>11</v>
      </c>
      <c r="E161" s="70">
        <v>2009</v>
      </c>
      <c r="F161" s="70" t="s">
        <v>176</v>
      </c>
      <c r="G161" s="70" t="s">
        <v>1863</v>
      </c>
      <c r="H161" s="70" t="s">
        <v>1864</v>
      </c>
      <c r="I161" s="148"/>
      <c r="J161" s="71">
        <v>29.39681339480196</v>
      </c>
      <c r="K161" s="71">
        <v>0.55477706015641992</v>
      </c>
      <c r="L161" s="71">
        <v>50.19262799275652</v>
      </c>
      <c r="M161" s="71">
        <v>7.3896704575141614</v>
      </c>
      <c r="N161" s="71">
        <v>7.6308837767350104</v>
      </c>
      <c r="O161" s="71">
        <v>8.5851440468585754</v>
      </c>
      <c r="P161" s="71">
        <v>11.69077903482572</v>
      </c>
      <c r="Q161" s="71">
        <v>0.44125270540106298</v>
      </c>
      <c r="R161" s="71">
        <v>0</v>
      </c>
      <c r="S161" s="71">
        <v>0.60683916107691194</v>
      </c>
      <c r="T161" s="72"/>
      <c r="U161" s="71">
        <v>1515202</v>
      </c>
      <c r="V161" s="71">
        <v>307</v>
      </c>
      <c r="W161" s="71">
        <v>654</v>
      </c>
      <c r="X161" s="71">
        <v>1544</v>
      </c>
      <c r="Y161" s="71">
        <v>1954</v>
      </c>
      <c r="Z161" s="71">
        <v>4340</v>
      </c>
      <c r="AA161" s="71">
        <v>2353</v>
      </c>
      <c r="AB161" s="71">
        <v>7569</v>
      </c>
      <c r="AC161" s="71">
        <v>0</v>
      </c>
      <c r="AD161" s="71">
        <v>0.60683916107691194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3.3519999999999999</v>
      </c>
      <c r="BK161" s="71">
        <v>0</v>
      </c>
      <c r="BL161" s="71">
        <v>0</v>
      </c>
      <c r="BM161" s="71">
        <v>0</v>
      </c>
      <c r="BN161" s="72"/>
      <c r="BO161" s="71">
        <v>0</v>
      </c>
      <c r="BP161" s="71">
        <v>0</v>
      </c>
      <c r="BQ161" s="71">
        <v>1</v>
      </c>
      <c r="BR161" s="71">
        <v>0</v>
      </c>
      <c r="BS161" s="71">
        <v>0</v>
      </c>
      <c r="BT161" s="71">
        <v>0</v>
      </c>
      <c r="BU161"/>
      <c r="BV161" s="70">
        <v>3.3519999999999999</v>
      </c>
      <c r="BW161" s="70">
        <v>0</v>
      </c>
      <c r="BX161" s="70">
        <v>0</v>
      </c>
      <c r="BY161" s="70">
        <v>0</v>
      </c>
      <c r="BZ161" s="70">
        <v>0</v>
      </c>
      <c r="CA161" s="70">
        <v>0</v>
      </c>
      <c r="CB161" s="70">
        <v>0</v>
      </c>
      <c r="CC161" s="70">
        <v>0</v>
      </c>
      <c r="CD161" s="70">
        <v>0</v>
      </c>
    </row>
    <row r="162" spans="1:82">
      <c r="A162" s="70" t="s">
        <v>1870</v>
      </c>
      <c r="B162" s="70">
        <v>177</v>
      </c>
      <c r="C162" s="70">
        <v>7</v>
      </c>
      <c r="D162" s="70">
        <v>11</v>
      </c>
      <c r="E162" s="70">
        <v>2010</v>
      </c>
      <c r="F162" s="70" t="s">
        <v>177</v>
      </c>
      <c r="G162" s="70" t="s">
        <v>1863</v>
      </c>
      <c r="H162" s="70" t="s">
        <v>1864</v>
      </c>
      <c r="I162" s="148"/>
      <c r="J162" s="71">
        <v>20.685016023557129</v>
      </c>
      <c r="K162" s="71">
        <v>0.56267721336403653</v>
      </c>
      <c r="L162" s="71">
        <v>43.693459529686358</v>
      </c>
      <c r="M162" s="71">
        <v>7.1883443352508571</v>
      </c>
      <c r="N162" s="71">
        <v>7.0835294749956956</v>
      </c>
      <c r="O162" s="71">
        <v>8.6222258993707079</v>
      </c>
      <c r="P162" s="71">
        <v>11.837347571292019</v>
      </c>
      <c r="Q162" s="71">
        <v>0.456109729609188</v>
      </c>
      <c r="R162" s="71">
        <v>0</v>
      </c>
      <c r="S162" s="71">
        <v>0.61564153269354971</v>
      </c>
      <c r="T162" s="72"/>
      <c r="U162" s="71">
        <v>1390615</v>
      </c>
      <c r="V162" s="71">
        <v>307</v>
      </c>
      <c r="W162" s="71">
        <v>654</v>
      </c>
      <c r="X162" s="71">
        <v>1544</v>
      </c>
      <c r="Y162" s="71">
        <v>1954</v>
      </c>
      <c r="Z162" s="71">
        <v>4379</v>
      </c>
      <c r="AA162" s="71">
        <v>2323</v>
      </c>
      <c r="AB162" s="71">
        <v>7497</v>
      </c>
      <c r="AC162" s="71">
        <v>0</v>
      </c>
      <c r="AD162" s="71">
        <v>0.61564153269354971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3.1909999999999998</v>
      </c>
      <c r="BK162" s="71">
        <v>0</v>
      </c>
      <c r="BL162" s="71">
        <v>0</v>
      </c>
      <c r="BM162" s="71">
        <v>0</v>
      </c>
      <c r="BN162" s="72"/>
      <c r="BO162" s="71">
        <v>0</v>
      </c>
      <c r="BP162" s="71">
        <v>0</v>
      </c>
      <c r="BQ162" s="71">
        <v>1</v>
      </c>
      <c r="BR162" s="71">
        <v>0</v>
      </c>
      <c r="BS162" s="71">
        <v>0</v>
      </c>
      <c r="BT162" s="71">
        <v>0</v>
      </c>
      <c r="BU162"/>
      <c r="BV162" s="70">
        <v>3.1909999999999998</v>
      </c>
      <c r="BW162" s="70">
        <v>0</v>
      </c>
      <c r="BX162" s="70">
        <v>0</v>
      </c>
      <c r="BY162" s="70">
        <v>0</v>
      </c>
      <c r="BZ162" s="70">
        <v>0</v>
      </c>
      <c r="CA162" s="70">
        <v>0</v>
      </c>
      <c r="CB162" s="70">
        <v>0</v>
      </c>
      <c r="CC162" s="70">
        <v>0</v>
      </c>
      <c r="CD162" s="70">
        <v>0</v>
      </c>
    </row>
    <row r="163" spans="1:82">
      <c r="A163" s="70" t="s">
        <v>1871</v>
      </c>
      <c r="B163" s="70">
        <v>178</v>
      </c>
      <c r="C163" s="70">
        <v>8</v>
      </c>
      <c r="D163" s="70">
        <v>11</v>
      </c>
      <c r="E163" s="70">
        <v>2011</v>
      </c>
      <c r="F163" s="70" t="s">
        <v>178</v>
      </c>
      <c r="G163" s="70" t="s">
        <v>1863</v>
      </c>
      <c r="H163" s="70" t="s">
        <v>1864</v>
      </c>
      <c r="I163" s="148"/>
      <c r="J163" s="71">
        <v>24.267842972263221</v>
      </c>
      <c r="K163" s="71">
        <v>0.78152516758899093</v>
      </c>
      <c r="L163" s="71">
        <v>36.91665343639211</v>
      </c>
      <c r="M163" s="71">
        <v>7.5844193709812693</v>
      </c>
      <c r="N163" s="71">
        <v>8.5755695370229699</v>
      </c>
      <c r="O163" s="71">
        <v>8.5583729057633242</v>
      </c>
      <c r="P163" s="71">
        <v>11.416092002011686</v>
      </c>
      <c r="Q163" s="71">
        <v>0.52387161706421204</v>
      </c>
      <c r="R163" s="71">
        <v>0</v>
      </c>
      <c r="S163" s="71">
        <v>0.69872019944522357</v>
      </c>
      <c r="T163" s="72"/>
      <c r="U163" s="71">
        <v>1863558</v>
      </c>
      <c r="V163" s="71">
        <v>307</v>
      </c>
      <c r="W163" s="71">
        <v>654</v>
      </c>
      <c r="X163" s="71">
        <v>1544</v>
      </c>
      <c r="Y163" s="71">
        <v>1970</v>
      </c>
      <c r="Z163" s="71">
        <v>4441</v>
      </c>
      <c r="AA163" s="71">
        <v>2307</v>
      </c>
      <c r="AB163" s="71">
        <v>7465</v>
      </c>
      <c r="AC163" s="71">
        <v>0</v>
      </c>
      <c r="AD163" s="71">
        <v>0.69872019944522357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2.9860000000000002</v>
      </c>
      <c r="BI163" s="71">
        <v>3.7050000000000001</v>
      </c>
      <c r="BJ163" s="71">
        <v>0</v>
      </c>
      <c r="BK163" s="71">
        <v>0</v>
      </c>
      <c r="BL163" s="71">
        <v>0</v>
      </c>
      <c r="BM163" s="71">
        <v>0</v>
      </c>
      <c r="BN163" s="72"/>
      <c r="BO163" s="71">
        <v>1</v>
      </c>
      <c r="BP163" s="71">
        <v>1</v>
      </c>
      <c r="BQ163" s="71">
        <v>0</v>
      </c>
      <c r="BR163" s="71">
        <v>0</v>
      </c>
      <c r="BS163" s="71">
        <v>0</v>
      </c>
      <c r="BT163" s="71">
        <v>0</v>
      </c>
      <c r="BU163"/>
      <c r="BV163" s="70">
        <v>6.6909999999999998</v>
      </c>
      <c r="BW163" s="70">
        <v>0</v>
      </c>
      <c r="BX163" s="70">
        <v>0</v>
      </c>
      <c r="BY163" s="70">
        <v>0</v>
      </c>
      <c r="BZ163" s="70">
        <v>0</v>
      </c>
      <c r="CA163" s="70">
        <v>0</v>
      </c>
      <c r="CB163" s="70">
        <v>0</v>
      </c>
      <c r="CC163" s="70">
        <v>0</v>
      </c>
      <c r="CD163" s="70">
        <v>0</v>
      </c>
    </row>
    <row r="164" spans="1:82">
      <c r="A164" s="70" t="s">
        <v>1872</v>
      </c>
      <c r="B164" s="70">
        <v>179</v>
      </c>
      <c r="C164" s="70">
        <v>9</v>
      </c>
      <c r="D164" s="70">
        <v>11</v>
      </c>
      <c r="E164" s="70">
        <v>2012</v>
      </c>
      <c r="F164" s="70" t="s">
        <v>179</v>
      </c>
      <c r="G164" s="70" t="s">
        <v>1863</v>
      </c>
      <c r="H164" s="70" t="s">
        <v>1864</v>
      </c>
      <c r="I164" s="148"/>
      <c r="J164" s="71">
        <v>49.437645262974023</v>
      </c>
      <c r="K164" s="71">
        <v>0.73186631465981966</v>
      </c>
      <c r="L164" s="71">
        <v>36.818229383464463</v>
      </c>
      <c r="M164" s="71">
        <v>8.5027419247713762</v>
      </c>
      <c r="N164" s="71">
        <v>9.0879304520870416</v>
      </c>
      <c r="O164" s="71">
        <v>8.6286870630742207</v>
      </c>
      <c r="P164" s="71">
        <v>11.570622922655438</v>
      </c>
      <c r="Q164" s="71">
        <v>0.56406747782856403</v>
      </c>
      <c r="R164" s="71">
        <v>0</v>
      </c>
      <c r="S164" s="71">
        <v>0.66515447916009285</v>
      </c>
      <c r="T164" s="72"/>
      <c r="U164" s="71">
        <v>3090036</v>
      </c>
      <c r="V164" s="71">
        <v>307</v>
      </c>
      <c r="W164" s="71">
        <v>654</v>
      </c>
      <c r="X164" s="71">
        <v>1544</v>
      </c>
      <c r="Y164" s="71">
        <v>1988</v>
      </c>
      <c r="Z164" s="71">
        <v>4513</v>
      </c>
      <c r="AA164" s="71">
        <v>2325</v>
      </c>
      <c r="AB164" s="71">
        <v>7398</v>
      </c>
      <c r="AC164" s="71">
        <v>0</v>
      </c>
      <c r="AD164" s="71">
        <v>0.66515447916009285</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3.806</v>
      </c>
      <c r="BI164" s="71">
        <v>0</v>
      </c>
      <c r="BJ164" s="71">
        <v>4.3579999999999997</v>
      </c>
      <c r="BK164" s="71">
        <v>0</v>
      </c>
      <c r="BL164" s="71">
        <v>0</v>
      </c>
      <c r="BM164" s="71">
        <v>0</v>
      </c>
      <c r="BN164" s="72"/>
      <c r="BO164" s="71">
        <v>1</v>
      </c>
      <c r="BP164" s="71">
        <v>0</v>
      </c>
      <c r="BQ164" s="71">
        <v>1</v>
      </c>
      <c r="BR164" s="71">
        <v>0</v>
      </c>
      <c r="BS164" s="71">
        <v>0</v>
      </c>
      <c r="BT164" s="71">
        <v>0</v>
      </c>
      <c r="BU164"/>
      <c r="BV164" s="70">
        <v>8.1639999999999997</v>
      </c>
      <c r="BW164" s="70">
        <v>0</v>
      </c>
      <c r="BX164" s="70">
        <v>0</v>
      </c>
      <c r="BY164" s="70">
        <v>0</v>
      </c>
      <c r="BZ164" s="70">
        <v>0</v>
      </c>
      <c r="CA164" s="70">
        <v>0</v>
      </c>
      <c r="CB164" s="70">
        <v>0</v>
      </c>
      <c r="CC164" s="70">
        <v>0</v>
      </c>
      <c r="CD164" s="70">
        <v>0</v>
      </c>
    </row>
    <row r="165" spans="1:82">
      <c r="A165" s="70" t="s">
        <v>1873</v>
      </c>
      <c r="B165" s="70">
        <v>180</v>
      </c>
      <c r="C165" s="70">
        <v>10</v>
      </c>
      <c r="D165" s="70">
        <v>11</v>
      </c>
      <c r="E165" s="70">
        <v>2013</v>
      </c>
      <c r="F165" s="70" t="s">
        <v>180</v>
      </c>
      <c r="G165" s="70" t="s">
        <v>1863</v>
      </c>
      <c r="H165" s="70" t="s">
        <v>1864</v>
      </c>
      <c r="I165" s="148"/>
      <c r="J165" s="71">
        <v>46.997016907456938</v>
      </c>
      <c r="K165" s="71">
        <v>0.66045356886484996</v>
      </c>
      <c r="L165" s="71">
        <v>26.041541622383711</v>
      </c>
      <c r="M165" s="71">
        <v>8.3377008429625974</v>
      </c>
      <c r="N165" s="71">
        <v>9.3764327882479428</v>
      </c>
      <c r="O165" s="71">
        <v>8.40814773121412</v>
      </c>
      <c r="P165" s="71">
        <v>11.104693993909535</v>
      </c>
      <c r="Q165" s="71">
        <v>0.56987350260987701</v>
      </c>
      <c r="R165" s="71">
        <v>0</v>
      </c>
      <c r="S165" s="71">
        <v>0.68937853111618963</v>
      </c>
      <c r="T165" s="72"/>
      <c r="U165" s="71">
        <v>3023128</v>
      </c>
      <c r="V165" s="71">
        <v>307</v>
      </c>
      <c r="W165" s="71">
        <v>654</v>
      </c>
      <c r="X165" s="71">
        <v>1544</v>
      </c>
      <c r="Y165" s="71">
        <v>2088</v>
      </c>
      <c r="Z165" s="71">
        <v>4594</v>
      </c>
      <c r="AA165" s="71">
        <v>2223</v>
      </c>
      <c r="AB165" s="71">
        <v>7367</v>
      </c>
      <c r="AC165" s="71">
        <v>0</v>
      </c>
      <c r="AD165" s="71">
        <v>0.68937853111618963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4.1260000000000003</v>
      </c>
      <c r="BI165" s="71">
        <v>0</v>
      </c>
      <c r="BJ165" s="71">
        <v>6.1130000000000004</v>
      </c>
      <c r="BK165" s="71">
        <v>0</v>
      </c>
      <c r="BL165" s="71">
        <v>0</v>
      </c>
      <c r="BM165" s="71">
        <v>0</v>
      </c>
      <c r="BN165" s="72"/>
      <c r="BO165" s="71">
        <v>1</v>
      </c>
      <c r="BP165" s="71">
        <v>0</v>
      </c>
      <c r="BQ165" s="71">
        <v>1</v>
      </c>
      <c r="BR165" s="71">
        <v>0</v>
      </c>
      <c r="BS165" s="71">
        <v>0</v>
      </c>
      <c r="BT165" s="71">
        <v>0</v>
      </c>
      <c r="BU165"/>
      <c r="BV165" s="70">
        <v>10.239000000000001</v>
      </c>
      <c r="BW165" s="70">
        <v>0</v>
      </c>
      <c r="BX165" s="70">
        <v>0</v>
      </c>
      <c r="BY165" s="70">
        <v>0</v>
      </c>
      <c r="BZ165" s="70">
        <v>0</v>
      </c>
      <c r="CA165" s="70">
        <v>0</v>
      </c>
      <c r="CB165" s="70">
        <v>0</v>
      </c>
      <c r="CC165" s="70">
        <v>0</v>
      </c>
      <c r="CD165" s="70">
        <v>0</v>
      </c>
    </row>
    <row r="166" spans="1:82">
      <c r="A166" s="70" t="s">
        <v>1874</v>
      </c>
      <c r="B166" s="70">
        <v>181</v>
      </c>
      <c r="C166" s="70">
        <v>11</v>
      </c>
      <c r="D166" s="70">
        <v>11</v>
      </c>
      <c r="E166" s="70">
        <v>2014</v>
      </c>
      <c r="F166" s="70" t="s">
        <v>181</v>
      </c>
      <c r="G166" s="70" t="s">
        <v>1863</v>
      </c>
      <c r="H166" s="70" t="s">
        <v>1864</v>
      </c>
      <c r="I166" s="148"/>
      <c r="J166" s="71">
        <v>41.231695273111569</v>
      </c>
      <c r="K166" s="71">
        <v>0.6208695769570125</v>
      </c>
      <c r="L166" s="71">
        <v>8.5445384312645434</v>
      </c>
      <c r="M166" s="71">
        <v>6.9393375895265477</v>
      </c>
      <c r="N166" s="71">
        <v>8.1514521467432193</v>
      </c>
      <c r="O166" s="71">
        <v>8.0319155946486127</v>
      </c>
      <c r="P166" s="71">
        <v>11.011774625522323</v>
      </c>
      <c r="Q166" s="71">
        <v>0.54304881155090901</v>
      </c>
      <c r="R166" s="71">
        <v>0</v>
      </c>
      <c r="S166" s="71">
        <v>0.78057603074840909</v>
      </c>
      <c r="T166" s="72"/>
      <c r="U166" s="71">
        <v>2930081</v>
      </c>
      <c r="V166" s="71">
        <v>292</v>
      </c>
      <c r="W166" s="71">
        <v>172</v>
      </c>
      <c r="X166" s="71">
        <v>1315</v>
      </c>
      <c r="Y166" s="71">
        <v>2101</v>
      </c>
      <c r="Z166" s="71">
        <v>4622</v>
      </c>
      <c r="AA166" s="71">
        <v>2193</v>
      </c>
      <c r="AB166" s="71">
        <v>7317</v>
      </c>
      <c r="AC166" s="71">
        <v>0</v>
      </c>
      <c r="AD166" s="71">
        <v>0.78057603074840909</v>
      </c>
      <c r="AE166" s="72"/>
      <c r="AF166" s="71"/>
      <c r="AG166" s="71"/>
      <c r="AH166" s="71"/>
      <c r="AI166" s="71"/>
      <c r="AJ166" s="71"/>
      <c r="AK166" s="71"/>
      <c r="AL166" s="71"/>
      <c r="AM166" s="71"/>
      <c r="AN166" s="71"/>
      <c r="AO166" s="71"/>
      <c r="AP166" s="71"/>
      <c r="AQ166" s="72"/>
      <c r="AR166" s="71">
        <v>141</v>
      </c>
      <c r="AS166" s="71">
        <v>13</v>
      </c>
      <c r="AT166" s="71">
        <v>0</v>
      </c>
      <c r="AU166" s="71">
        <v>0</v>
      </c>
      <c r="AV166" s="71">
        <v>0</v>
      </c>
      <c r="AW166" s="71">
        <v>0</v>
      </c>
      <c r="AX166" s="71"/>
      <c r="AY166" s="72"/>
      <c r="AZ166" s="71">
        <v>609.70000000000005</v>
      </c>
      <c r="BA166" s="71">
        <v>2933.5</v>
      </c>
      <c r="BB166" s="71">
        <v>0</v>
      </c>
      <c r="BC166" s="71">
        <v>0</v>
      </c>
      <c r="BD166" s="71">
        <v>0</v>
      </c>
      <c r="BE166" s="71">
        <v>0</v>
      </c>
      <c r="BF166" s="71"/>
      <c r="BG166" s="72"/>
      <c r="BH166" s="71">
        <v>3.907</v>
      </c>
      <c r="BI166" s="71">
        <v>0</v>
      </c>
      <c r="BJ166" s="71">
        <v>6.3310000000000004</v>
      </c>
      <c r="BK166" s="71">
        <v>0</v>
      </c>
      <c r="BL166" s="71">
        <v>0</v>
      </c>
      <c r="BM166" s="71">
        <v>0</v>
      </c>
      <c r="BN166" s="72"/>
      <c r="BO166" s="71">
        <v>1</v>
      </c>
      <c r="BP166" s="71">
        <v>0</v>
      </c>
      <c r="BQ166" s="71">
        <v>1</v>
      </c>
      <c r="BR166" s="71">
        <v>0</v>
      </c>
      <c r="BS166" s="71">
        <v>0</v>
      </c>
      <c r="BT166" s="71">
        <v>0</v>
      </c>
      <c r="BU166"/>
      <c r="BV166" s="70">
        <v>10.238</v>
      </c>
      <c r="BW166" s="70">
        <v>0</v>
      </c>
      <c r="BX166" s="70">
        <v>0</v>
      </c>
      <c r="BY166" s="70">
        <v>0</v>
      </c>
      <c r="BZ166" s="70">
        <v>0</v>
      </c>
      <c r="CA166" s="70">
        <v>0</v>
      </c>
      <c r="CB166" s="70">
        <v>0</v>
      </c>
      <c r="CC166" s="70">
        <v>0</v>
      </c>
      <c r="CD166" s="70">
        <v>0</v>
      </c>
    </row>
    <row r="167" spans="1:82">
      <c r="A167" s="70" t="s">
        <v>1875</v>
      </c>
      <c r="B167" s="70">
        <v>182</v>
      </c>
      <c r="C167" s="70">
        <v>12</v>
      </c>
      <c r="D167" s="70">
        <v>11</v>
      </c>
      <c r="E167" s="70">
        <v>2015</v>
      </c>
      <c r="F167" s="70" t="s">
        <v>182</v>
      </c>
      <c r="G167" s="70" t="s">
        <v>1863</v>
      </c>
      <c r="H167" s="70" t="s">
        <v>1864</v>
      </c>
      <c r="I167" s="148"/>
      <c r="J167" s="71">
        <v>40.795091623997067</v>
      </c>
      <c r="K167" s="71">
        <v>0.69442928575290119</v>
      </c>
      <c r="L167" s="71">
        <v>11.04979920964349</v>
      </c>
      <c r="M167" s="71">
        <v>6.6424086267869642</v>
      </c>
      <c r="N167" s="71">
        <v>7.0635815629188476</v>
      </c>
      <c r="O167" s="71">
        <v>7.9450267752056423</v>
      </c>
      <c r="P167" s="71">
        <v>10.859665092498862</v>
      </c>
      <c r="Q167" s="71">
        <v>0.52892158727543304</v>
      </c>
      <c r="R167" s="71">
        <v>0</v>
      </c>
      <c r="S167" s="71">
        <v>0.74269621427403043</v>
      </c>
      <c r="T167" s="72"/>
      <c r="U167" s="71">
        <v>3146282</v>
      </c>
      <c r="V167" s="71">
        <v>292</v>
      </c>
      <c r="W167" s="71">
        <v>172</v>
      </c>
      <c r="X167" s="71">
        <v>1315</v>
      </c>
      <c r="Y167" s="71">
        <v>2118</v>
      </c>
      <c r="Z167" s="71">
        <v>4616</v>
      </c>
      <c r="AA167" s="71">
        <v>2161</v>
      </c>
      <c r="AB167" s="71">
        <v>7280</v>
      </c>
      <c r="AC167" s="71">
        <v>0</v>
      </c>
      <c r="AD167" s="71">
        <v>0.74269621427403043</v>
      </c>
      <c r="AE167" s="72"/>
      <c r="AF167" s="71">
        <v>23021113.591207869</v>
      </c>
      <c r="AG167" s="71">
        <v>526685.545683895</v>
      </c>
      <c r="AH167" s="71">
        <v>1643300.850741111</v>
      </c>
      <c r="AI167" s="71">
        <v>8118239.2517415415</v>
      </c>
      <c r="AJ167" s="71">
        <v>9163546.9662510455</v>
      </c>
      <c r="AK167" s="71">
        <v>0</v>
      </c>
      <c r="AL167" s="71">
        <v>0</v>
      </c>
      <c r="AM167" s="71">
        <v>997693.46154857322</v>
      </c>
      <c r="AN167" s="71">
        <v>0</v>
      </c>
      <c r="AO167" s="71">
        <v>0</v>
      </c>
      <c r="AP167" s="71">
        <v>43470579.667174034</v>
      </c>
      <c r="AQ167" s="72"/>
      <c r="AR167" s="71">
        <v>154</v>
      </c>
      <c r="AS167" s="71">
        <v>27</v>
      </c>
      <c r="AT167" s="71">
        <v>0</v>
      </c>
      <c r="AU167" s="71">
        <v>0</v>
      </c>
      <c r="AV167" s="71">
        <v>0</v>
      </c>
      <c r="AW167" s="71">
        <v>0</v>
      </c>
      <c r="AX167" s="71"/>
      <c r="AY167" s="72"/>
      <c r="AZ167" s="71">
        <v>708.1</v>
      </c>
      <c r="BA167" s="71">
        <v>5789.6</v>
      </c>
      <c r="BB167" s="71">
        <v>0</v>
      </c>
      <c r="BC167" s="71">
        <v>0</v>
      </c>
      <c r="BD167" s="71">
        <v>0</v>
      </c>
      <c r="BE167" s="71">
        <v>0</v>
      </c>
      <c r="BF167" s="71"/>
      <c r="BG167" s="72"/>
      <c r="BH167" s="71">
        <v>3.9279999999999999</v>
      </c>
      <c r="BI167" s="71">
        <v>0</v>
      </c>
      <c r="BJ167" s="71">
        <v>6.79</v>
      </c>
      <c r="BK167" s="71">
        <v>0</v>
      </c>
      <c r="BL167" s="71">
        <v>0</v>
      </c>
      <c r="BM167" s="71">
        <v>0</v>
      </c>
      <c r="BN167" s="72"/>
      <c r="BO167" s="71">
        <v>1</v>
      </c>
      <c r="BP167" s="71">
        <v>0</v>
      </c>
      <c r="BQ167" s="71">
        <v>1</v>
      </c>
      <c r="BR167" s="71">
        <v>0</v>
      </c>
      <c r="BS167" s="71">
        <v>0</v>
      </c>
      <c r="BT167" s="71">
        <v>0</v>
      </c>
      <c r="BU167"/>
      <c r="BV167" s="70">
        <v>10.718</v>
      </c>
      <c r="BW167" s="70">
        <v>0</v>
      </c>
      <c r="BX167" s="70">
        <v>0</v>
      </c>
      <c r="BY167" s="70">
        <v>0</v>
      </c>
      <c r="BZ167" s="70">
        <v>0</v>
      </c>
      <c r="CA167" s="70">
        <v>0</v>
      </c>
      <c r="CB167" s="70">
        <v>0</v>
      </c>
      <c r="CC167" s="70">
        <v>0</v>
      </c>
      <c r="CD167" s="70">
        <v>0</v>
      </c>
    </row>
    <row r="168" spans="1:82">
      <c r="A168" s="70" t="s">
        <v>1876</v>
      </c>
      <c r="B168" s="70">
        <v>183</v>
      </c>
      <c r="C168" s="70">
        <v>13</v>
      </c>
      <c r="D168" s="70">
        <v>11</v>
      </c>
      <c r="E168" s="70">
        <v>2016</v>
      </c>
      <c r="F168" s="70" t="s">
        <v>155</v>
      </c>
      <c r="G168" s="70" t="s">
        <v>1863</v>
      </c>
      <c r="H168" s="70" t="s">
        <v>1864</v>
      </c>
      <c r="I168" s="148"/>
      <c r="J168" s="71">
        <v>41.935223706132845</v>
      </c>
      <c r="K168" s="71">
        <v>0.70182107115794523</v>
      </c>
      <c r="L168" s="71">
        <v>9.6455934834573771</v>
      </c>
      <c r="M168" s="71">
        <v>5.4683090121974454</v>
      </c>
      <c r="N168" s="71">
        <v>6.9973324640971253</v>
      </c>
      <c r="O168" s="71">
        <v>7.8570479508666793</v>
      </c>
      <c r="P168" s="71">
        <v>10.577437650450184</v>
      </c>
      <c r="Q168" s="71">
        <v>0.50410078277477144</v>
      </c>
      <c r="R168" s="71">
        <v>0</v>
      </c>
      <c r="S168" s="71">
        <v>0.97425002809088268</v>
      </c>
      <c r="T168" s="72"/>
      <c r="U168" s="71">
        <v>3192556</v>
      </c>
      <c r="V168" s="71">
        <v>292</v>
      </c>
      <c r="W168" s="71">
        <v>172</v>
      </c>
      <c r="X168" s="71">
        <v>1315</v>
      </c>
      <c r="Y168" s="71">
        <v>2109</v>
      </c>
      <c r="Z168" s="71">
        <v>4621</v>
      </c>
      <c r="AA168" s="71">
        <v>2177</v>
      </c>
      <c r="AB168" s="71">
        <v>7137</v>
      </c>
      <c r="AC168" s="71">
        <v>0</v>
      </c>
      <c r="AD168" s="71">
        <v>0.97425002809088268</v>
      </c>
      <c r="AE168" s="72"/>
      <c r="AF168" s="71">
        <v>23557278.182996549</v>
      </c>
      <c r="AG168" s="71">
        <v>509543.43646604021</v>
      </c>
      <c r="AH168" s="71">
        <v>1116322.7893606841</v>
      </c>
      <c r="AI168" s="71">
        <v>7636590.2225394025</v>
      </c>
      <c r="AJ168" s="71">
        <v>8333848.0387596367</v>
      </c>
      <c r="AK168" s="71">
        <v>0</v>
      </c>
      <c r="AL168" s="71">
        <v>0</v>
      </c>
      <c r="AM168" s="71">
        <v>978855.79596426757</v>
      </c>
      <c r="AN168" s="71">
        <v>0</v>
      </c>
      <c r="AO168" s="71">
        <v>0</v>
      </c>
      <c r="AP168" s="71">
        <v>42132438.466086581</v>
      </c>
      <c r="AQ168" s="72"/>
      <c r="AR168" s="71">
        <v>165</v>
      </c>
      <c r="AS168" s="71">
        <v>30</v>
      </c>
      <c r="AT168" s="71">
        <v>0</v>
      </c>
      <c r="AU168" s="71">
        <v>0</v>
      </c>
      <c r="AV168" s="71">
        <v>0</v>
      </c>
      <c r="AW168" s="71">
        <v>0</v>
      </c>
      <c r="AX168" s="71"/>
      <c r="AY168" s="72"/>
      <c r="AZ168" s="71">
        <v>773.5</v>
      </c>
      <c r="BA168" s="71">
        <v>5899.2</v>
      </c>
      <c r="BB168" s="71">
        <v>0</v>
      </c>
      <c r="BC168" s="71">
        <v>0</v>
      </c>
      <c r="BD168" s="71">
        <v>0</v>
      </c>
      <c r="BE168" s="71">
        <v>0</v>
      </c>
      <c r="BF168" s="71"/>
      <c r="BG168" s="72"/>
      <c r="BH168" s="71">
        <v>3.5209999999999999</v>
      </c>
      <c r="BI168" s="71">
        <v>0</v>
      </c>
      <c r="BJ168" s="71">
        <v>6.7389999999999999</v>
      </c>
      <c r="BK168" s="71">
        <v>0</v>
      </c>
      <c r="BL168" s="71">
        <v>0</v>
      </c>
      <c r="BM168" s="71">
        <v>0</v>
      </c>
      <c r="BN168" s="72"/>
      <c r="BO168" s="71">
        <v>1</v>
      </c>
      <c r="BP168" s="71">
        <v>0</v>
      </c>
      <c r="BQ168" s="71">
        <v>1</v>
      </c>
      <c r="BR168" s="71">
        <v>0</v>
      </c>
      <c r="BS168" s="71">
        <v>0</v>
      </c>
      <c r="BT168" s="71">
        <v>0</v>
      </c>
      <c r="BU168"/>
      <c r="BV168" s="70">
        <v>10.26</v>
      </c>
      <c r="BW168" s="70">
        <v>0</v>
      </c>
      <c r="BX168" s="70">
        <v>0</v>
      </c>
      <c r="BY168" s="70">
        <v>0</v>
      </c>
      <c r="BZ168" s="70">
        <v>0</v>
      </c>
      <c r="CA168" s="70">
        <v>0</v>
      </c>
      <c r="CB168" s="70">
        <v>0</v>
      </c>
      <c r="CC168" s="70">
        <v>0</v>
      </c>
      <c r="CD168" s="70">
        <v>0</v>
      </c>
    </row>
    <row r="169" spans="1:82">
      <c r="A169" s="70" t="s">
        <v>1877</v>
      </c>
      <c r="B169" s="70">
        <v>184</v>
      </c>
      <c r="C169" s="70">
        <v>14</v>
      </c>
      <c r="D169" s="70">
        <v>11</v>
      </c>
      <c r="E169" s="70">
        <v>2017</v>
      </c>
      <c r="F169" s="70" t="s">
        <v>156</v>
      </c>
      <c r="G169" s="70" t="s">
        <v>1863</v>
      </c>
      <c r="H169" s="70" t="s">
        <v>1864</v>
      </c>
      <c r="I169" s="148"/>
      <c r="J169" s="71">
        <v>35.358989402447087</v>
      </c>
      <c r="K169" s="71">
        <v>0.71793311213146482</v>
      </c>
      <c r="L169" s="71">
        <v>10.272827872154776</v>
      </c>
      <c r="M169" s="71">
        <v>5.3099392101010814</v>
      </c>
      <c r="N169" s="71">
        <v>7.5146072603254046</v>
      </c>
      <c r="O169" s="71">
        <v>7.6970612567946119</v>
      </c>
      <c r="P169" s="71">
        <v>10.442842148682734</v>
      </c>
      <c r="Q169" s="71">
        <v>0.47791429368217597</v>
      </c>
      <c r="R169" s="71">
        <v>0</v>
      </c>
      <c r="S169" s="71">
        <v>1.0915669496976883</v>
      </c>
      <c r="T169" s="72"/>
      <c r="U169" s="71">
        <v>2931583</v>
      </c>
      <c r="V169" s="71">
        <v>292</v>
      </c>
      <c r="W169" s="71">
        <v>172</v>
      </c>
      <c r="X169" s="71">
        <v>1315</v>
      </c>
      <c r="Y169" s="71">
        <v>2094</v>
      </c>
      <c r="Z169" s="71">
        <v>4602</v>
      </c>
      <c r="AA169" s="71">
        <v>2163</v>
      </c>
      <c r="AB169" s="71">
        <v>6997</v>
      </c>
      <c r="AC169" s="71">
        <v>0</v>
      </c>
      <c r="AD169" s="71">
        <v>1.0915669496976881</v>
      </c>
      <c r="AE169" s="72"/>
      <c r="AF169" s="71">
        <v>20958168.873594679</v>
      </c>
      <c r="AG169" s="71">
        <v>517252.60687044082</v>
      </c>
      <c r="AH169" s="71">
        <v>1666188.43654307</v>
      </c>
      <c r="AI169" s="71">
        <v>7801862.0097683584</v>
      </c>
      <c r="AJ169" s="71">
        <v>9423252.2730137613</v>
      </c>
      <c r="AK169" s="71">
        <v>0</v>
      </c>
      <c r="AL169" s="71">
        <v>0</v>
      </c>
      <c r="AM169" s="71">
        <v>961156.07458147733</v>
      </c>
      <c r="AN169" s="71">
        <v>0</v>
      </c>
      <c r="AO169" s="71">
        <v>0</v>
      </c>
      <c r="AP169" s="71">
        <v>41327880.274371788</v>
      </c>
      <c r="AQ169" s="72"/>
      <c r="AR169" s="71">
        <v>175</v>
      </c>
      <c r="AS169" s="71">
        <v>34</v>
      </c>
      <c r="AT169" s="71">
        <v>0</v>
      </c>
      <c r="AU169" s="71">
        <v>0</v>
      </c>
      <c r="AV169" s="71">
        <v>0</v>
      </c>
      <c r="AW169" s="71">
        <v>0</v>
      </c>
      <c r="AX169" s="71"/>
      <c r="AY169" s="72"/>
      <c r="AZ169" s="71">
        <v>823.9</v>
      </c>
      <c r="BA169" s="71">
        <v>6056.4</v>
      </c>
      <c r="BB169" s="71">
        <v>0</v>
      </c>
      <c r="BC169" s="71">
        <v>0</v>
      </c>
      <c r="BD169" s="71">
        <v>0</v>
      </c>
      <c r="BE169" s="71">
        <v>0</v>
      </c>
      <c r="BF169" s="71"/>
      <c r="BG169" s="72"/>
      <c r="BH169" s="71">
        <v>3.6320000000000001</v>
      </c>
      <c r="BI169" s="71">
        <v>0</v>
      </c>
      <c r="BJ169" s="71">
        <v>6.0110000000000001</v>
      </c>
      <c r="BK169" s="71">
        <v>0</v>
      </c>
      <c r="BL169" s="71">
        <v>0</v>
      </c>
      <c r="BM169" s="71">
        <v>0</v>
      </c>
      <c r="BN169" s="72"/>
      <c r="BO169" s="71">
        <v>1</v>
      </c>
      <c r="BP169" s="71">
        <v>0</v>
      </c>
      <c r="BQ169" s="71">
        <v>1</v>
      </c>
      <c r="BR169" s="71">
        <v>0</v>
      </c>
      <c r="BS169" s="71">
        <v>0</v>
      </c>
      <c r="BT169" s="71">
        <v>0</v>
      </c>
      <c r="BU169"/>
      <c r="BV169" s="70">
        <v>9.6430000000000007</v>
      </c>
      <c r="BW169" s="70">
        <v>0</v>
      </c>
      <c r="BX169" s="70">
        <v>0</v>
      </c>
      <c r="BY169" s="70">
        <v>0</v>
      </c>
      <c r="BZ169" s="70">
        <v>0</v>
      </c>
      <c r="CA169" s="70">
        <v>0</v>
      </c>
      <c r="CB169" s="70">
        <v>0</v>
      </c>
      <c r="CC169" s="70">
        <v>0</v>
      </c>
      <c r="CD169" s="70">
        <v>0</v>
      </c>
    </row>
    <row r="170" spans="1:82">
      <c r="A170" s="70" t="s">
        <v>1878</v>
      </c>
      <c r="B170" s="70">
        <v>185</v>
      </c>
      <c r="C170" s="70">
        <v>15</v>
      </c>
      <c r="D170" s="70">
        <v>11</v>
      </c>
      <c r="E170" s="70">
        <v>2018</v>
      </c>
      <c r="F170" s="70" t="s">
        <v>183</v>
      </c>
      <c r="G170" s="70" t="s">
        <v>1863</v>
      </c>
      <c r="H170" s="70" t="s">
        <v>1864</v>
      </c>
      <c r="I170" s="148"/>
      <c r="J170" s="71">
        <v>29.649440757975341</v>
      </c>
      <c r="K170" s="71">
        <v>0.66606892965758435</v>
      </c>
      <c r="L170" s="71">
        <v>9.5158532191447254</v>
      </c>
      <c r="M170" s="71">
        <v>5.661986516710459</v>
      </c>
      <c r="N170" s="71">
        <v>6.9625136550156759</v>
      </c>
      <c r="O170" s="71">
        <v>7.5212689279811302</v>
      </c>
      <c r="P170" s="71">
        <v>10.257633571391295</v>
      </c>
      <c r="Q170" s="71">
        <v>0.43682070365633302</v>
      </c>
      <c r="R170" s="71">
        <v>0</v>
      </c>
      <c r="S170" s="71">
        <v>1.0433806887555936</v>
      </c>
      <c r="T170" s="72"/>
      <c r="U170" s="71">
        <v>2616077</v>
      </c>
      <c r="V170" s="71">
        <v>292</v>
      </c>
      <c r="W170" s="71">
        <v>172</v>
      </c>
      <c r="X170" s="71">
        <v>1315</v>
      </c>
      <c r="Y170" s="71">
        <v>2079</v>
      </c>
      <c r="Z170" s="71">
        <v>4583</v>
      </c>
      <c r="AA170" s="71">
        <v>2146</v>
      </c>
      <c r="AB170" s="71">
        <v>6892</v>
      </c>
      <c r="AC170" s="71">
        <v>0</v>
      </c>
      <c r="AD170" s="71">
        <v>1.0433806887555941</v>
      </c>
      <c r="AE170" s="72"/>
      <c r="AF170" s="71">
        <v>16831116.133586619</v>
      </c>
      <c r="AG170" s="71">
        <v>456555.42277876381</v>
      </c>
      <c r="AH170" s="71">
        <v>1565151.038141917</v>
      </c>
      <c r="AI170" s="71">
        <v>7424496.5354021452</v>
      </c>
      <c r="AJ170" s="71">
        <v>9035593.9819852952</v>
      </c>
      <c r="AK170" s="71">
        <v>0</v>
      </c>
      <c r="AL170" s="71">
        <v>0</v>
      </c>
      <c r="AM170" s="71">
        <v>948691.45502468396</v>
      </c>
      <c r="AN170" s="71">
        <v>0</v>
      </c>
      <c r="AO170" s="71">
        <v>0</v>
      </c>
      <c r="AP170" s="71">
        <v>36261604.566919424</v>
      </c>
      <c r="AQ170" s="72"/>
      <c r="AR170" s="71">
        <v>188</v>
      </c>
      <c r="AS170" s="71">
        <v>39</v>
      </c>
      <c r="AT170" s="71">
        <v>0</v>
      </c>
      <c r="AU170" s="71">
        <v>0</v>
      </c>
      <c r="AV170" s="71">
        <v>0</v>
      </c>
      <c r="AW170" s="71">
        <v>0</v>
      </c>
      <c r="AX170" s="71"/>
      <c r="AY170" s="72"/>
      <c r="AZ170" s="71">
        <v>892.8</v>
      </c>
      <c r="BA170" s="71">
        <v>8214</v>
      </c>
      <c r="BB170" s="71">
        <v>0</v>
      </c>
      <c r="BC170" s="71">
        <v>0</v>
      </c>
      <c r="BD170" s="71">
        <v>0</v>
      </c>
      <c r="BE170" s="71">
        <v>0</v>
      </c>
      <c r="BF170" s="71"/>
      <c r="BG170" s="72"/>
      <c r="BH170" s="71">
        <v>3.7050000000000001</v>
      </c>
      <c r="BI170" s="71">
        <v>0</v>
      </c>
      <c r="BJ170" s="71">
        <v>6.593</v>
      </c>
      <c r="BK170" s="71">
        <v>0</v>
      </c>
      <c r="BL170" s="71">
        <v>0</v>
      </c>
      <c r="BM170" s="71">
        <v>0</v>
      </c>
      <c r="BN170" s="72"/>
      <c r="BO170" s="71">
        <v>1</v>
      </c>
      <c r="BP170" s="71">
        <v>0</v>
      </c>
      <c r="BQ170" s="71">
        <v>1</v>
      </c>
      <c r="BR170" s="71">
        <v>0</v>
      </c>
      <c r="BS170" s="71">
        <v>0</v>
      </c>
      <c r="BT170" s="71">
        <v>0</v>
      </c>
      <c r="BU170"/>
      <c r="BV170" s="70">
        <v>10.298</v>
      </c>
      <c r="BW170" s="70">
        <v>0</v>
      </c>
      <c r="BX170" s="70">
        <v>0</v>
      </c>
      <c r="BY170" s="70">
        <v>0</v>
      </c>
      <c r="BZ170" s="70">
        <v>0</v>
      </c>
      <c r="CA170" s="70">
        <v>0</v>
      </c>
      <c r="CB170" s="70">
        <v>0</v>
      </c>
      <c r="CC170" s="70">
        <v>0</v>
      </c>
      <c r="CD170" s="70">
        <v>0</v>
      </c>
    </row>
    <row r="171" spans="1:82">
      <c r="A171" s="70" t="s">
        <v>1879</v>
      </c>
      <c r="B171" s="70">
        <v>186</v>
      </c>
      <c r="C171" s="70">
        <v>16</v>
      </c>
      <c r="D171" s="70">
        <v>11</v>
      </c>
      <c r="E171" s="70">
        <v>2019</v>
      </c>
      <c r="F171" s="70" t="s">
        <v>158</v>
      </c>
      <c r="G171" s="70" t="s">
        <v>1863</v>
      </c>
      <c r="H171" s="70" t="s">
        <v>1864</v>
      </c>
      <c r="I171" s="148"/>
      <c r="J171" s="71">
        <v>26.573127647915179</v>
      </c>
      <c r="K171" s="71">
        <v>0.62023488737232135</v>
      </c>
      <c r="L171" s="71">
        <v>9.6192831175638691</v>
      </c>
      <c r="M171" s="71">
        <v>5.4136820909573826</v>
      </c>
      <c r="N171" s="71">
        <v>6.1347631032001146</v>
      </c>
      <c r="O171" s="71">
        <v>7.3187053373570325</v>
      </c>
      <c r="P171" s="71">
        <v>10.185697793000154</v>
      </c>
      <c r="Q171" s="71">
        <v>0.41833357828860201</v>
      </c>
      <c r="R171" s="71">
        <v>0</v>
      </c>
      <c r="S171" s="71">
        <v>1.1070446187032517</v>
      </c>
      <c r="T171" s="72"/>
      <c r="U171" s="71">
        <v>2411994</v>
      </c>
      <c r="V171" s="71">
        <v>292</v>
      </c>
      <c r="W171" s="71">
        <v>172</v>
      </c>
      <c r="X171" s="71">
        <v>1315</v>
      </c>
      <c r="Y171" s="71">
        <v>2098</v>
      </c>
      <c r="Z171" s="71">
        <v>4582</v>
      </c>
      <c r="AA171" s="71">
        <v>2115</v>
      </c>
      <c r="AB171" s="71">
        <v>6779</v>
      </c>
      <c r="AC171" s="71">
        <v>0</v>
      </c>
      <c r="AD171" s="71">
        <v>1.1070446187032521</v>
      </c>
      <c r="AE171" s="72"/>
      <c r="AF171" s="71">
        <v>15703755.62464666</v>
      </c>
      <c r="AG171" s="71">
        <v>445320.77027381881</v>
      </c>
      <c r="AH171" s="71">
        <v>1698130.8194483111</v>
      </c>
      <c r="AI171" s="71">
        <v>7412823.7852616422</v>
      </c>
      <c r="AJ171" s="71">
        <v>8159714.4310864462</v>
      </c>
      <c r="AK171" s="71">
        <v>0</v>
      </c>
      <c r="AL171" s="71">
        <v>0</v>
      </c>
      <c r="AM171" s="71">
        <v>923248.76771532244</v>
      </c>
      <c r="AN171" s="71">
        <v>0</v>
      </c>
      <c r="AO171" s="71">
        <v>0</v>
      </c>
      <c r="AP171" s="71">
        <v>34342994.1984322</v>
      </c>
      <c r="AQ171" s="72"/>
      <c r="AR171" s="71">
        <v>196</v>
      </c>
      <c r="AS171" s="71">
        <v>40</v>
      </c>
      <c r="AT171" s="71">
        <v>0</v>
      </c>
      <c r="AU171" s="71">
        <v>0</v>
      </c>
      <c r="AV171" s="71">
        <v>0</v>
      </c>
      <c r="AW171" s="71">
        <v>0</v>
      </c>
      <c r="AX171" s="71"/>
      <c r="AY171" s="72"/>
      <c r="AZ171" s="71">
        <v>932.5</v>
      </c>
      <c r="BA171" s="71">
        <v>8263.6</v>
      </c>
      <c r="BB171" s="71">
        <v>0</v>
      </c>
      <c r="BC171" s="71">
        <v>0</v>
      </c>
      <c r="BD171" s="71">
        <v>0</v>
      </c>
      <c r="BE171" s="71">
        <v>0</v>
      </c>
      <c r="BF171" s="71"/>
      <c r="BG171" s="72"/>
      <c r="BH171" s="71">
        <v>3.9380000000000002</v>
      </c>
      <c r="BI171" s="71">
        <v>0</v>
      </c>
      <c r="BJ171" s="71">
        <v>3.13</v>
      </c>
      <c r="BK171" s="71">
        <v>0</v>
      </c>
      <c r="BL171" s="71">
        <v>0</v>
      </c>
      <c r="BM171" s="71">
        <v>0</v>
      </c>
      <c r="BN171" s="72"/>
      <c r="BO171" s="71">
        <v>1</v>
      </c>
      <c r="BP171" s="71">
        <v>0</v>
      </c>
      <c r="BQ171" s="71">
        <v>1</v>
      </c>
      <c r="BR171" s="71">
        <v>0</v>
      </c>
      <c r="BS171" s="71">
        <v>0</v>
      </c>
      <c r="BT171" s="71">
        <v>0</v>
      </c>
      <c r="BU171"/>
      <c r="BV171" s="70">
        <v>7.0679999999999996</v>
      </c>
      <c r="BW171" s="70">
        <v>0</v>
      </c>
      <c r="BX171" s="70">
        <v>0</v>
      </c>
      <c r="BY171" s="70">
        <v>0</v>
      </c>
      <c r="BZ171" s="70">
        <v>0</v>
      </c>
      <c r="CA171" s="70">
        <v>0</v>
      </c>
      <c r="CB171" s="70">
        <v>0</v>
      </c>
      <c r="CC171" s="70">
        <v>0</v>
      </c>
      <c r="CD171" s="70">
        <v>0</v>
      </c>
    </row>
    <row r="172" spans="1:82">
      <c r="A172" s="70" t="s">
        <v>1880</v>
      </c>
      <c r="B172" s="70">
        <v>187</v>
      </c>
      <c r="C172" s="70">
        <v>17</v>
      </c>
      <c r="D172" s="70">
        <v>11</v>
      </c>
      <c r="E172" s="70">
        <v>2020</v>
      </c>
      <c r="F172" s="70" t="s">
        <v>159</v>
      </c>
      <c r="G172" s="70" t="s">
        <v>1863</v>
      </c>
      <c r="H172" s="70" t="s">
        <v>1864</v>
      </c>
      <c r="I172" s="148"/>
      <c r="J172" s="71">
        <v>22.17629671425146</v>
      </c>
      <c r="K172" s="71">
        <v>0.61052505871119911</v>
      </c>
      <c r="L172" s="71">
        <v>16.550345095638516</v>
      </c>
      <c r="M172" s="71">
        <v>4.9563231718855123</v>
      </c>
      <c r="N172" s="71">
        <v>6.2555479592043852</v>
      </c>
      <c r="O172" s="71">
        <v>6.3828324376486592</v>
      </c>
      <c r="P172" s="71">
        <v>9.5557937129532622</v>
      </c>
      <c r="Q172" s="71">
        <v>0.39197088915601902</v>
      </c>
      <c r="R172" s="71">
        <v>0</v>
      </c>
      <c r="S172" s="71">
        <v>1.018088877074057</v>
      </c>
      <c r="T172" s="72"/>
      <c r="U172" s="71">
        <v>2163510</v>
      </c>
      <c r="V172" s="71">
        <v>276</v>
      </c>
      <c r="W172" s="71">
        <v>407</v>
      </c>
      <c r="X172" s="71">
        <v>1413</v>
      </c>
      <c r="Y172" s="71">
        <v>2079</v>
      </c>
      <c r="Z172" s="71">
        <v>4561</v>
      </c>
      <c r="AA172" s="71">
        <v>2109</v>
      </c>
      <c r="AB172" s="71">
        <v>6648</v>
      </c>
      <c r="AC172" s="71">
        <v>0</v>
      </c>
      <c r="AD172" s="71">
        <v>1.018088877074057</v>
      </c>
      <c r="AE172" s="72"/>
      <c r="AF172" s="71">
        <v>13598841.770573709</v>
      </c>
      <c r="AG172" s="71">
        <v>426741.30140038521</v>
      </c>
      <c r="AH172" s="71">
        <v>3150434.0097519667</v>
      </c>
      <c r="AI172" s="71">
        <v>7166476.4836609196</v>
      </c>
      <c r="AJ172" s="71">
        <v>8591528.3522832077</v>
      </c>
      <c r="AK172" s="71"/>
      <c r="AL172" s="71"/>
      <c r="AM172" s="71">
        <v>867637.86082051857</v>
      </c>
      <c r="AN172" s="71"/>
      <c r="AO172" s="71"/>
      <c r="AP172" s="71">
        <v>33801659.778490707</v>
      </c>
      <c r="AQ172" s="72"/>
      <c r="AR172" s="71">
        <v>201</v>
      </c>
      <c r="AS172" s="71">
        <v>42</v>
      </c>
      <c r="AT172" s="71">
        <v>0</v>
      </c>
      <c r="AU172" s="71">
        <v>0</v>
      </c>
      <c r="AV172" s="71">
        <v>0</v>
      </c>
      <c r="AW172" s="71">
        <v>0</v>
      </c>
      <c r="AX172" s="71"/>
      <c r="AY172" s="72"/>
      <c r="AZ172" s="71">
        <v>965.49999999999989</v>
      </c>
      <c r="BA172" s="71">
        <v>8362.6</v>
      </c>
      <c r="BB172" s="71">
        <v>0</v>
      </c>
      <c r="BC172" s="71">
        <v>0</v>
      </c>
      <c r="BD172" s="71">
        <v>0</v>
      </c>
      <c r="BE172" s="71">
        <v>0</v>
      </c>
      <c r="BF172" s="71"/>
      <c r="BG172" s="72"/>
      <c r="BH172" s="71">
        <v>3.1669999999999998</v>
      </c>
      <c r="BI172" s="71">
        <v>0</v>
      </c>
      <c r="BJ172" s="71">
        <v>5.7279999999999998</v>
      </c>
      <c r="BK172" s="71">
        <v>0</v>
      </c>
      <c r="BL172" s="71">
        <v>0</v>
      </c>
      <c r="BM172" s="71">
        <v>0</v>
      </c>
      <c r="BN172" s="72"/>
      <c r="BO172" s="71">
        <v>1</v>
      </c>
      <c r="BP172" s="71">
        <v>0</v>
      </c>
      <c r="BQ172" s="71">
        <v>1</v>
      </c>
      <c r="BR172" s="71">
        <v>0</v>
      </c>
      <c r="BS172" s="71">
        <v>0</v>
      </c>
      <c r="BT172" s="71">
        <v>0</v>
      </c>
      <c r="BU172"/>
      <c r="BV172" s="70">
        <v>8.8949999999999996</v>
      </c>
      <c r="BW172" s="70">
        <v>0</v>
      </c>
      <c r="BX172" s="70">
        <v>0</v>
      </c>
      <c r="BY172" s="70">
        <v>0</v>
      </c>
      <c r="BZ172" s="70">
        <v>0</v>
      </c>
      <c r="CA172" s="70">
        <v>0</v>
      </c>
      <c r="CB172" s="70">
        <v>0</v>
      </c>
      <c r="CC172" s="70">
        <v>0</v>
      </c>
      <c r="CD172" s="70">
        <v>0</v>
      </c>
    </row>
    <row r="173" spans="1:82">
      <c r="A173" s="70" t="s">
        <v>1881</v>
      </c>
      <c r="B173" s="70">
        <v>187</v>
      </c>
      <c r="C173" s="70">
        <v>18</v>
      </c>
      <c r="D173" s="70">
        <v>11</v>
      </c>
      <c r="E173" s="70">
        <v>2021</v>
      </c>
      <c r="F173" s="70" t="s">
        <v>160</v>
      </c>
      <c r="G173" s="70" t="s">
        <v>1863</v>
      </c>
      <c r="H173" s="70" t="s">
        <v>1864</v>
      </c>
      <c r="I173" s="148"/>
      <c r="J173" s="71">
        <v>21.741167598262898</v>
      </c>
      <c r="K173" s="71">
        <v>0.65319753000015879</v>
      </c>
      <c r="L173" s="71">
        <v>16.505875489757155</v>
      </c>
      <c r="M173" s="71">
        <v>5.6159913905291221</v>
      </c>
      <c r="N173" s="71">
        <v>6.0075306120576766</v>
      </c>
      <c r="O173" s="71">
        <v>6.122906180950654</v>
      </c>
      <c r="P173" s="71">
        <v>9.8275799419431067</v>
      </c>
      <c r="Q173" s="71">
        <v>0.38085910155347502</v>
      </c>
      <c r="R173" s="71">
        <v>0</v>
      </c>
      <c r="S173" s="71">
        <v>0.85048870749121097</v>
      </c>
      <c r="T173" s="72"/>
      <c r="U173" s="71">
        <v>2235800</v>
      </c>
      <c r="V173" s="71">
        <v>276</v>
      </c>
      <c r="W173" s="71">
        <v>407</v>
      </c>
      <c r="X173" s="71">
        <v>1413</v>
      </c>
      <c r="Y173" s="71">
        <v>2080</v>
      </c>
      <c r="Z173" s="71">
        <v>4505</v>
      </c>
      <c r="AA173" s="71">
        <v>2115</v>
      </c>
      <c r="AB173" s="71">
        <v>6523</v>
      </c>
      <c r="AC173" s="71">
        <v>0</v>
      </c>
      <c r="AD173" s="71">
        <v>0.85048870749121097</v>
      </c>
      <c r="AE173" s="72"/>
      <c r="AF173" s="71">
        <v>13976627.641416933</v>
      </c>
      <c r="AG173" s="71">
        <v>453896.26554806391</v>
      </c>
      <c r="AH173" s="71">
        <v>2640604.9878667356</v>
      </c>
      <c r="AI173" s="71">
        <v>8262355.4764542393</v>
      </c>
      <c r="AJ173" s="71">
        <v>8032637.4844984794</v>
      </c>
      <c r="AK173" s="71">
        <v>0</v>
      </c>
      <c r="AL173" s="71">
        <v>0</v>
      </c>
      <c r="AM173" s="71">
        <v>856234.34017029847</v>
      </c>
      <c r="AN173" s="71">
        <v>0</v>
      </c>
      <c r="AO173" s="71">
        <v>0</v>
      </c>
      <c r="AP173" s="71">
        <v>34222356.195954747</v>
      </c>
      <c r="AQ173" s="72"/>
      <c r="AR173" s="71">
        <v>211</v>
      </c>
      <c r="AS173" s="71">
        <v>48</v>
      </c>
      <c r="AT173" s="71">
        <v>0</v>
      </c>
      <c r="AU173" s="71">
        <v>0</v>
      </c>
      <c r="AV173" s="71">
        <v>0</v>
      </c>
      <c r="AW173" s="71">
        <v>0</v>
      </c>
      <c r="AX173" s="71"/>
      <c r="AY173" s="72"/>
      <c r="AZ173" s="71">
        <v>1028.5999999999999</v>
      </c>
      <c r="BA173" s="71">
        <v>8648.6</v>
      </c>
      <c r="BB173" s="71">
        <v>0</v>
      </c>
      <c r="BC173" s="71">
        <v>0</v>
      </c>
      <c r="BD173" s="71">
        <v>0</v>
      </c>
      <c r="BE173" s="71">
        <v>0</v>
      </c>
      <c r="BF173" s="71"/>
      <c r="BG173" s="72"/>
      <c r="BH173" s="71">
        <v>2.2330000000000001</v>
      </c>
      <c r="BI173" s="71">
        <v>0</v>
      </c>
      <c r="BJ173" s="71">
        <v>5.4480000000000004</v>
      </c>
      <c r="BK173" s="71">
        <v>0</v>
      </c>
      <c r="BL173" s="71">
        <v>0</v>
      </c>
      <c r="BM173" s="71">
        <v>0</v>
      </c>
      <c r="BN173" s="72"/>
      <c r="BO173" s="71">
        <v>1</v>
      </c>
      <c r="BP173" s="71">
        <v>0</v>
      </c>
      <c r="BQ173" s="71">
        <v>1</v>
      </c>
      <c r="BR173" s="71">
        <v>0</v>
      </c>
      <c r="BS173" s="71">
        <v>0</v>
      </c>
      <c r="BT173" s="71">
        <v>0</v>
      </c>
      <c r="BU173"/>
      <c r="BV173" s="70">
        <v>7.681</v>
      </c>
      <c r="BW173" s="70">
        <v>0</v>
      </c>
      <c r="BX173" s="70">
        <v>0</v>
      </c>
      <c r="BY173" s="70">
        <v>0</v>
      </c>
      <c r="BZ173" s="70">
        <v>0</v>
      </c>
      <c r="CA173" s="70">
        <v>0</v>
      </c>
      <c r="CB173" s="70">
        <v>0</v>
      </c>
      <c r="CC173" s="70">
        <v>0</v>
      </c>
      <c r="CD173" s="70">
        <v>0</v>
      </c>
    </row>
    <row r="174" spans="1:82">
      <c r="A174" s="70" t="s">
        <v>1882</v>
      </c>
      <c r="B174" s="70">
        <v>187</v>
      </c>
      <c r="C174" s="70">
        <v>19</v>
      </c>
      <c r="D174" s="70">
        <v>11</v>
      </c>
      <c r="E174" s="70">
        <v>2022</v>
      </c>
      <c r="F174" s="70" t="s">
        <v>161</v>
      </c>
      <c r="G174" s="70" t="s">
        <v>1863</v>
      </c>
      <c r="H174" s="70" t="s">
        <v>1864</v>
      </c>
      <c r="I174" s="148"/>
      <c r="J174" s="71">
        <v>20.296417902380156</v>
      </c>
      <c r="K174" s="71">
        <v>0.59660950576664284</v>
      </c>
      <c r="L174" s="71">
        <v>16.739389893356599</v>
      </c>
      <c r="M174" s="71">
        <v>5.1864294866092475</v>
      </c>
      <c r="N174" s="71">
        <v>6.1936676409684903</v>
      </c>
      <c r="O174" s="71">
        <v>6.3600328136929658</v>
      </c>
      <c r="P174" s="71">
        <v>9.6891674122841973</v>
      </c>
      <c r="Q174" s="71">
        <v>0.37682586188784639</v>
      </c>
      <c r="R174" s="71">
        <v>0</v>
      </c>
      <c r="S174" s="71">
        <v>0.97403798374108941</v>
      </c>
      <c r="T174" s="72"/>
      <c r="U174" s="71">
        <v>2349892</v>
      </c>
      <c r="V174" s="71">
        <v>276</v>
      </c>
      <c r="W174" s="71">
        <v>407</v>
      </c>
      <c r="X174" s="71">
        <v>1413</v>
      </c>
      <c r="Y174" s="71">
        <v>2083</v>
      </c>
      <c r="Z174" s="71">
        <v>4446</v>
      </c>
      <c r="AA174" s="71">
        <v>2117</v>
      </c>
      <c r="AB174" s="71">
        <v>6401</v>
      </c>
      <c r="AC174" s="71">
        <v>0</v>
      </c>
      <c r="AD174" s="71">
        <v>0.97403798374108941</v>
      </c>
      <c r="AE174" s="72"/>
      <c r="AF174" s="71">
        <v>13210556.745932918</v>
      </c>
      <c r="AG174" s="71">
        <v>445916.43627237552</v>
      </c>
      <c r="AH174" s="71">
        <v>3759124.9208155377</v>
      </c>
      <c r="AI174" s="71">
        <v>7885688.5917423507</v>
      </c>
      <c r="AJ174" s="71">
        <v>9033467.7649287079</v>
      </c>
      <c r="AK174" s="71">
        <v>0</v>
      </c>
      <c r="AL174" s="71">
        <v>0</v>
      </c>
      <c r="AM174" s="71">
        <v>826543.81149994675</v>
      </c>
      <c r="AN174" s="71">
        <v>0</v>
      </c>
      <c r="AO174" s="71">
        <v>0</v>
      </c>
      <c r="AP174" s="71">
        <v>35161298.271191835</v>
      </c>
      <c r="AQ174" s="72"/>
      <c r="AR174" s="71">
        <v>220</v>
      </c>
      <c r="AS174" s="71">
        <v>50</v>
      </c>
      <c r="AT174" s="71">
        <v>0</v>
      </c>
      <c r="AU174" s="71">
        <v>0</v>
      </c>
      <c r="AV174" s="71">
        <v>0</v>
      </c>
      <c r="AW174" s="71">
        <v>0</v>
      </c>
      <c r="AX174" s="71"/>
      <c r="AY174" s="72"/>
      <c r="AZ174" s="71">
        <v>1073.0999999999999</v>
      </c>
      <c r="BA174" s="71">
        <v>8747.6</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1883</v>
      </c>
      <c r="B175" s="70">
        <v>187</v>
      </c>
      <c r="C175" s="70">
        <v>20</v>
      </c>
      <c r="D175" s="70">
        <v>11</v>
      </c>
      <c r="E175" s="70">
        <v>2023</v>
      </c>
      <c r="F175" s="70" t="s">
        <v>1539</v>
      </c>
      <c r="G175" s="70" t="s">
        <v>1863</v>
      </c>
      <c r="H175" s="70" t="s">
        <v>1864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227</v>
      </c>
      <c r="AS175" s="71">
        <v>50</v>
      </c>
      <c r="AT175" s="71">
        <v>0</v>
      </c>
      <c r="AU175" s="71">
        <v>0</v>
      </c>
      <c r="AV175" s="71">
        <v>0</v>
      </c>
      <c r="AW175" s="71">
        <v>0</v>
      </c>
      <c r="AX175" s="71"/>
      <c r="AY175" s="72"/>
      <c r="AZ175" s="71">
        <v>1108.4999999999998</v>
      </c>
      <c r="BA175" s="71">
        <v>8747.6</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1884</v>
      </c>
      <c r="B176" s="70">
        <v>187</v>
      </c>
      <c r="C176" s="70">
        <v>21</v>
      </c>
      <c r="D176" s="70">
        <v>11</v>
      </c>
      <c r="E176" s="70">
        <v>2024</v>
      </c>
      <c r="F176" s="70" t="s">
        <v>1554</v>
      </c>
      <c r="G176" s="70" t="s">
        <v>1863</v>
      </c>
      <c r="H176" s="70" t="s">
        <v>1864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1885</v>
      </c>
      <c r="B177" s="70">
        <v>35</v>
      </c>
      <c r="C177" s="70">
        <v>1</v>
      </c>
      <c r="D177" s="70">
        <v>3</v>
      </c>
      <c r="E177" s="70">
        <v>1990</v>
      </c>
      <c r="F177" s="70" t="s">
        <v>787</v>
      </c>
      <c r="G177" s="70" t="s">
        <v>1886</v>
      </c>
      <c r="H177" s="70" t="s">
        <v>1887</v>
      </c>
      <c r="I177" s="148"/>
      <c r="J177" s="71">
        <v>23.3995409552771</v>
      </c>
      <c r="K177" s="71">
        <v>2.3589775810177231</v>
      </c>
      <c r="L177" s="71">
        <v>9.1622670441334151</v>
      </c>
      <c r="M177" s="71">
        <v>6.4753483115763233</v>
      </c>
      <c r="N177" s="71">
        <v>11.468078491546009</v>
      </c>
      <c r="O177" s="71">
        <v>7.0360265560935176</v>
      </c>
      <c r="P177" s="71">
        <v>11.76223029936515</v>
      </c>
      <c r="Q177" s="71">
        <v>0.65715696205005802</v>
      </c>
      <c r="R177" s="71">
        <v>0</v>
      </c>
      <c r="S177" s="71">
        <v>0.82512492423528805</v>
      </c>
      <c r="T177" s="72"/>
      <c r="U177" s="71">
        <v>2181093</v>
      </c>
      <c r="V177" s="71">
        <v>634</v>
      </c>
      <c r="W177" s="71">
        <v>87</v>
      </c>
      <c r="X177" s="71">
        <v>2076</v>
      </c>
      <c r="Y177" s="71">
        <v>2854</v>
      </c>
      <c r="Z177" s="71">
        <v>2894</v>
      </c>
      <c r="AA177" s="71">
        <v>2856</v>
      </c>
      <c r="AB177" s="71">
        <v>10670</v>
      </c>
      <c r="AC177" s="71">
        <v>0</v>
      </c>
      <c r="AD177" s="71">
        <v>0.82512492423528805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1888</v>
      </c>
      <c r="B178" s="70">
        <v>36</v>
      </c>
      <c r="C178" s="70">
        <v>2</v>
      </c>
      <c r="D178" s="70">
        <v>3</v>
      </c>
      <c r="E178" s="70">
        <v>2005</v>
      </c>
      <c r="F178" s="70" t="s">
        <v>789</v>
      </c>
      <c r="G178" s="1064" t="s">
        <v>1886</v>
      </c>
      <c r="H178" s="70" t="s">
        <v>1887</v>
      </c>
      <c r="I178" s="148"/>
      <c r="J178" s="71">
        <v>6.7065089107436009</v>
      </c>
      <c r="K178" s="71">
        <v>1.189197966670088</v>
      </c>
      <c r="L178" s="71">
        <v>0.79321955332957417</v>
      </c>
      <c r="M178" s="71">
        <v>8.7455726045199995</v>
      </c>
      <c r="N178" s="71">
        <v>16.570266681697341</v>
      </c>
      <c r="O178" s="71">
        <v>9.3157903965536981</v>
      </c>
      <c r="P178" s="71">
        <v>11.229005613440419</v>
      </c>
      <c r="Q178" s="71">
        <v>0.52492656393964898</v>
      </c>
      <c r="R178" s="71">
        <v>0</v>
      </c>
      <c r="S178" s="71">
        <v>0.23591748423060019</v>
      </c>
      <c r="T178" s="72"/>
      <c r="U178" s="71">
        <v>648653</v>
      </c>
      <c r="V178" s="71">
        <v>420</v>
      </c>
      <c r="W178" s="71">
        <v>7</v>
      </c>
      <c r="X178" s="71">
        <v>1210</v>
      </c>
      <c r="Y178" s="71">
        <v>2820</v>
      </c>
      <c r="Z178" s="71">
        <v>4434</v>
      </c>
      <c r="AA178" s="71">
        <v>2233</v>
      </c>
      <c r="AB178" s="71">
        <v>8910</v>
      </c>
      <c r="AC178" s="71">
        <v>0</v>
      </c>
      <c r="AD178" s="71">
        <v>0.23591748423060019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1889</v>
      </c>
      <c r="B179" s="70">
        <v>37</v>
      </c>
      <c r="C179" s="70">
        <v>3</v>
      </c>
      <c r="D179" s="70">
        <v>3</v>
      </c>
      <c r="E179" s="70">
        <v>2006</v>
      </c>
      <c r="F179" s="70" t="s">
        <v>790</v>
      </c>
      <c r="G179" s="1064" t="s">
        <v>1886</v>
      </c>
      <c r="H179" s="70" t="s">
        <v>1887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1890</v>
      </c>
      <c r="B180" s="70">
        <v>38</v>
      </c>
      <c r="C180" s="70">
        <v>4</v>
      </c>
      <c r="D180" s="70">
        <v>3</v>
      </c>
      <c r="E180" s="70">
        <v>2007</v>
      </c>
      <c r="F180" s="70" t="s">
        <v>791</v>
      </c>
      <c r="G180" s="70" t="s">
        <v>1886</v>
      </c>
      <c r="H180" s="70" t="s">
        <v>1887</v>
      </c>
      <c r="I180" s="148"/>
      <c r="J180" s="71">
        <v>6.7398045480012314</v>
      </c>
      <c r="K180" s="71">
        <v>1.082285279291318</v>
      </c>
      <c r="L180" s="71">
        <v>0.35063210864079458</v>
      </c>
      <c r="M180" s="71">
        <v>11.34920029413132</v>
      </c>
      <c r="N180" s="71">
        <v>14.70400678500569</v>
      </c>
      <c r="O180" s="71">
        <v>8.933059613898223</v>
      </c>
      <c r="P180" s="71">
        <v>10.96876502951296</v>
      </c>
      <c r="Q180" s="71">
        <v>0.52978827954664898</v>
      </c>
      <c r="R180" s="71">
        <v>0</v>
      </c>
      <c r="S180" s="71">
        <v>0.1349048282175746</v>
      </c>
      <c r="T180" s="72"/>
      <c r="U180" s="71">
        <v>710007</v>
      </c>
      <c r="V180" s="71">
        <v>361</v>
      </c>
      <c r="W180" s="71">
        <v>3</v>
      </c>
      <c r="X180" s="71">
        <v>1735</v>
      </c>
      <c r="Y180" s="71">
        <v>2771</v>
      </c>
      <c r="Z180" s="71">
        <v>4420</v>
      </c>
      <c r="AA180" s="71">
        <v>2148</v>
      </c>
      <c r="AB180" s="71">
        <v>8517</v>
      </c>
      <c r="AC180" s="71">
        <v>0</v>
      </c>
      <c r="AD180" s="71">
        <v>0.1349048282175746</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1891</v>
      </c>
      <c r="B181" s="70">
        <v>39</v>
      </c>
      <c r="C181" s="70">
        <v>5</v>
      </c>
      <c r="D181" s="70">
        <v>3</v>
      </c>
      <c r="E181" s="70">
        <v>2008</v>
      </c>
      <c r="F181" s="70" t="s">
        <v>792</v>
      </c>
      <c r="G181" s="70" t="s">
        <v>1886</v>
      </c>
      <c r="H181" s="70" t="s">
        <v>1887</v>
      </c>
      <c r="I181" s="148"/>
      <c r="J181" s="71">
        <v>5.7804143796575209</v>
      </c>
      <c r="K181" s="71">
        <v>0.80616403106371493</v>
      </c>
      <c r="L181" s="71">
        <v>0.3031957110393449</v>
      </c>
      <c r="M181" s="71">
        <v>11.34954341516824</v>
      </c>
      <c r="N181" s="71">
        <v>14.25905421034094</v>
      </c>
      <c r="O181" s="71">
        <v>8.5501027679846349</v>
      </c>
      <c r="P181" s="71">
        <v>10.711431771939351</v>
      </c>
      <c r="Q181" s="71">
        <v>0.51552407077835005</v>
      </c>
      <c r="R181" s="71">
        <v>0</v>
      </c>
      <c r="S181" s="71">
        <v>0.13805785963134501</v>
      </c>
      <c r="T181" s="72"/>
      <c r="U181" s="71">
        <v>668880</v>
      </c>
      <c r="V181" s="71">
        <v>361</v>
      </c>
      <c r="W181" s="71">
        <v>3</v>
      </c>
      <c r="X181" s="71">
        <v>1735</v>
      </c>
      <c r="Y181" s="71">
        <v>2782</v>
      </c>
      <c r="Z181" s="71">
        <v>4379</v>
      </c>
      <c r="AA181" s="71">
        <v>2100</v>
      </c>
      <c r="AB181" s="71">
        <v>8424</v>
      </c>
      <c r="AC181" s="71">
        <v>0</v>
      </c>
      <c r="AD181" s="71">
        <v>0.13805785963134501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1892</v>
      </c>
      <c r="B182" s="70">
        <v>40</v>
      </c>
      <c r="C182" s="70">
        <v>6</v>
      </c>
      <c r="D182" s="70">
        <v>3</v>
      </c>
      <c r="E182" s="70">
        <v>2009</v>
      </c>
      <c r="F182" s="70" t="s">
        <v>176</v>
      </c>
      <c r="G182" s="70" t="s">
        <v>1886</v>
      </c>
      <c r="H182" s="70" t="s">
        <v>1887</v>
      </c>
      <c r="I182" s="148"/>
      <c r="J182" s="71">
        <v>5.2902404197011093</v>
      </c>
      <c r="K182" s="71">
        <v>0.74977555696378628</v>
      </c>
      <c r="L182" s="71">
        <v>2.7264118555281782</v>
      </c>
      <c r="M182" s="71">
        <v>10.43812821370914</v>
      </c>
      <c r="N182" s="71">
        <v>12.61164954399225</v>
      </c>
      <c r="O182" s="71">
        <v>8.5989910533857685</v>
      </c>
      <c r="P182" s="71">
        <v>10.249926540095821</v>
      </c>
      <c r="Q182" s="71">
        <v>0.48188596417561003</v>
      </c>
      <c r="R182" s="71">
        <v>0</v>
      </c>
      <c r="S182" s="71">
        <v>6.0496958592786268E-2</v>
      </c>
      <c r="T182" s="72"/>
      <c r="U182" s="71">
        <v>504730</v>
      </c>
      <c r="V182" s="71">
        <v>318</v>
      </c>
      <c r="W182" s="71">
        <v>40</v>
      </c>
      <c r="X182" s="71">
        <v>1750</v>
      </c>
      <c r="Y182" s="71">
        <v>2786</v>
      </c>
      <c r="Z182" s="71">
        <v>4347</v>
      </c>
      <c r="AA182" s="71">
        <v>2063</v>
      </c>
      <c r="AB182" s="71">
        <v>8266</v>
      </c>
      <c r="AC182" s="71">
        <v>0</v>
      </c>
      <c r="AD182" s="71">
        <v>6.0496958592786268E-2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1893</v>
      </c>
      <c r="B183" s="70">
        <v>41</v>
      </c>
      <c r="C183" s="70">
        <v>7</v>
      </c>
      <c r="D183" s="70">
        <v>3</v>
      </c>
      <c r="E183" s="70">
        <v>2010</v>
      </c>
      <c r="F183" s="70" t="s">
        <v>177</v>
      </c>
      <c r="G183" s="70" t="s">
        <v>1886</v>
      </c>
      <c r="H183" s="70" t="s">
        <v>1887</v>
      </c>
      <c r="I183" s="148"/>
      <c r="J183" s="71">
        <v>5.3763118279584896</v>
      </c>
      <c r="K183" s="71">
        <v>0.86002495709439419</v>
      </c>
      <c r="L183" s="71">
        <v>2.493509312712872</v>
      </c>
      <c r="M183" s="71">
        <v>11.594587988497709</v>
      </c>
      <c r="N183" s="71">
        <v>13.676959066967809</v>
      </c>
      <c r="O183" s="71">
        <v>8.5985979681552589</v>
      </c>
      <c r="P183" s="71">
        <v>10.12518709606425</v>
      </c>
      <c r="Q183" s="71">
        <v>0.49382988865383198</v>
      </c>
      <c r="R183" s="71">
        <v>0</v>
      </c>
      <c r="S183" s="71">
        <v>0</v>
      </c>
      <c r="T183" s="72"/>
      <c r="U183" s="71">
        <v>504684</v>
      </c>
      <c r="V183" s="71">
        <v>318</v>
      </c>
      <c r="W183" s="71">
        <v>40</v>
      </c>
      <c r="X183" s="71">
        <v>1750</v>
      </c>
      <c r="Y183" s="71">
        <v>2757</v>
      </c>
      <c r="Z183" s="71">
        <v>4367</v>
      </c>
      <c r="AA183" s="71">
        <v>1987</v>
      </c>
      <c r="AB183" s="71">
        <v>8117</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1894</v>
      </c>
      <c r="B184" s="70">
        <v>42</v>
      </c>
      <c r="C184" s="70">
        <v>8</v>
      </c>
      <c r="D184" s="70">
        <v>3</v>
      </c>
      <c r="E184" s="70">
        <v>2011</v>
      </c>
      <c r="F184" s="70" t="s">
        <v>178</v>
      </c>
      <c r="G184" s="70" t="s">
        <v>1886</v>
      </c>
      <c r="H184" s="70" t="s">
        <v>1887</v>
      </c>
      <c r="I184" s="148"/>
      <c r="J184" s="71">
        <v>6.0379674247243624</v>
      </c>
      <c r="K184" s="71">
        <v>0.90688471910812229</v>
      </c>
      <c r="L184" s="71">
        <v>2.490150798616217</v>
      </c>
      <c r="M184" s="71">
        <v>10.4036674476801</v>
      </c>
      <c r="N184" s="71">
        <v>14.052088959546619</v>
      </c>
      <c r="O184" s="71">
        <v>8.4234739858346082</v>
      </c>
      <c r="P184" s="71">
        <v>9.5257811460218882</v>
      </c>
      <c r="Q184" s="71">
        <v>0.55888996092423104</v>
      </c>
      <c r="R184" s="71">
        <v>0</v>
      </c>
      <c r="S184" s="71">
        <v>0</v>
      </c>
      <c r="T184" s="72"/>
      <c r="U184" s="71">
        <v>564969</v>
      </c>
      <c r="V184" s="71">
        <v>318</v>
      </c>
      <c r="W184" s="71">
        <v>40</v>
      </c>
      <c r="X184" s="71">
        <v>1750</v>
      </c>
      <c r="Y184" s="71">
        <v>2739</v>
      </c>
      <c r="Z184" s="71">
        <v>4371</v>
      </c>
      <c r="AA184" s="71">
        <v>1925</v>
      </c>
      <c r="AB184" s="71">
        <v>7964</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1895</v>
      </c>
      <c r="B185" s="70">
        <v>43</v>
      </c>
      <c r="C185" s="70">
        <v>9</v>
      </c>
      <c r="D185" s="70">
        <v>3</v>
      </c>
      <c r="E185" s="70">
        <v>2012</v>
      </c>
      <c r="F185" s="70" t="s">
        <v>179</v>
      </c>
      <c r="G185" s="70" t="s">
        <v>1886</v>
      </c>
      <c r="H185" s="70" t="s">
        <v>1887</v>
      </c>
      <c r="I185" s="148"/>
      <c r="J185" s="71">
        <v>6.4430433397094591</v>
      </c>
      <c r="K185" s="71">
        <v>0.85279777341958396</v>
      </c>
      <c r="L185" s="71">
        <v>2.4140145988811659</v>
      </c>
      <c r="M185" s="71">
        <v>11.001867812062359</v>
      </c>
      <c r="N185" s="71">
        <v>14.733558008551629</v>
      </c>
      <c r="O185" s="71">
        <v>8.2558543625868559</v>
      </c>
      <c r="P185" s="71">
        <v>9.4505862065043775</v>
      </c>
      <c r="Q185" s="71">
        <v>0.60112300556912601</v>
      </c>
      <c r="R185" s="71">
        <v>0</v>
      </c>
      <c r="S185" s="71">
        <v>0</v>
      </c>
      <c r="T185" s="72"/>
      <c r="U185" s="71">
        <v>525443</v>
      </c>
      <c r="V185" s="71">
        <v>318</v>
      </c>
      <c r="W185" s="71">
        <v>40</v>
      </c>
      <c r="X185" s="71">
        <v>1750</v>
      </c>
      <c r="Y185" s="71">
        <v>2772</v>
      </c>
      <c r="Z185" s="71">
        <v>4318</v>
      </c>
      <c r="AA185" s="71">
        <v>1899</v>
      </c>
      <c r="AB185" s="71">
        <v>7884</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1896</v>
      </c>
      <c r="B186" s="70">
        <v>44</v>
      </c>
      <c r="C186" s="70">
        <v>10</v>
      </c>
      <c r="D186" s="70">
        <v>3</v>
      </c>
      <c r="E186" s="70">
        <v>2013</v>
      </c>
      <c r="F186" s="70" t="s">
        <v>180</v>
      </c>
      <c r="G186" s="70" t="s">
        <v>1886</v>
      </c>
      <c r="H186" s="70" t="s">
        <v>1887</v>
      </c>
      <c r="I186" s="148"/>
      <c r="J186" s="71">
        <v>6.6958313615606686</v>
      </c>
      <c r="K186" s="71">
        <v>0.70969714272169349</v>
      </c>
      <c r="L186" s="71">
        <v>2.1255347216303271</v>
      </c>
      <c r="M186" s="71">
        <v>10.6433721088942</v>
      </c>
      <c r="N186" s="71">
        <v>13.50910064257965</v>
      </c>
      <c r="O186" s="71">
        <v>7.8572438419900346</v>
      </c>
      <c r="P186" s="71">
        <v>9.3862888054682951</v>
      </c>
      <c r="Q186" s="71">
        <v>0.60274933247402696</v>
      </c>
      <c r="R186" s="71">
        <v>0</v>
      </c>
      <c r="S186" s="71">
        <v>0</v>
      </c>
      <c r="T186" s="72"/>
      <c r="U186" s="71">
        <v>521117</v>
      </c>
      <c r="V186" s="71">
        <v>318</v>
      </c>
      <c r="W186" s="71">
        <v>40</v>
      </c>
      <c r="X186" s="71">
        <v>1750</v>
      </c>
      <c r="Y186" s="71">
        <v>2760</v>
      </c>
      <c r="Z186" s="71">
        <v>4293</v>
      </c>
      <c r="AA186" s="71">
        <v>1879</v>
      </c>
      <c r="AB186" s="71">
        <v>7792</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1897</v>
      </c>
      <c r="B187" s="70">
        <v>45</v>
      </c>
      <c r="C187" s="70">
        <v>11</v>
      </c>
      <c r="D187" s="70">
        <v>3</v>
      </c>
      <c r="E187" s="70">
        <v>2014</v>
      </c>
      <c r="F187" s="70" t="s">
        <v>181</v>
      </c>
      <c r="G187" s="70" t="s">
        <v>1886</v>
      </c>
      <c r="H187" s="70" t="s">
        <v>1887</v>
      </c>
      <c r="I187" s="148"/>
      <c r="J187" s="71">
        <v>5.8352805095181379</v>
      </c>
      <c r="K187" s="71">
        <v>0.65461073734138553</v>
      </c>
      <c r="L187" s="71">
        <v>0.8461649963427913</v>
      </c>
      <c r="M187" s="71">
        <v>10.58801520898875</v>
      </c>
      <c r="N187" s="71">
        <v>14.958132327007901</v>
      </c>
      <c r="O187" s="71">
        <v>7.4132738915558152</v>
      </c>
      <c r="P187" s="71">
        <v>9.2141388225414804</v>
      </c>
      <c r="Q187" s="71">
        <v>0.56798586234783499</v>
      </c>
      <c r="R187" s="71">
        <v>0</v>
      </c>
      <c r="S187" s="71">
        <v>0</v>
      </c>
      <c r="T187" s="72"/>
      <c r="U187" s="71">
        <v>486017</v>
      </c>
      <c r="V187" s="71">
        <v>258</v>
      </c>
      <c r="W187" s="71">
        <v>14</v>
      </c>
      <c r="X187" s="71">
        <v>1789</v>
      </c>
      <c r="Y187" s="71">
        <v>2755</v>
      </c>
      <c r="Z187" s="71">
        <v>4266</v>
      </c>
      <c r="AA187" s="71">
        <v>1835</v>
      </c>
      <c r="AB187" s="71">
        <v>7653</v>
      </c>
      <c r="AC187" s="71">
        <v>0</v>
      </c>
      <c r="AD187" s="71">
        <v>0</v>
      </c>
      <c r="AE187" s="72"/>
      <c r="AF187" s="71"/>
      <c r="AG187" s="71"/>
      <c r="AH187" s="71"/>
      <c r="AI187" s="71"/>
      <c r="AJ187" s="71"/>
      <c r="AK187" s="71"/>
      <c r="AL187" s="71"/>
      <c r="AM187" s="71"/>
      <c r="AN187" s="71"/>
      <c r="AO187" s="71"/>
      <c r="AP187" s="71"/>
      <c r="AQ187" s="72"/>
      <c r="AR187" s="71">
        <v>14</v>
      </c>
      <c r="AS187" s="71">
        <v>4</v>
      </c>
      <c r="AT187" s="71">
        <v>0</v>
      </c>
      <c r="AU187" s="71">
        <v>0</v>
      </c>
      <c r="AV187" s="71">
        <v>0</v>
      </c>
      <c r="AW187" s="71">
        <v>0</v>
      </c>
      <c r="AX187" s="71"/>
      <c r="AY187" s="72"/>
      <c r="AZ187" s="71">
        <v>66.2</v>
      </c>
      <c r="BA187" s="71">
        <v>78.3</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1898</v>
      </c>
      <c r="B188" s="70">
        <v>46</v>
      </c>
      <c r="C188" s="70">
        <v>12</v>
      </c>
      <c r="D188" s="70">
        <v>3</v>
      </c>
      <c r="E188" s="70">
        <v>2015</v>
      </c>
      <c r="F188" s="70" t="s">
        <v>182</v>
      </c>
      <c r="G188" s="70" t="s">
        <v>1886</v>
      </c>
      <c r="H188" s="70" t="s">
        <v>1887</v>
      </c>
      <c r="I188" s="148"/>
      <c r="J188" s="71">
        <v>8.0294060034247678</v>
      </c>
      <c r="K188" s="71">
        <v>0.62715392306784301</v>
      </c>
      <c r="L188" s="71">
        <v>0.83796108340770548</v>
      </c>
      <c r="M188" s="71">
        <v>10.113202567142221</v>
      </c>
      <c r="N188" s="71">
        <v>12.388327409393041</v>
      </c>
      <c r="O188" s="71">
        <v>7.3580999705381549</v>
      </c>
      <c r="P188" s="71">
        <v>9.1108620142065888</v>
      </c>
      <c r="Q188" s="71">
        <v>0.54657652487267705</v>
      </c>
      <c r="R188" s="71">
        <v>0</v>
      </c>
      <c r="S188" s="71">
        <v>0</v>
      </c>
      <c r="T188" s="72"/>
      <c r="U188" s="71">
        <v>653798</v>
      </c>
      <c r="V188" s="71">
        <v>258</v>
      </c>
      <c r="W188" s="71">
        <v>14</v>
      </c>
      <c r="X188" s="71">
        <v>1789</v>
      </c>
      <c r="Y188" s="71">
        <v>2746</v>
      </c>
      <c r="Z188" s="71">
        <v>4275</v>
      </c>
      <c r="AA188" s="71">
        <v>1813</v>
      </c>
      <c r="AB188" s="71">
        <v>7523</v>
      </c>
      <c r="AC188" s="71">
        <v>0</v>
      </c>
      <c r="AD188" s="71">
        <v>0</v>
      </c>
      <c r="AE188" s="72"/>
      <c r="AF188" s="71">
        <v>7771495.4354845406</v>
      </c>
      <c r="AG188" s="71">
        <v>416610.34457962692</v>
      </c>
      <c r="AH188" s="71">
        <v>98403.055549514116</v>
      </c>
      <c r="AI188" s="71">
        <v>11303810.52866694</v>
      </c>
      <c r="AJ188" s="71">
        <v>15589069.099251339</v>
      </c>
      <c r="AK188" s="71">
        <v>0</v>
      </c>
      <c r="AL188" s="71">
        <v>0</v>
      </c>
      <c r="AM188" s="71">
        <v>1030995.592201911</v>
      </c>
      <c r="AN188" s="71">
        <v>0</v>
      </c>
      <c r="AO188" s="71">
        <v>0</v>
      </c>
      <c r="AP188" s="71">
        <v>36210384.055733874</v>
      </c>
      <c r="AQ188" s="72"/>
      <c r="AR188" s="71">
        <v>16</v>
      </c>
      <c r="AS188" s="71">
        <v>5</v>
      </c>
      <c r="AT188" s="71">
        <v>0</v>
      </c>
      <c r="AU188" s="71">
        <v>0</v>
      </c>
      <c r="AV188" s="71">
        <v>0</v>
      </c>
      <c r="AW188" s="71">
        <v>0</v>
      </c>
      <c r="AX188" s="71"/>
      <c r="AY188" s="72"/>
      <c r="AZ188" s="71">
        <v>74.099999999999994</v>
      </c>
      <c r="BA188" s="71">
        <v>125.2</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1899</v>
      </c>
      <c r="B189" s="70">
        <v>47</v>
      </c>
      <c r="C189" s="70">
        <v>13</v>
      </c>
      <c r="D189" s="70">
        <v>3</v>
      </c>
      <c r="E189" s="70">
        <v>2016</v>
      </c>
      <c r="F189" s="70" t="s">
        <v>155</v>
      </c>
      <c r="G189" s="70" t="s">
        <v>1886</v>
      </c>
      <c r="H189" s="70" t="s">
        <v>1887</v>
      </c>
      <c r="I189" s="148"/>
      <c r="J189" s="71">
        <v>7.1608623983119717</v>
      </c>
      <c r="K189" s="71">
        <v>0.62181626023345082</v>
      </c>
      <c r="L189" s="71">
        <v>0.88076227868198542</v>
      </c>
      <c r="M189" s="71">
        <v>10.199667585057018</v>
      </c>
      <c r="N189" s="71">
        <v>11.800612305880241</v>
      </c>
      <c r="O189" s="71">
        <v>7.2126373961429255</v>
      </c>
      <c r="P189" s="71">
        <v>8.8671675296608115</v>
      </c>
      <c r="Q189" s="71">
        <v>0.52253574204396236</v>
      </c>
      <c r="R189" s="71">
        <v>0</v>
      </c>
      <c r="S189" s="71">
        <v>0</v>
      </c>
      <c r="T189" s="72"/>
      <c r="U189" s="71">
        <v>677540</v>
      </c>
      <c r="V189" s="71">
        <v>258</v>
      </c>
      <c r="W189" s="71">
        <v>14</v>
      </c>
      <c r="X189" s="71">
        <v>1789</v>
      </c>
      <c r="Y189" s="71">
        <v>2741</v>
      </c>
      <c r="Z189" s="71">
        <v>4242</v>
      </c>
      <c r="AA189" s="71">
        <v>1825</v>
      </c>
      <c r="AB189" s="71">
        <v>7398</v>
      </c>
      <c r="AC189" s="71">
        <v>0</v>
      </c>
      <c r="AD189" s="71">
        <v>0</v>
      </c>
      <c r="AE189" s="72"/>
      <c r="AF189" s="71">
        <v>7154331.3949707188</v>
      </c>
      <c r="AG189" s="71">
        <v>397501.271878484</v>
      </c>
      <c r="AH189" s="71">
        <v>75907.449442407946</v>
      </c>
      <c r="AI189" s="71">
        <v>11917777.601564139</v>
      </c>
      <c r="AJ189" s="71">
        <v>12735963.55027031</v>
      </c>
      <c r="AK189" s="71">
        <v>0</v>
      </c>
      <c r="AL189" s="71">
        <v>0</v>
      </c>
      <c r="AM189" s="71">
        <v>1014652.540078976</v>
      </c>
      <c r="AN189" s="71">
        <v>0</v>
      </c>
      <c r="AO189" s="71">
        <v>0</v>
      </c>
      <c r="AP189" s="71">
        <v>33296133.808205038</v>
      </c>
      <c r="AQ189" s="72"/>
      <c r="AR189" s="71">
        <v>19</v>
      </c>
      <c r="AS189" s="71">
        <v>5</v>
      </c>
      <c r="AT189" s="71">
        <v>0</v>
      </c>
      <c r="AU189" s="71">
        <v>1</v>
      </c>
      <c r="AV189" s="71">
        <v>0</v>
      </c>
      <c r="AW189" s="71">
        <v>0</v>
      </c>
      <c r="AX189" s="71"/>
      <c r="AY189" s="72"/>
      <c r="AZ189" s="71">
        <v>87</v>
      </c>
      <c r="BA189" s="71">
        <v>125.2</v>
      </c>
      <c r="BB189" s="71">
        <v>0</v>
      </c>
      <c r="BC189" s="71">
        <v>198</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1900</v>
      </c>
      <c r="B190" s="70">
        <v>48</v>
      </c>
      <c r="C190" s="70">
        <v>14</v>
      </c>
      <c r="D190" s="70">
        <v>3</v>
      </c>
      <c r="E190" s="70">
        <v>2017</v>
      </c>
      <c r="F190" s="70" t="s">
        <v>156</v>
      </c>
      <c r="G190" s="70" t="s">
        <v>1886</v>
      </c>
      <c r="H190" s="70" t="s">
        <v>1887</v>
      </c>
      <c r="I190" s="148"/>
      <c r="J190" s="71">
        <v>5.9758669245261471</v>
      </c>
      <c r="K190" s="71">
        <v>0.62181280718167042</v>
      </c>
      <c r="L190" s="71">
        <v>0.87288262188740984</v>
      </c>
      <c r="M190" s="71">
        <v>8.8597590850574388</v>
      </c>
      <c r="N190" s="71">
        <v>13.43604166991306</v>
      </c>
      <c r="O190" s="71">
        <v>7.0246973660446281</v>
      </c>
      <c r="P190" s="71">
        <v>8.6565029924124559</v>
      </c>
      <c r="Q190" s="71">
        <v>0.49635603432733599</v>
      </c>
      <c r="R190" s="71">
        <v>0</v>
      </c>
      <c r="S190" s="71">
        <v>0</v>
      </c>
      <c r="T190" s="72"/>
      <c r="U190" s="71">
        <v>654977</v>
      </c>
      <c r="V190" s="71">
        <v>258</v>
      </c>
      <c r="W190" s="71">
        <v>14</v>
      </c>
      <c r="X190" s="71">
        <v>1789</v>
      </c>
      <c r="Y190" s="71">
        <v>2750</v>
      </c>
      <c r="Z190" s="71">
        <v>4200</v>
      </c>
      <c r="AA190" s="71">
        <v>1793</v>
      </c>
      <c r="AB190" s="71">
        <v>7267</v>
      </c>
      <c r="AC190" s="71">
        <v>0</v>
      </c>
      <c r="AD190" s="71">
        <v>0</v>
      </c>
      <c r="AE190" s="72"/>
      <c r="AF190" s="71">
        <v>6228729.7524581719</v>
      </c>
      <c r="AG190" s="71">
        <v>398935.1877308283</v>
      </c>
      <c r="AH190" s="71">
        <v>108829.5730231495</v>
      </c>
      <c r="AI190" s="71">
        <v>10820408.03432101</v>
      </c>
      <c r="AJ190" s="71">
        <v>16152145.976333581</v>
      </c>
      <c r="AK190" s="71">
        <v>0</v>
      </c>
      <c r="AL190" s="71">
        <v>0</v>
      </c>
      <c r="AM190" s="71">
        <v>998245.13276884297</v>
      </c>
      <c r="AN190" s="71">
        <v>0</v>
      </c>
      <c r="AO190" s="71">
        <v>0</v>
      </c>
      <c r="AP190" s="71">
        <v>34707293.656635582</v>
      </c>
      <c r="AQ190" s="72"/>
      <c r="AR190" s="71">
        <v>20</v>
      </c>
      <c r="AS190" s="71">
        <v>5</v>
      </c>
      <c r="AT190" s="71">
        <v>0</v>
      </c>
      <c r="AU190" s="71">
        <v>1</v>
      </c>
      <c r="AV190" s="71">
        <v>0</v>
      </c>
      <c r="AW190" s="71">
        <v>0</v>
      </c>
      <c r="AX190" s="71"/>
      <c r="AY190" s="72"/>
      <c r="AZ190" s="71">
        <v>93.8</v>
      </c>
      <c r="BA190" s="71">
        <v>125.2</v>
      </c>
      <c r="BB190" s="71">
        <v>0</v>
      </c>
      <c r="BC190" s="71">
        <v>198</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1901</v>
      </c>
      <c r="B191" s="70">
        <v>49</v>
      </c>
      <c r="C191" s="70">
        <v>15</v>
      </c>
      <c r="D191" s="70">
        <v>3</v>
      </c>
      <c r="E191" s="70">
        <v>2018</v>
      </c>
      <c r="F191" s="70" t="s">
        <v>183</v>
      </c>
      <c r="G191" s="70" t="s">
        <v>1886</v>
      </c>
      <c r="H191" s="70" t="s">
        <v>1887</v>
      </c>
      <c r="I191" s="148"/>
      <c r="J191" s="71">
        <v>5.8103435130856056</v>
      </c>
      <c r="K191" s="71">
        <v>0.56425203145128211</v>
      </c>
      <c r="L191" s="71">
        <v>0.79195079714656047</v>
      </c>
      <c r="M191" s="71">
        <v>8.1929176055079616</v>
      </c>
      <c r="N191" s="71">
        <v>11.200174966307108</v>
      </c>
      <c r="O191" s="71">
        <v>6.7663521252599166</v>
      </c>
      <c r="P191" s="71">
        <v>8.5081955997560588</v>
      </c>
      <c r="Q191" s="71">
        <v>0.4455672586628</v>
      </c>
      <c r="R191" s="71">
        <v>0</v>
      </c>
      <c r="S191" s="71">
        <v>0</v>
      </c>
      <c r="T191" s="72"/>
      <c r="U191" s="71">
        <v>656312</v>
      </c>
      <c r="V191" s="71">
        <v>258</v>
      </c>
      <c r="W191" s="71">
        <v>14</v>
      </c>
      <c r="X191" s="71">
        <v>1789</v>
      </c>
      <c r="Y191" s="71">
        <v>2721</v>
      </c>
      <c r="Z191" s="71">
        <v>4123</v>
      </c>
      <c r="AA191" s="71">
        <v>1780</v>
      </c>
      <c r="AB191" s="71">
        <v>7030</v>
      </c>
      <c r="AC191" s="71">
        <v>0</v>
      </c>
      <c r="AD191" s="71">
        <v>0</v>
      </c>
      <c r="AE191" s="72"/>
      <c r="AF191" s="71">
        <v>6712812.5808884194</v>
      </c>
      <c r="AG191" s="71">
        <v>351406.02649574191</v>
      </c>
      <c r="AH191" s="71">
        <v>101496.4671814381</v>
      </c>
      <c r="AI191" s="71">
        <v>10345694.884020699</v>
      </c>
      <c r="AJ191" s="71">
        <v>13997811.64914416</v>
      </c>
      <c r="AK191" s="71">
        <v>0</v>
      </c>
      <c r="AL191" s="71">
        <v>0</v>
      </c>
      <c r="AM191" s="71">
        <v>967687.30830289144</v>
      </c>
      <c r="AN191" s="71">
        <v>0</v>
      </c>
      <c r="AO191" s="71">
        <v>0</v>
      </c>
      <c r="AP191" s="71">
        <v>32476908.916033346</v>
      </c>
      <c r="AQ191" s="72"/>
      <c r="AR191" s="71">
        <v>23</v>
      </c>
      <c r="AS191" s="71">
        <v>5</v>
      </c>
      <c r="AT191" s="71">
        <v>0</v>
      </c>
      <c r="AU191" s="71">
        <v>1</v>
      </c>
      <c r="AV191" s="71">
        <v>0</v>
      </c>
      <c r="AW191" s="71">
        <v>0</v>
      </c>
      <c r="AX191" s="71"/>
      <c r="AY191" s="72"/>
      <c r="AZ191" s="71">
        <v>109</v>
      </c>
      <c r="BA191" s="71">
        <v>125</v>
      </c>
      <c r="BB191" s="71">
        <v>0</v>
      </c>
      <c r="BC191" s="71">
        <v>198</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1902</v>
      </c>
      <c r="B192" s="70">
        <v>50</v>
      </c>
      <c r="C192" s="70">
        <v>16</v>
      </c>
      <c r="D192" s="70">
        <v>3</v>
      </c>
      <c r="E192" s="70">
        <v>2019</v>
      </c>
      <c r="F192" s="70" t="s">
        <v>158</v>
      </c>
      <c r="G192" s="70" t="s">
        <v>1886</v>
      </c>
      <c r="H192" s="70" t="s">
        <v>1887</v>
      </c>
      <c r="I192" s="148"/>
      <c r="J192" s="71">
        <v>5.0054209670075185</v>
      </c>
      <c r="K192" s="71">
        <v>0.50938035041977736</v>
      </c>
      <c r="L192" s="71">
        <v>0.794637878383605</v>
      </c>
      <c r="M192" s="71">
        <v>8.3463928709927675</v>
      </c>
      <c r="N192" s="71">
        <v>9.8913461487770249</v>
      </c>
      <c r="O192" s="71">
        <v>6.5727788003544712</v>
      </c>
      <c r="P192" s="71">
        <v>8.1870856965013061</v>
      </c>
      <c r="Q192" s="71">
        <v>0.42543025353615899</v>
      </c>
      <c r="R192" s="71">
        <v>0</v>
      </c>
      <c r="S192" s="71">
        <v>0</v>
      </c>
      <c r="T192" s="72"/>
      <c r="U192" s="71">
        <v>614074</v>
      </c>
      <c r="V192" s="71">
        <v>258</v>
      </c>
      <c r="W192" s="71">
        <v>14</v>
      </c>
      <c r="X192" s="71">
        <v>1789</v>
      </c>
      <c r="Y192" s="71">
        <v>2744</v>
      </c>
      <c r="Z192" s="71">
        <v>4115</v>
      </c>
      <c r="AA192" s="71">
        <v>1700</v>
      </c>
      <c r="AB192" s="71">
        <v>6894</v>
      </c>
      <c r="AC192" s="71">
        <v>0</v>
      </c>
      <c r="AD192" s="71">
        <v>0</v>
      </c>
      <c r="AE192" s="72"/>
      <c r="AF192" s="71">
        <v>6282757.880047095</v>
      </c>
      <c r="AG192" s="71">
        <v>341501.96091298288</v>
      </c>
      <c r="AH192" s="71">
        <v>110444.1891681327</v>
      </c>
      <c r="AI192" s="71">
        <v>11629112.30631393</v>
      </c>
      <c r="AJ192" s="71">
        <v>14430451.98654831</v>
      </c>
      <c r="AK192" s="71">
        <v>0</v>
      </c>
      <c r="AL192" s="71">
        <v>0</v>
      </c>
      <c r="AM192" s="71">
        <v>938910.901995786</v>
      </c>
      <c r="AN192" s="71">
        <v>0</v>
      </c>
      <c r="AO192" s="71">
        <v>0</v>
      </c>
      <c r="AP192" s="71">
        <v>33733179.22498624</v>
      </c>
      <c r="AQ192" s="72"/>
      <c r="AR192" s="71">
        <v>25</v>
      </c>
      <c r="AS192" s="71">
        <v>5</v>
      </c>
      <c r="AT192" s="71">
        <v>0</v>
      </c>
      <c r="AU192" s="71">
        <v>1</v>
      </c>
      <c r="AV192" s="71">
        <v>0</v>
      </c>
      <c r="AW192" s="71">
        <v>0</v>
      </c>
      <c r="AX192" s="71"/>
      <c r="AY192" s="72"/>
      <c r="AZ192" s="71">
        <v>119.7</v>
      </c>
      <c r="BA192" s="71">
        <v>125.2</v>
      </c>
      <c r="BB192" s="71">
        <v>0</v>
      </c>
      <c r="BC192" s="71">
        <v>198</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1903</v>
      </c>
      <c r="B193" s="70">
        <v>51</v>
      </c>
      <c r="C193" s="70">
        <v>17</v>
      </c>
      <c r="D193" s="70">
        <v>3</v>
      </c>
      <c r="E193" s="70">
        <v>2020</v>
      </c>
      <c r="F193" s="70" t="s">
        <v>159</v>
      </c>
      <c r="G193" s="70" t="s">
        <v>1886</v>
      </c>
      <c r="H193" s="70" t="s">
        <v>1887</v>
      </c>
      <c r="I193" s="148"/>
      <c r="J193" s="71">
        <v>4.7439340608979741</v>
      </c>
      <c r="K193" s="71">
        <v>0.45456326865571178</v>
      </c>
      <c r="L193" s="71">
        <v>7.313610315617372</v>
      </c>
      <c r="M193" s="71">
        <v>6.1175195390892645</v>
      </c>
      <c r="N193" s="71">
        <v>8.7267553622117635</v>
      </c>
      <c r="O193" s="71">
        <v>5.7097032110516404</v>
      </c>
      <c r="P193" s="71">
        <v>7.6391978188900893</v>
      </c>
      <c r="Q193" s="71">
        <v>0.39656982558113502</v>
      </c>
      <c r="R193" s="71">
        <v>0</v>
      </c>
      <c r="S193" s="71">
        <v>0</v>
      </c>
      <c r="T193" s="72"/>
      <c r="U193" s="71">
        <v>538709</v>
      </c>
      <c r="V193" s="71">
        <v>209</v>
      </c>
      <c r="W193" s="71">
        <v>115</v>
      </c>
      <c r="X193" s="71">
        <v>1647</v>
      </c>
      <c r="Y193" s="71">
        <v>2736</v>
      </c>
      <c r="Z193" s="71">
        <v>4080</v>
      </c>
      <c r="AA193" s="71">
        <v>1686</v>
      </c>
      <c r="AB193" s="71">
        <v>6726</v>
      </c>
      <c r="AC193" s="71">
        <v>0</v>
      </c>
      <c r="AD193" s="71">
        <v>0</v>
      </c>
      <c r="AE193" s="72"/>
      <c r="AF193" s="71">
        <v>5429584.3794326521</v>
      </c>
      <c r="AG193" s="71">
        <v>291195.93642867595</v>
      </c>
      <c r="AH193" s="71">
        <v>1040749.8554358993</v>
      </c>
      <c r="AI193" s="71">
        <v>8920375.6037757546</v>
      </c>
      <c r="AJ193" s="71">
        <v>13778758.528524511</v>
      </c>
      <c r="AK193" s="71"/>
      <c r="AL193" s="71"/>
      <c r="AM193" s="71">
        <v>877817.72741859325</v>
      </c>
      <c r="AN193" s="71"/>
      <c r="AO193" s="71"/>
      <c r="AP193" s="71">
        <v>30338482.031016089</v>
      </c>
      <c r="AQ193" s="72"/>
      <c r="AR193" s="71">
        <v>27</v>
      </c>
      <c r="AS193" s="71">
        <v>5</v>
      </c>
      <c r="AT193" s="71">
        <v>0</v>
      </c>
      <c r="AU193" s="71">
        <v>1</v>
      </c>
      <c r="AV193" s="71">
        <v>0</v>
      </c>
      <c r="AW193" s="71">
        <v>0</v>
      </c>
      <c r="AX193" s="71"/>
      <c r="AY193" s="72"/>
      <c r="AZ193" s="71">
        <v>129.5</v>
      </c>
      <c r="BA193" s="71">
        <v>125.2</v>
      </c>
      <c r="BB193" s="71">
        <v>0</v>
      </c>
      <c r="BC193" s="71">
        <v>198</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1904</v>
      </c>
      <c r="B194" s="70">
        <v>51</v>
      </c>
      <c r="C194" s="70">
        <v>18</v>
      </c>
      <c r="D194" s="70">
        <v>3</v>
      </c>
      <c r="E194" s="70">
        <v>2021</v>
      </c>
      <c r="F194" s="70" t="s">
        <v>160</v>
      </c>
      <c r="G194" s="70" t="s">
        <v>1886</v>
      </c>
      <c r="H194" s="70" t="s">
        <v>1887</v>
      </c>
      <c r="I194" s="148"/>
      <c r="J194" s="71">
        <v>5.2149399561365515</v>
      </c>
      <c r="K194" s="71">
        <v>0.48111687246159907</v>
      </c>
      <c r="L194" s="71">
        <v>5.8160256416929954</v>
      </c>
      <c r="M194" s="71">
        <v>7.4788653182422458</v>
      </c>
      <c r="N194" s="71">
        <v>9.6776204024935453</v>
      </c>
      <c r="O194" s="71">
        <v>5.5031403166857267</v>
      </c>
      <c r="P194" s="71">
        <v>7.8620639535544852</v>
      </c>
      <c r="Q194" s="71">
        <v>0.38372006981594903</v>
      </c>
      <c r="R194" s="71">
        <v>0</v>
      </c>
      <c r="S194" s="71">
        <v>0</v>
      </c>
      <c r="T194" s="72"/>
      <c r="U194" s="71">
        <v>670584</v>
      </c>
      <c r="V194" s="71">
        <v>209</v>
      </c>
      <c r="W194" s="71">
        <v>115</v>
      </c>
      <c r="X194" s="71">
        <v>1647</v>
      </c>
      <c r="Y194" s="71">
        <v>2683</v>
      </c>
      <c r="Z194" s="71">
        <v>4049</v>
      </c>
      <c r="AA194" s="71">
        <v>1692</v>
      </c>
      <c r="AB194" s="71">
        <v>6572</v>
      </c>
      <c r="AC194" s="71">
        <v>0</v>
      </c>
      <c r="AD194" s="71">
        <v>0</v>
      </c>
      <c r="AE194" s="72"/>
      <c r="AF194" s="71">
        <v>5852681.6172469519</v>
      </c>
      <c r="AG194" s="71">
        <v>307919.25339047698</v>
      </c>
      <c r="AH194" s="71">
        <v>922067.21240116167</v>
      </c>
      <c r="AI194" s="71">
        <v>11025087.556408022</v>
      </c>
      <c r="AJ194" s="71">
        <v>13827710.77101356</v>
      </c>
      <c r="AK194" s="71">
        <v>0</v>
      </c>
      <c r="AL194" s="71">
        <v>0</v>
      </c>
      <c r="AM194" s="71">
        <v>862666.27067288081</v>
      </c>
      <c r="AN194" s="71">
        <v>0</v>
      </c>
      <c r="AO194" s="71">
        <v>0</v>
      </c>
      <c r="AP194" s="71">
        <v>32798132.681133054</v>
      </c>
      <c r="AQ194" s="72"/>
      <c r="AR194" s="71">
        <v>32</v>
      </c>
      <c r="AS194" s="71">
        <v>6</v>
      </c>
      <c r="AT194" s="71">
        <v>0</v>
      </c>
      <c r="AU194" s="71">
        <v>1</v>
      </c>
      <c r="AV194" s="71">
        <v>0</v>
      </c>
      <c r="AW194" s="71">
        <v>0</v>
      </c>
      <c r="AX194" s="71"/>
      <c r="AY194" s="72"/>
      <c r="AZ194" s="71">
        <v>160</v>
      </c>
      <c r="BA194" s="71">
        <v>174.7</v>
      </c>
      <c r="BB194" s="71">
        <v>0</v>
      </c>
      <c r="BC194" s="71">
        <v>198</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1905</v>
      </c>
      <c r="B195" s="70">
        <v>51</v>
      </c>
      <c r="C195" s="70">
        <v>19</v>
      </c>
      <c r="D195" s="70">
        <v>3</v>
      </c>
      <c r="E195" s="70">
        <v>2022</v>
      </c>
      <c r="F195" s="70" t="s">
        <v>161</v>
      </c>
      <c r="G195" s="70" t="s">
        <v>1886</v>
      </c>
      <c r="H195" s="70" t="s">
        <v>1887</v>
      </c>
      <c r="I195" s="148"/>
      <c r="J195" s="71">
        <v>5.8890173046408663</v>
      </c>
      <c r="K195" s="71">
        <v>0.44731571535916309</v>
      </c>
      <c r="L195" s="71">
        <v>5.3134985596619799</v>
      </c>
      <c r="M195" s="71">
        <v>6.7651979970313638</v>
      </c>
      <c r="N195" s="71">
        <v>10.40639884315126</v>
      </c>
      <c r="O195" s="71">
        <v>5.6991387156438993</v>
      </c>
      <c r="P195" s="71">
        <v>7.7257036334131914</v>
      </c>
      <c r="Q195" s="71">
        <v>0.37794438889548099</v>
      </c>
      <c r="R195" s="71">
        <v>0</v>
      </c>
      <c r="S195" s="71">
        <v>0.5489652452167888</v>
      </c>
      <c r="T195" s="72"/>
      <c r="U195" s="71">
        <v>766938</v>
      </c>
      <c r="V195" s="71">
        <v>209</v>
      </c>
      <c r="W195" s="71">
        <v>115</v>
      </c>
      <c r="X195" s="71">
        <v>1647</v>
      </c>
      <c r="Y195" s="71">
        <v>2698</v>
      </c>
      <c r="Z195" s="71">
        <v>3984</v>
      </c>
      <c r="AA195" s="71">
        <v>1688</v>
      </c>
      <c r="AB195" s="71">
        <v>6420</v>
      </c>
      <c r="AC195" s="71">
        <v>0</v>
      </c>
      <c r="AD195" s="71">
        <v>0.5489652452167888</v>
      </c>
      <c r="AE195" s="72"/>
      <c r="AF195" s="71">
        <v>6413921.7288989201</v>
      </c>
      <c r="AG195" s="71">
        <v>310225.47823236667</v>
      </c>
      <c r="AH195" s="71">
        <v>791685.8144696739</v>
      </c>
      <c r="AI195" s="71">
        <v>9731699.6312423386</v>
      </c>
      <c r="AJ195" s="71">
        <v>15603732.364406548</v>
      </c>
      <c r="AK195" s="71">
        <v>0</v>
      </c>
      <c r="AL195" s="71">
        <v>0</v>
      </c>
      <c r="AM195" s="71">
        <v>828997.23009368184</v>
      </c>
      <c r="AN195" s="71">
        <v>0</v>
      </c>
      <c r="AO195" s="71">
        <v>0</v>
      </c>
      <c r="AP195" s="71">
        <v>33680262.247343533</v>
      </c>
      <c r="AQ195" s="72"/>
      <c r="AR195" s="71">
        <v>35</v>
      </c>
      <c r="AS195" s="71">
        <v>6</v>
      </c>
      <c r="AT195" s="71">
        <v>0</v>
      </c>
      <c r="AU195" s="71">
        <v>2</v>
      </c>
      <c r="AV195" s="71">
        <v>0</v>
      </c>
      <c r="AW195" s="71">
        <v>0</v>
      </c>
      <c r="AX195" s="71"/>
      <c r="AY195" s="72"/>
      <c r="AZ195" s="71">
        <v>179.30000000000004</v>
      </c>
      <c r="BA195" s="71">
        <v>174.7</v>
      </c>
      <c r="BB195" s="71">
        <v>0</v>
      </c>
      <c r="BC195" s="71">
        <v>350.3</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1906</v>
      </c>
      <c r="B196" s="70">
        <v>51</v>
      </c>
      <c r="C196" s="70">
        <v>20</v>
      </c>
      <c r="D196" s="70">
        <v>3</v>
      </c>
      <c r="E196" s="70">
        <v>2023</v>
      </c>
      <c r="F196" s="70" t="s">
        <v>1539</v>
      </c>
      <c r="G196" s="70" t="s">
        <v>1886</v>
      </c>
      <c r="H196" s="70" t="s">
        <v>1887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42</v>
      </c>
      <c r="AS196" s="71">
        <v>6</v>
      </c>
      <c r="AT196" s="71">
        <v>0</v>
      </c>
      <c r="AU196" s="71">
        <v>2</v>
      </c>
      <c r="AV196" s="71">
        <v>0</v>
      </c>
      <c r="AW196" s="71">
        <v>0</v>
      </c>
      <c r="AX196" s="71"/>
      <c r="AY196" s="72"/>
      <c r="AZ196" s="71">
        <v>213.70000000000005</v>
      </c>
      <c r="BA196" s="71">
        <v>174.7</v>
      </c>
      <c r="BB196" s="71">
        <v>0</v>
      </c>
      <c r="BC196" s="71">
        <v>350.3</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1907</v>
      </c>
      <c r="B197" s="70">
        <v>51</v>
      </c>
      <c r="C197" s="70">
        <v>21</v>
      </c>
      <c r="D197" s="70">
        <v>3</v>
      </c>
      <c r="E197" s="70">
        <v>2024</v>
      </c>
      <c r="F197" s="70" t="s">
        <v>1554</v>
      </c>
      <c r="G197" s="1064" t="s">
        <v>1886</v>
      </c>
      <c r="H197" s="70" t="s">
        <v>1887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1908</v>
      </c>
      <c r="B198" s="70">
        <v>375</v>
      </c>
      <c r="C198" s="70">
        <v>1</v>
      </c>
      <c r="D198" s="70">
        <v>23</v>
      </c>
      <c r="E198" s="70">
        <v>1990</v>
      </c>
      <c r="F198" s="70" t="s">
        <v>787</v>
      </c>
      <c r="G198" s="1064" t="s">
        <v>1909</v>
      </c>
      <c r="H198" s="70" t="s">
        <v>1910</v>
      </c>
      <c r="I198" s="148"/>
      <c r="J198" s="71">
        <v>4.7584728748034086</v>
      </c>
      <c r="K198" s="71">
        <v>0.69132967791009492</v>
      </c>
      <c r="L198" s="71">
        <v>0.45327992065088352</v>
      </c>
      <c r="M198" s="71">
        <v>2.894409337720532</v>
      </c>
      <c r="N198" s="71">
        <v>6.9618112663990512</v>
      </c>
      <c r="O198" s="71">
        <v>3.7951753469460892</v>
      </c>
      <c r="P198" s="71">
        <v>11.54395361663884</v>
      </c>
      <c r="Q198" s="71">
        <v>0.54327849693004304</v>
      </c>
      <c r="R198" s="71">
        <v>0</v>
      </c>
      <c r="S198" s="71">
        <v>0.43398205834942688</v>
      </c>
      <c r="T198" s="72"/>
      <c r="U198" s="71">
        <v>497297</v>
      </c>
      <c r="V198" s="71">
        <v>172</v>
      </c>
      <c r="W198" s="71">
        <v>5</v>
      </c>
      <c r="X198" s="71">
        <v>1081</v>
      </c>
      <c r="Y198" s="71">
        <v>3299</v>
      </c>
      <c r="Z198" s="71">
        <v>1561</v>
      </c>
      <c r="AA198" s="71">
        <v>2803</v>
      </c>
      <c r="AB198" s="71">
        <v>8821</v>
      </c>
      <c r="AC198" s="71">
        <v>0</v>
      </c>
      <c r="AD198" s="71">
        <v>0.43398205834942688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1911</v>
      </c>
      <c r="B199" s="70">
        <v>376</v>
      </c>
      <c r="C199" s="70">
        <v>2</v>
      </c>
      <c r="D199" s="70">
        <v>23</v>
      </c>
      <c r="E199" s="70">
        <v>2005</v>
      </c>
      <c r="F199" s="70" t="s">
        <v>789</v>
      </c>
      <c r="G199" s="70" t="s">
        <v>1909</v>
      </c>
      <c r="H199" s="70" t="s">
        <v>1910</v>
      </c>
      <c r="I199" s="148"/>
      <c r="J199" s="71">
        <v>2.928957941109315</v>
      </c>
      <c r="K199" s="71">
        <v>0.81547420858057917</v>
      </c>
      <c r="L199" s="71">
        <v>0</v>
      </c>
      <c r="M199" s="71">
        <v>2.99945983854747</v>
      </c>
      <c r="N199" s="71">
        <v>8.8079223044486348</v>
      </c>
      <c r="O199" s="71">
        <v>5.6033407730285774</v>
      </c>
      <c r="P199" s="71">
        <v>16.820879434374469</v>
      </c>
      <c r="Q199" s="71">
        <v>0.45794098557832702</v>
      </c>
      <c r="R199" s="71">
        <v>0</v>
      </c>
      <c r="S199" s="71">
        <v>0.47596731435280232</v>
      </c>
      <c r="T199" s="72"/>
      <c r="U199" s="71">
        <v>316274</v>
      </c>
      <c r="V199" s="71">
        <v>303</v>
      </c>
      <c r="W199" s="71">
        <v>0</v>
      </c>
      <c r="X199" s="71">
        <v>643</v>
      </c>
      <c r="Y199" s="71">
        <v>3528</v>
      </c>
      <c r="Z199" s="71">
        <v>2667</v>
      </c>
      <c r="AA199" s="71">
        <v>3345</v>
      </c>
      <c r="AB199" s="71">
        <v>7773</v>
      </c>
      <c r="AC199" s="71">
        <v>0</v>
      </c>
      <c r="AD199" s="71">
        <v>0.47596731435280232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1912</v>
      </c>
      <c r="B200" s="70">
        <v>377</v>
      </c>
      <c r="C200" s="70">
        <v>3</v>
      </c>
      <c r="D200" s="70">
        <v>23</v>
      </c>
      <c r="E200" s="70">
        <v>2006</v>
      </c>
      <c r="F200" s="70" t="s">
        <v>790</v>
      </c>
      <c r="G200" s="70" t="s">
        <v>1909</v>
      </c>
      <c r="H200" s="70" t="s">
        <v>1910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1913</v>
      </c>
      <c r="B201" s="70">
        <v>378</v>
      </c>
      <c r="C201" s="70">
        <v>4</v>
      </c>
      <c r="D201" s="70">
        <v>23</v>
      </c>
      <c r="E201" s="70">
        <v>2007</v>
      </c>
      <c r="F201" s="70" t="s">
        <v>791</v>
      </c>
      <c r="G201" s="70" t="s">
        <v>1909</v>
      </c>
      <c r="H201" s="70" t="s">
        <v>1910</v>
      </c>
      <c r="I201" s="148"/>
      <c r="J201" s="71">
        <v>2.9502132923323221</v>
      </c>
      <c r="K201" s="71">
        <v>0.9361942575162191</v>
      </c>
      <c r="L201" s="71">
        <v>0</v>
      </c>
      <c r="M201" s="71">
        <v>4.8727095032121648</v>
      </c>
      <c r="N201" s="71">
        <v>8.6098907315918929</v>
      </c>
      <c r="O201" s="71">
        <v>5.331541009380885</v>
      </c>
      <c r="P201" s="71">
        <v>16.93826517825628</v>
      </c>
      <c r="Q201" s="71">
        <v>0.46621617414607702</v>
      </c>
      <c r="R201" s="71">
        <v>0</v>
      </c>
      <c r="S201" s="71">
        <v>0.89694605368649838</v>
      </c>
      <c r="T201" s="72"/>
      <c r="U201" s="71">
        <v>397979</v>
      </c>
      <c r="V201" s="71">
        <v>359</v>
      </c>
      <c r="W201" s="71">
        <v>0</v>
      </c>
      <c r="X201" s="71">
        <v>1223</v>
      </c>
      <c r="Y201" s="71">
        <v>3471</v>
      </c>
      <c r="Z201" s="71">
        <v>2638</v>
      </c>
      <c r="AA201" s="71">
        <v>3317</v>
      </c>
      <c r="AB201" s="71">
        <v>7495</v>
      </c>
      <c r="AC201" s="71">
        <v>0</v>
      </c>
      <c r="AD201" s="71">
        <v>0.89694605368649838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1914</v>
      </c>
      <c r="B202" s="70">
        <v>379</v>
      </c>
      <c r="C202" s="70">
        <v>5</v>
      </c>
      <c r="D202" s="70">
        <v>23</v>
      </c>
      <c r="E202" s="70">
        <v>2008</v>
      </c>
      <c r="F202" s="70" t="s">
        <v>792</v>
      </c>
      <c r="G202" s="70" t="s">
        <v>1909</v>
      </c>
      <c r="H202" s="70" t="s">
        <v>1910</v>
      </c>
      <c r="I202" s="148"/>
      <c r="J202" s="71">
        <v>1.5637990185905819</v>
      </c>
      <c r="K202" s="71">
        <v>0.73027458532550826</v>
      </c>
      <c r="L202" s="71">
        <v>0</v>
      </c>
      <c r="M202" s="71">
        <v>5.1871250890866119</v>
      </c>
      <c r="N202" s="71">
        <v>7.805111314717454</v>
      </c>
      <c r="O202" s="71">
        <v>5.2054290887067909</v>
      </c>
      <c r="P202" s="71">
        <v>16.44459811082498</v>
      </c>
      <c r="Q202" s="71">
        <v>0.45194032083310998</v>
      </c>
      <c r="R202" s="71">
        <v>0</v>
      </c>
      <c r="S202" s="71">
        <v>0.75871518089768886</v>
      </c>
      <c r="T202" s="72"/>
      <c r="U202" s="71">
        <v>228157</v>
      </c>
      <c r="V202" s="71">
        <v>359</v>
      </c>
      <c r="W202" s="71">
        <v>0</v>
      </c>
      <c r="X202" s="71">
        <v>1223</v>
      </c>
      <c r="Y202" s="71">
        <v>3495</v>
      </c>
      <c r="Z202" s="71">
        <v>2666</v>
      </c>
      <c r="AA202" s="71">
        <v>3224</v>
      </c>
      <c r="AB202" s="71">
        <v>7385</v>
      </c>
      <c r="AC202" s="71">
        <v>0</v>
      </c>
      <c r="AD202" s="71">
        <v>0.75871518089768886</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1915</v>
      </c>
      <c r="B203" s="70">
        <v>380</v>
      </c>
      <c r="C203" s="70">
        <v>6</v>
      </c>
      <c r="D203" s="70">
        <v>23</v>
      </c>
      <c r="E203" s="70">
        <v>2009</v>
      </c>
      <c r="F203" s="70" t="s">
        <v>176</v>
      </c>
      <c r="G203" s="70" t="s">
        <v>1909</v>
      </c>
      <c r="H203" s="70" t="s">
        <v>1910</v>
      </c>
      <c r="I203" s="148"/>
      <c r="J203" s="71">
        <v>2.1440925786549379</v>
      </c>
      <c r="K203" s="71">
        <v>0.76340418344854222</v>
      </c>
      <c r="L203" s="71">
        <v>0.32723724252623382</v>
      </c>
      <c r="M203" s="71">
        <v>4.8786135417888996</v>
      </c>
      <c r="N203" s="71">
        <v>7.4773745897633024</v>
      </c>
      <c r="O203" s="71">
        <v>5.3271412253894344</v>
      </c>
      <c r="P203" s="71">
        <v>16.03817880340732</v>
      </c>
      <c r="Q203" s="71">
        <v>0.42755282618726398</v>
      </c>
      <c r="R203" s="71">
        <v>0</v>
      </c>
      <c r="S203" s="71">
        <v>0.5704898047483502</v>
      </c>
      <c r="T203" s="72"/>
      <c r="U203" s="71">
        <v>297364</v>
      </c>
      <c r="V203" s="71">
        <v>354</v>
      </c>
      <c r="W203" s="71">
        <v>8</v>
      </c>
      <c r="X203" s="71">
        <v>1282</v>
      </c>
      <c r="Y203" s="71">
        <v>3565</v>
      </c>
      <c r="Z203" s="71">
        <v>2693</v>
      </c>
      <c r="AA203" s="71">
        <v>3228</v>
      </c>
      <c r="AB203" s="71">
        <v>7334</v>
      </c>
      <c r="AC203" s="71">
        <v>0</v>
      </c>
      <c r="AD203" s="71">
        <v>0.5704898047483502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1916</v>
      </c>
      <c r="B204" s="70">
        <v>381</v>
      </c>
      <c r="C204" s="70">
        <v>7</v>
      </c>
      <c r="D204" s="70">
        <v>23</v>
      </c>
      <c r="E204" s="70">
        <v>2010</v>
      </c>
      <c r="F204" s="70" t="s">
        <v>177</v>
      </c>
      <c r="G204" s="70" t="s">
        <v>1909</v>
      </c>
      <c r="H204" s="70" t="s">
        <v>1910</v>
      </c>
      <c r="I204" s="148"/>
      <c r="J204" s="71">
        <v>1.480541646201738</v>
      </c>
      <c r="K204" s="71">
        <v>0.81117947358806641</v>
      </c>
      <c r="L204" s="71">
        <v>0.3012648684215013</v>
      </c>
      <c r="M204" s="71">
        <v>5.2581227461002156</v>
      </c>
      <c r="N204" s="71">
        <v>8.8668274378596692</v>
      </c>
      <c r="O204" s="71">
        <v>5.4324551852851748</v>
      </c>
      <c r="P204" s="71">
        <v>16.280811661764101</v>
      </c>
      <c r="Q204" s="71">
        <v>0.43943985287010301</v>
      </c>
      <c r="R204" s="71">
        <v>0</v>
      </c>
      <c r="S204" s="71">
        <v>0.82486334460671717</v>
      </c>
      <c r="T204" s="72"/>
      <c r="U204" s="71">
        <v>216111</v>
      </c>
      <c r="V204" s="71">
        <v>354</v>
      </c>
      <c r="W204" s="71">
        <v>8</v>
      </c>
      <c r="X204" s="71">
        <v>1282</v>
      </c>
      <c r="Y204" s="71">
        <v>3587</v>
      </c>
      <c r="Z204" s="71">
        <v>2759</v>
      </c>
      <c r="AA204" s="71">
        <v>3195</v>
      </c>
      <c r="AB204" s="71">
        <v>7223</v>
      </c>
      <c r="AC204" s="71">
        <v>0</v>
      </c>
      <c r="AD204" s="71">
        <v>0.82486334460671717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1917</v>
      </c>
      <c r="B205" s="70">
        <v>382</v>
      </c>
      <c r="C205" s="70">
        <v>8</v>
      </c>
      <c r="D205" s="70">
        <v>23</v>
      </c>
      <c r="E205" s="70">
        <v>2011</v>
      </c>
      <c r="F205" s="70" t="s">
        <v>178</v>
      </c>
      <c r="G205" s="70" t="s">
        <v>1909</v>
      </c>
      <c r="H205" s="70" t="s">
        <v>1910</v>
      </c>
      <c r="I205" s="148"/>
      <c r="J205" s="71">
        <v>1.2734414553765629</v>
      </c>
      <c r="K205" s="71">
        <v>1.0731187137463041</v>
      </c>
      <c r="L205" s="71">
        <v>0.40535505489690837</v>
      </c>
      <c r="M205" s="71">
        <v>6.2586815025149036</v>
      </c>
      <c r="N205" s="71">
        <v>10.850972404145301</v>
      </c>
      <c r="O205" s="71">
        <v>5.5347099719325072</v>
      </c>
      <c r="P205" s="71">
        <v>15.810322473527236</v>
      </c>
      <c r="Q205" s="71">
        <v>0.50225708818868897</v>
      </c>
      <c r="R205" s="71">
        <v>0</v>
      </c>
      <c r="S205" s="71">
        <v>1.195810854082791</v>
      </c>
      <c r="T205" s="72"/>
      <c r="U205" s="71">
        <v>156653</v>
      </c>
      <c r="V205" s="71">
        <v>354</v>
      </c>
      <c r="W205" s="71">
        <v>8</v>
      </c>
      <c r="X205" s="71">
        <v>1282</v>
      </c>
      <c r="Y205" s="71">
        <v>3565</v>
      </c>
      <c r="Z205" s="71">
        <v>2872</v>
      </c>
      <c r="AA205" s="71">
        <v>3195</v>
      </c>
      <c r="AB205" s="71">
        <v>7157</v>
      </c>
      <c r="AC205" s="71">
        <v>0</v>
      </c>
      <c r="AD205" s="71">
        <v>1.195810854082791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1918</v>
      </c>
      <c r="B206" s="70">
        <v>383</v>
      </c>
      <c r="C206" s="70">
        <v>9</v>
      </c>
      <c r="D206" s="70">
        <v>23</v>
      </c>
      <c r="E206" s="70">
        <v>2012</v>
      </c>
      <c r="F206" s="70" t="s">
        <v>179</v>
      </c>
      <c r="G206" s="70" t="s">
        <v>1909</v>
      </c>
      <c r="H206" s="70" t="s">
        <v>1910</v>
      </c>
      <c r="I206" s="148"/>
      <c r="J206" s="71">
        <v>1.0424769642258529</v>
      </c>
      <c r="K206" s="71">
        <v>1.099020111171171</v>
      </c>
      <c r="L206" s="71">
        <v>0.41078798810215272</v>
      </c>
      <c r="M206" s="71">
        <v>7.0007499991108766</v>
      </c>
      <c r="N206" s="71">
        <v>11.18450269501173</v>
      </c>
      <c r="O206" s="71">
        <v>5.6288177960758921</v>
      </c>
      <c r="P206" s="71">
        <v>15.830602802996539</v>
      </c>
      <c r="Q206" s="71">
        <v>0.53905880890077695</v>
      </c>
      <c r="R206" s="71">
        <v>0</v>
      </c>
      <c r="S206" s="71">
        <v>0.8656971456198107</v>
      </c>
      <c r="T206" s="72"/>
      <c r="U206" s="71">
        <v>124490</v>
      </c>
      <c r="V206" s="71">
        <v>354</v>
      </c>
      <c r="W206" s="71">
        <v>8</v>
      </c>
      <c r="X206" s="71">
        <v>1282</v>
      </c>
      <c r="Y206" s="71">
        <v>3565</v>
      </c>
      <c r="Z206" s="71">
        <v>2944</v>
      </c>
      <c r="AA206" s="71">
        <v>3181</v>
      </c>
      <c r="AB206" s="71">
        <v>7070</v>
      </c>
      <c r="AC206" s="71">
        <v>0</v>
      </c>
      <c r="AD206" s="71">
        <v>0.8656971456198107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1919</v>
      </c>
      <c r="B207" s="70">
        <v>384</v>
      </c>
      <c r="C207" s="70">
        <v>10</v>
      </c>
      <c r="D207" s="70">
        <v>23</v>
      </c>
      <c r="E207" s="70">
        <v>2013</v>
      </c>
      <c r="F207" s="70" t="s">
        <v>180</v>
      </c>
      <c r="G207" s="70" t="s">
        <v>1909</v>
      </c>
      <c r="H207" s="70" t="s">
        <v>1910</v>
      </c>
      <c r="I207" s="148"/>
      <c r="J207" s="71">
        <v>1.059262893894739</v>
      </c>
      <c r="K207" s="71">
        <v>0.96774902319078659</v>
      </c>
      <c r="L207" s="71">
        <v>0.3759873868911186</v>
      </c>
      <c r="M207" s="71">
        <v>7.0121072647693152</v>
      </c>
      <c r="N207" s="71">
        <v>12.093542454741989</v>
      </c>
      <c r="O207" s="71">
        <v>5.5035481558034087</v>
      </c>
      <c r="P207" s="71">
        <v>15.815322170363286</v>
      </c>
      <c r="Q207" s="71">
        <v>0.55068948894797198</v>
      </c>
      <c r="R207" s="71">
        <v>0</v>
      </c>
      <c r="S207" s="71">
        <v>0.66054037562195689</v>
      </c>
      <c r="T207" s="72"/>
      <c r="U207" s="71">
        <v>113676</v>
      </c>
      <c r="V207" s="71">
        <v>354</v>
      </c>
      <c r="W207" s="71">
        <v>8</v>
      </c>
      <c r="X207" s="71">
        <v>1282</v>
      </c>
      <c r="Y207" s="71">
        <v>3592</v>
      </c>
      <c r="Z207" s="71">
        <v>3007</v>
      </c>
      <c r="AA207" s="71">
        <v>3166</v>
      </c>
      <c r="AB207" s="71">
        <v>7119</v>
      </c>
      <c r="AC207" s="71">
        <v>0</v>
      </c>
      <c r="AD207" s="71">
        <v>0.66054037562195689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1920</v>
      </c>
      <c r="B208" s="70">
        <v>385</v>
      </c>
      <c r="C208" s="70">
        <v>11</v>
      </c>
      <c r="D208" s="70">
        <v>23</v>
      </c>
      <c r="E208" s="70">
        <v>2014</v>
      </c>
      <c r="F208" s="70" t="s">
        <v>181</v>
      </c>
      <c r="G208" s="70" t="s">
        <v>1909</v>
      </c>
      <c r="H208" s="70" t="s">
        <v>1910</v>
      </c>
      <c r="I208" s="148"/>
      <c r="J208" s="71">
        <v>1.1684318776012681</v>
      </c>
      <c r="K208" s="71">
        <v>1.1522788903322221</v>
      </c>
      <c r="L208" s="71">
        <v>1.2146367075866711</v>
      </c>
      <c r="M208" s="71">
        <v>6.9656076778269034</v>
      </c>
      <c r="N208" s="71">
        <v>11.53928049524086</v>
      </c>
      <c r="O208" s="71">
        <v>5.3053739312986181</v>
      </c>
      <c r="P208" s="71">
        <v>15.902549128604287</v>
      </c>
      <c r="Q208" s="71">
        <v>0.52501398017098999</v>
      </c>
      <c r="R208" s="71">
        <v>0</v>
      </c>
      <c r="S208" s="71">
        <v>0.72772548257479086</v>
      </c>
      <c r="T208" s="72"/>
      <c r="U208" s="71">
        <v>145586</v>
      </c>
      <c r="V208" s="71">
        <v>368</v>
      </c>
      <c r="W208" s="71">
        <v>26</v>
      </c>
      <c r="X208" s="71">
        <v>1372</v>
      </c>
      <c r="Y208" s="71">
        <v>3576</v>
      </c>
      <c r="Z208" s="71">
        <v>3053</v>
      </c>
      <c r="AA208" s="71">
        <v>3167</v>
      </c>
      <c r="AB208" s="71">
        <v>7074</v>
      </c>
      <c r="AC208" s="71">
        <v>0</v>
      </c>
      <c r="AD208" s="71">
        <v>0.72772548257479086</v>
      </c>
      <c r="AE208" s="72"/>
      <c r="AF208" s="71"/>
      <c r="AG208" s="71"/>
      <c r="AH208" s="71"/>
      <c r="AI208" s="71"/>
      <c r="AJ208" s="71"/>
      <c r="AK208" s="71"/>
      <c r="AL208" s="71"/>
      <c r="AM208" s="71"/>
      <c r="AN208" s="71"/>
      <c r="AO208" s="71"/>
      <c r="AP208" s="71"/>
      <c r="AQ208" s="72"/>
      <c r="AR208" s="71">
        <v>41</v>
      </c>
      <c r="AS208" s="71">
        <v>15</v>
      </c>
      <c r="AT208" s="71">
        <v>0</v>
      </c>
      <c r="AU208" s="71">
        <v>0</v>
      </c>
      <c r="AV208" s="71">
        <v>0</v>
      </c>
      <c r="AW208" s="71">
        <v>0</v>
      </c>
      <c r="AX208" s="71"/>
      <c r="AY208" s="72"/>
      <c r="AZ208" s="71">
        <v>190.29</v>
      </c>
      <c r="BA208" s="71">
        <v>382.7</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1921</v>
      </c>
      <c r="B209" s="70">
        <v>386</v>
      </c>
      <c r="C209" s="70">
        <v>12</v>
      </c>
      <c r="D209" s="70">
        <v>23</v>
      </c>
      <c r="E209" s="70">
        <v>2015</v>
      </c>
      <c r="F209" s="70" t="s">
        <v>182</v>
      </c>
      <c r="G209" s="70" t="s">
        <v>1909</v>
      </c>
      <c r="H209" s="70" t="s">
        <v>1910</v>
      </c>
      <c r="I209" s="148"/>
      <c r="J209" s="71">
        <v>0</v>
      </c>
      <c r="K209" s="71">
        <v>0.96348702563653854</v>
      </c>
      <c r="L209" s="71">
        <v>1.304330656719491</v>
      </c>
      <c r="M209" s="71">
        <v>6.972065885003456</v>
      </c>
      <c r="N209" s="71">
        <v>9.9844467791082785</v>
      </c>
      <c r="O209" s="71">
        <v>5.3494677680544056</v>
      </c>
      <c r="P209" s="71">
        <v>15.849784221074232</v>
      </c>
      <c r="Q209" s="71">
        <v>0.50574494080003995</v>
      </c>
      <c r="R209" s="71">
        <v>0</v>
      </c>
      <c r="S209" s="71">
        <v>0.78820515214630515</v>
      </c>
      <c r="T209" s="72"/>
      <c r="U209" s="71">
        <v>0</v>
      </c>
      <c r="V209" s="71">
        <v>368</v>
      </c>
      <c r="W209" s="71">
        <v>26</v>
      </c>
      <c r="X209" s="71">
        <v>1372</v>
      </c>
      <c r="Y209" s="71">
        <v>3546</v>
      </c>
      <c r="Z209" s="71">
        <v>3108</v>
      </c>
      <c r="AA209" s="71">
        <v>3154</v>
      </c>
      <c r="AB209" s="71">
        <v>6961</v>
      </c>
      <c r="AC209" s="71">
        <v>0</v>
      </c>
      <c r="AD209" s="71">
        <v>0.78820515214630515</v>
      </c>
      <c r="AE209" s="72"/>
      <c r="AF209" s="71">
        <v>0</v>
      </c>
      <c r="AG209" s="71">
        <v>827011.74530837988</v>
      </c>
      <c r="AH209" s="71">
        <v>218134.120343527</v>
      </c>
      <c r="AI209" s="71">
        <v>8427511.7281674575</v>
      </c>
      <c r="AJ209" s="71">
        <v>16035699.74318655</v>
      </c>
      <c r="AK209" s="71">
        <v>0</v>
      </c>
      <c r="AL209" s="71">
        <v>0</v>
      </c>
      <c r="AM209" s="71">
        <v>953975.84970324417</v>
      </c>
      <c r="AN209" s="71">
        <v>0</v>
      </c>
      <c r="AO209" s="71">
        <v>0</v>
      </c>
      <c r="AP209" s="71">
        <v>26462333.186709158</v>
      </c>
      <c r="AQ209" s="72"/>
      <c r="AR209" s="71">
        <v>41</v>
      </c>
      <c r="AS209" s="71">
        <v>16</v>
      </c>
      <c r="AT209" s="71">
        <v>0</v>
      </c>
      <c r="AU209" s="71">
        <v>0</v>
      </c>
      <c r="AV209" s="71">
        <v>0</v>
      </c>
      <c r="AW209" s="71">
        <v>0</v>
      </c>
      <c r="AX209" s="71"/>
      <c r="AY209" s="72"/>
      <c r="AZ209" s="71">
        <v>190.29</v>
      </c>
      <c r="BA209" s="71">
        <v>430.7</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1922</v>
      </c>
      <c r="B210" s="70">
        <v>387</v>
      </c>
      <c r="C210" s="70">
        <v>13</v>
      </c>
      <c r="D210" s="70">
        <v>23</v>
      </c>
      <c r="E210" s="70">
        <v>2016</v>
      </c>
      <c r="F210" s="70" t="s">
        <v>155</v>
      </c>
      <c r="G210" s="70" t="s">
        <v>1909</v>
      </c>
      <c r="H210" s="70" t="s">
        <v>1910</v>
      </c>
      <c r="I210" s="148"/>
      <c r="J210" s="71">
        <v>1.1081329021113677</v>
      </c>
      <c r="K210" s="71">
        <v>0.93205548115716563</v>
      </c>
      <c r="L210" s="71">
        <v>1.1515092779236293</v>
      </c>
      <c r="M210" s="71">
        <v>5.4183687194278578</v>
      </c>
      <c r="N210" s="71">
        <v>9.1343396219332629</v>
      </c>
      <c r="O210" s="71">
        <v>5.2862068987761326</v>
      </c>
      <c r="P210" s="71">
        <v>15.737400344422669</v>
      </c>
      <c r="Q210" s="71">
        <v>0.48863236867533544</v>
      </c>
      <c r="R210" s="71">
        <v>0</v>
      </c>
      <c r="S210" s="71">
        <v>1.0331552541020605</v>
      </c>
      <c r="T210" s="72"/>
      <c r="U210" s="71">
        <v>170073</v>
      </c>
      <c r="V210" s="71">
        <v>368</v>
      </c>
      <c r="W210" s="71">
        <v>26</v>
      </c>
      <c r="X210" s="71">
        <v>1372</v>
      </c>
      <c r="Y210" s="71">
        <v>3529</v>
      </c>
      <c r="Z210" s="71">
        <v>3109</v>
      </c>
      <c r="AA210" s="71">
        <v>3239</v>
      </c>
      <c r="AB210" s="71">
        <v>6918</v>
      </c>
      <c r="AC210" s="71">
        <v>0</v>
      </c>
      <c r="AD210" s="71">
        <v>1.033155254102061</v>
      </c>
      <c r="AE210" s="72"/>
      <c r="AF210" s="71">
        <v>1546535.443159048</v>
      </c>
      <c r="AG210" s="71">
        <v>796967.46970505745</v>
      </c>
      <c r="AH210" s="71">
        <v>183829.41558195409</v>
      </c>
      <c r="AI210" s="71">
        <v>8482220.7872397192</v>
      </c>
      <c r="AJ210" s="71">
        <v>15057155.44838544</v>
      </c>
      <c r="AK210" s="71">
        <v>0</v>
      </c>
      <c r="AL210" s="71">
        <v>0</v>
      </c>
      <c r="AM210" s="71">
        <v>948819.44745422504</v>
      </c>
      <c r="AN210" s="71">
        <v>0</v>
      </c>
      <c r="AO210" s="71">
        <v>0</v>
      </c>
      <c r="AP210" s="71">
        <v>27015528.011525445</v>
      </c>
      <c r="AQ210" s="72"/>
      <c r="AR210" s="71">
        <v>41</v>
      </c>
      <c r="AS210" s="71">
        <v>17</v>
      </c>
      <c r="AT210" s="71">
        <v>0</v>
      </c>
      <c r="AU210" s="71">
        <v>0</v>
      </c>
      <c r="AV210" s="71">
        <v>0</v>
      </c>
      <c r="AW210" s="71">
        <v>0</v>
      </c>
      <c r="AX210" s="71"/>
      <c r="AY210" s="72"/>
      <c r="AZ210" s="71">
        <v>190.29</v>
      </c>
      <c r="BA210" s="71">
        <v>444.7</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1923</v>
      </c>
      <c r="B211" s="70">
        <v>388</v>
      </c>
      <c r="C211" s="70">
        <v>14</v>
      </c>
      <c r="D211" s="70">
        <v>23</v>
      </c>
      <c r="E211" s="70">
        <v>2017</v>
      </c>
      <c r="F211" s="70" t="s">
        <v>156</v>
      </c>
      <c r="G211" s="70" t="s">
        <v>1909</v>
      </c>
      <c r="H211" s="70" t="s">
        <v>1910</v>
      </c>
      <c r="I211" s="148"/>
      <c r="J211" s="71">
        <v>1.4101282243701578</v>
      </c>
      <c r="K211" s="71">
        <v>0.96700795412486606</v>
      </c>
      <c r="L211" s="71">
        <v>1.0506922984419456</v>
      </c>
      <c r="M211" s="71">
        <v>4.9076366083395033</v>
      </c>
      <c r="N211" s="71">
        <v>9.4310022388484818</v>
      </c>
      <c r="O211" s="71">
        <v>5.3053190583556091</v>
      </c>
      <c r="P211" s="71">
        <v>15.864622885146309</v>
      </c>
      <c r="Q211" s="71">
        <v>0.46705415752446999</v>
      </c>
      <c r="R211" s="71">
        <v>0</v>
      </c>
      <c r="S211" s="71">
        <v>1.1734689561271749</v>
      </c>
      <c r="T211" s="72"/>
      <c r="U211" s="71">
        <v>249529</v>
      </c>
      <c r="V211" s="71">
        <v>368</v>
      </c>
      <c r="W211" s="71">
        <v>26</v>
      </c>
      <c r="X211" s="71">
        <v>1372</v>
      </c>
      <c r="Y211" s="71">
        <v>3533</v>
      </c>
      <c r="Z211" s="71">
        <v>3172</v>
      </c>
      <c r="AA211" s="71">
        <v>3286</v>
      </c>
      <c r="AB211" s="71">
        <v>6838</v>
      </c>
      <c r="AC211" s="71">
        <v>0</v>
      </c>
      <c r="AD211" s="71">
        <v>1.1734689561271749</v>
      </c>
      <c r="AE211" s="72"/>
      <c r="AF211" s="71">
        <v>2110876.4938605078</v>
      </c>
      <c r="AG211" s="71">
        <v>828749.62687528937</v>
      </c>
      <c r="AH211" s="71">
        <v>216205.1159969997</v>
      </c>
      <c r="AI211" s="71">
        <v>8106170.3267896548</v>
      </c>
      <c r="AJ211" s="71">
        <v>17334319.20920027</v>
      </c>
      <c r="AK211" s="71">
        <v>0</v>
      </c>
      <c r="AL211" s="71">
        <v>0</v>
      </c>
      <c r="AM211" s="71">
        <v>939314.74031558412</v>
      </c>
      <c r="AN211" s="71">
        <v>0</v>
      </c>
      <c r="AO211" s="71">
        <v>0</v>
      </c>
      <c r="AP211" s="71">
        <v>29535635.513038304</v>
      </c>
      <c r="AQ211" s="72"/>
      <c r="AR211" s="71">
        <v>41</v>
      </c>
      <c r="AS211" s="71">
        <v>17</v>
      </c>
      <c r="AT211" s="71">
        <v>0</v>
      </c>
      <c r="AU211" s="71">
        <v>0</v>
      </c>
      <c r="AV211" s="71">
        <v>0</v>
      </c>
      <c r="AW211" s="71">
        <v>0</v>
      </c>
      <c r="AX211" s="71"/>
      <c r="AY211" s="72"/>
      <c r="AZ211" s="71">
        <v>190.29</v>
      </c>
      <c r="BA211" s="71">
        <v>444.7</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1924</v>
      </c>
      <c r="B212" s="70">
        <v>389</v>
      </c>
      <c r="C212" s="70">
        <v>15</v>
      </c>
      <c r="D212" s="70">
        <v>23</v>
      </c>
      <c r="E212" s="70">
        <v>2018</v>
      </c>
      <c r="F212" s="70" t="s">
        <v>183</v>
      </c>
      <c r="G212" s="70" t="s">
        <v>1909</v>
      </c>
      <c r="H212" s="70" t="s">
        <v>1910</v>
      </c>
      <c r="I212" s="148"/>
      <c r="J212" s="71">
        <v>0.85836889927199034</v>
      </c>
      <c r="K212" s="71">
        <v>0.8397330394643443</v>
      </c>
      <c r="L212" s="71">
        <v>0.93420697497205951</v>
      </c>
      <c r="M212" s="71">
        <v>4.3871922700205568</v>
      </c>
      <c r="N212" s="71">
        <v>6.5931594794317272</v>
      </c>
      <c r="O212" s="71">
        <v>5.2056436918080173</v>
      </c>
      <c r="P212" s="71">
        <v>15.539406682475816</v>
      </c>
      <c r="Q212" s="71">
        <v>0.42655300864874002</v>
      </c>
      <c r="R212" s="71">
        <v>0</v>
      </c>
      <c r="S212" s="71">
        <v>0.96113499507173306</v>
      </c>
      <c r="T212" s="72"/>
      <c r="U212" s="71">
        <v>176910</v>
      </c>
      <c r="V212" s="71">
        <v>368</v>
      </c>
      <c r="W212" s="71">
        <v>26</v>
      </c>
      <c r="X212" s="71">
        <v>1372</v>
      </c>
      <c r="Y212" s="71">
        <v>3496</v>
      </c>
      <c r="Z212" s="71">
        <v>3172</v>
      </c>
      <c r="AA212" s="71">
        <v>3251</v>
      </c>
      <c r="AB212" s="71">
        <v>6730</v>
      </c>
      <c r="AC212" s="71">
        <v>0</v>
      </c>
      <c r="AD212" s="71">
        <v>0.96113499507173306</v>
      </c>
      <c r="AE212" s="72"/>
      <c r="AF212" s="71">
        <v>1525612.2499954801</v>
      </c>
      <c r="AG212" s="71">
        <v>759764.60154819</v>
      </c>
      <c r="AH212" s="71">
        <v>191891.283782118</v>
      </c>
      <c r="AI212" s="71">
        <v>7758407.5106602162</v>
      </c>
      <c r="AJ212" s="71">
        <v>15754957.098529279</v>
      </c>
      <c r="AK212" s="71">
        <v>0</v>
      </c>
      <c r="AL212" s="71">
        <v>0</v>
      </c>
      <c r="AM212" s="71">
        <v>926391.97508939693</v>
      </c>
      <c r="AN212" s="71">
        <v>0</v>
      </c>
      <c r="AO212" s="71">
        <v>0</v>
      </c>
      <c r="AP212" s="71">
        <v>26917024.719604682</v>
      </c>
      <c r="AQ212" s="72"/>
      <c r="AR212" s="71">
        <v>41</v>
      </c>
      <c r="AS212" s="71">
        <v>17</v>
      </c>
      <c r="AT212" s="71">
        <v>0</v>
      </c>
      <c r="AU212" s="71">
        <v>0</v>
      </c>
      <c r="AV212" s="71">
        <v>0</v>
      </c>
      <c r="AW212" s="71">
        <v>0</v>
      </c>
      <c r="AX212" s="71"/>
      <c r="AY212" s="72"/>
      <c r="AZ212" s="71">
        <v>189.89</v>
      </c>
      <c r="BA212" s="71">
        <v>445</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1925</v>
      </c>
      <c r="B213" s="70">
        <v>390</v>
      </c>
      <c r="C213" s="70">
        <v>16</v>
      </c>
      <c r="D213" s="70">
        <v>23</v>
      </c>
      <c r="E213" s="70">
        <v>2019</v>
      </c>
      <c r="F213" s="70" t="s">
        <v>158</v>
      </c>
      <c r="G213" s="70" t="s">
        <v>1909</v>
      </c>
      <c r="H213" s="70" t="s">
        <v>1910</v>
      </c>
      <c r="I213" s="148"/>
      <c r="J213" s="71">
        <v>0.73388324748559275</v>
      </c>
      <c r="K213" s="71">
        <v>0.80241879209096301</v>
      </c>
      <c r="L213" s="71">
        <v>0.95419043728847508</v>
      </c>
      <c r="M213" s="71">
        <v>4.7371232166454726</v>
      </c>
      <c r="N213" s="71">
        <v>7.2059135178952607</v>
      </c>
      <c r="O213" s="71">
        <v>5.1016902766299346</v>
      </c>
      <c r="P213" s="71">
        <v>15.386905176659809</v>
      </c>
      <c r="Q213" s="71">
        <v>0.40771942052703902</v>
      </c>
      <c r="R213" s="71">
        <v>0</v>
      </c>
      <c r="S213" s="71">
        <v>0.84051856450893059</v>
      </c>
      <c r="T213" s="72"/>
      <c r="U213" s="71">
        <v>142101</v>
      </c>
      <c r="V213" s="71">
        <v>368</v>
      </c>
      <c r="W213" s="71">
        <v>26</v>
      </c>
      <c r="X213" s="71">
        <v>1372</v>
      </c>
      <c r="Y213" s="71">
        <v>3471</v>
      </c>
      <c r="Z213" s="71">
        <v>3194</v>
      </c>
      <c r="AA213" s="71">
        <v>3195</v>
      </c>
      <c r="AB213" s="71">
        <v>6607</v>
      </c>
      <c r="AC213" s="71">
        <v>0</v>
      </c>
      <c r="AD213" s="71">
        <v>0.84051856450893059</v>
      </c>
      <c r="AE213" s="72"/>
      <c r="AF213" s="71">
        <v>1273164.5364236441</v>
      </c>
      <c r="AG213" s="71">
        <v>740805.74805568752</v>
      </c>
      <c r="AH213" s="71">
        <v>221959.39696287</v>
      </c>
      <c r="AI213" s="71">
        <v>7838325.0185985118</v>
      </c>
      <c r="AJ213" s="71">
        <v>16574031.17619795</v>
      </c>
      <c r="AK213" s="71">
        <v>0</v>
      </c>
      <c r="AL213" s="71">
        <v>0</v>
      </c>
      <c r="AM213" s="71">
        <v>899823.66253062931</v>
      </c>
      <c r="AN213" s="71">
        <v>0</v>
      </c>
      <c r="AO213" s="71">
        <v>0</v>
      </c>
      <c r="AP213" s="71">
        <v>27548109.538769294</v>
      </c>
      <c r="AQ213" s="72"/>
      <c r="AR213" s="71">
        <v>41</v>
      </c>
      <c r="AS213" s="71">
        <v>17</v>
      </c>
      <c r="AT213" s="71">
        <v>0</v>
      </c>
      <c r="AU213" s="71">
        <v>0</v>
      </c>
      <c r="AV213" s="71">
        <v>0</v>
      </c>
      <c r="AW213" s="71">
        <v>0</v>
      </c>
      <c r="AX213" s="71"/>
      <c r="AY213" s="72"/>
      <c r="AZ213" s="71">
        <v>190.29</v>
      </c>
      <c r="BA213" s="71">
        <v>444.69999999999987</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1926</v>
      </c>
      <c r="B214" s="70">
        <v>391</v>
      </c>
      <c r="C214" s="70">
        <v>17</v>
      </c>
      <c r="D214" s="70">
        <v>23</v>
      </c>
      <c r="E214" s="70">
        <v>2020</v>
      </c>
      <c r="F214" s="70" t="s">
        <v>159</v>
      </c>
      <c r="G214" s="70" t="s">
        <v>1909</v>
      </c>
      <c r="H214" s="70" t="s">
        <v>1910</v>
      </c>
      <c r="I214" s="148"/>
      <c r="J214" s="71">
        <v>0.87769494650700219</v>
      </c>
      <c r="K214" s="71">
        <v>0.66378217025228525</v>
      </c>
      <c r="L214" s="71">
        <v>2.1862500013264925</v>
      </c>
      <c r="M214" s="71">
        <v>4.9649602709422274</v>
      </c>
      <c r="N214" s="71">
        <v>7.0207279892165646</v>
      </c>
      <c r="O214" s="71">
        <v>4.5215811458107469</v>
      </c>
      <c r="P214" s="71">
        <v>14.535318269869164</v>
      </c>
      <c r="Q214" s="71">
        <v>0.38483664162475001</v>
      </c>
      <c r="R214" s="71">
        <v>0</v>
      </c>
      <c r="S214" s="71">
        <v>0.81386411318487428</v>
      </c>
      <c r="T214" s="72"/>
      <c r="U214" s="71">
        <v>174172</v>
      </c>
      <c r="V214" s="71">
        <v>270</v>
      </c>
      <c r="W214" s="71">
        <v>52</v>
      </c>
      <c r="X214" s="71">
        <v>1470</v>
      </c>
      <c r="Y214" s="71">
        <v>3466</v>
      </c>
      <c r="Z214" s="71">
        <v>3231</v>
      </c>
      <c r="AA214" s="71">
        <v>3208</v>
      </c>
      <c r="AB214" s="71">
        <v>6527</v>
      </c>
      <c r="AC214" s="71">
        <v>0</v>
      </c>
      <c r="AD214" s="71">
        <v>0.81386411318487428</v>
      </c>
      <c r="AE214" s="72"/>
      <c r="AF214" s="71">
        <v>1472279.3171858541</v>
      </c>
      <c r="AG214" s="71">
        <v>569539.41990949307</v>
      </c>
      <c r="AH214" s="71">
        <v>589193.34464364417</v>
      </c>
      <c r="AI214" s="71">
        <v>7913634.7045026058</v>
      </c>
      <c r="AJ214" s="71">
        <v>15243150.97183306</v>
      </c>
      <c r="AK214" s="71"/>
      <c r="AL214" s="71"/>
      <c r="AM214" s="71">
        <v>851846.01648247964</v>
      </c>
      <c r="AN214" s="71"/>
      <c r="AO214" s="71"/>
      <c r="AP214" s="71">
        <v>26639643.774557136</v>
      </c>
      <c r="AQ214" s="72"/>
      <c r="AR214" s="71">
        <v>41</v>
      </c>
      <c r="AS214" s="71">
        <v>18</v>
      </c>
      <c r="AT214" s="71">
        <v>0</v>
      </c>
      <c r="AU214" s="71">
        <v>0</v>
      </c>
      <c r="AV214" s="71">
        <v>0</v>
      </c>
      <c r="AW214" s="71">
        <v>0</v>
      </c>
      <c r="AX214" s="71"/>
      <c r="AY214" s="72"/>
      <c r="AZ214" s="71">
        <v>190.26</v>
      </c>
      <c r="BA214" s="71">
        <v>494.2</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1927</v>
      </c>
      <c r="B215" s="70">
        <v>391</v>
      </c>
      <c r="C215" s="70">
        <v>18</v>
      </c>
      <c r="D215" s="70">
        <v>23</v>
      </c>
      <c r="E215" s="70">
        <v>2021</v>
      </c>
      <c r="F215" s="70" t="s">
        <v>160</v>
      </c>
      <c r="G215" s="70" t="s">
        <v>1909</v>
      </c>
      <c r="H215" s="70" t="s">
        <v>1910</v>
      </c>
      <c r="I215" s="148"/>
      <c r="J215" s="71">
        <v>0.81061566728556356</v>
      </c>
      <c r="K215" s="71">
        <v>0.67361794881294534</v>
      </c>
      <c r="L215" s="71">
        <v>1.9132718911470117</v>
      </c>
      <c r="M215" s="71">
        <v>4.6810849334351232</v>
      </c>
      <c r="N215" s="71">
        <v>6.4253431042149645</v>
      </c>
      <c r="O215" s="71">
        <v>4.421268325556599</v>
      </c>
      <c r="P215" s="71">
        <v>15.041076251569661</v>
      </c>
      <c r="Q215" s="71">
        <v>0.37852361725757799</v>
      </c>
      <c r="R215" s="71">
        <v>0</v>
      </c>
      <c r="S215" s="71">
        <v>0.61881541882744506</v>
      </c>
      <c r="T215" s="72"/>
      <c r="U215" s="71">
        <v>208832</v>
      </c>
      <c r="V215" s="71">
        <v>270</v>
      </c>
      <c r="W215" s="71">
        <v>52</v>
      </c>
      <c r="X215" s="71">
        <v>1470</v>
      </c>
      <c r="Y215" s="71">
        <v>3491</v>
      </c>
      <c r="Z215" s="71">
        <v>3253</v>
      </c>
      <c r="AA215" s="71">
        <v>3237</v>
      </c>
      <c r="AB215" s="71">
        <v>6483</v>
      </c>
      <c r="AC215" s="71">
        <v>0</v>
      </c>
      <c r="AD215" s="71">
        <v>0.61881541882744506</v>
      </c>
      <c r="AE215" s="72"/>
      <c r="AF215" s="71">
        <v>1553699.8799290722</v>
      </c>
      <c r="AG215" s="71">
        <v>577789.82270740566</v>
      </c>
      <c r="AH215" s="71">
        <v>543670.34791103296</v>
      </c>
      <c r="AI215" s="71">
        <v>8898382.0058061425</v>
      </c>
      <c r="AJ215" s="71">
        <v>16612599.794070801</v>
      </c>
      <c r="AK215" s="71">
        <v>0</v>
      </c>
      <c r="AL215" s="71">
        <v>0</v>
      </c>
      <c r="AM215" s="71">
        <v>850983.78465798625</v>
      </c>
      <c r="AN215" s="71">
        <v>0</v>
      </c>
      <c r="AO215" s="71">
        <v>0</v>
      </c>
      <c r="AP215" s="71">
        <v>29037125.635082439</v>
      </c>
      <c r="AQ215" s="72"/>
      <c r="AR215" s="71">
        <v>41</v>
      </c>
      <c r="AS215" s="71">
        <v>18</v>
      </c>
      <c r="AT215" s="71">
        <v>0</v>
      </c>
      <c r="AU215" s="71">
        <v>0</v>
      </c>
      <c r="AV215" s="71">
        <v>0</v>
      </c>
      <c r="AW215" s="71">
        <v>0</v>
      </c>
      <c r="AX215" s="71"/>
      <c r="AY215" s="72"/>
      <c r="AZ215" s="71">
        <v>190.26</v>
      </c>
      <c r="BA215" s="71">
        <v>494.2</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1928</v>
      </c>
      <c r="B216" s="70">
        <v>391</v>
      </c>
      <c r="C216" s="70">
        <v>19</v>
      </c>
      <c r="D216" s="70">
        <v>23</v>
      </c>
      <c r="E216" s="70">
        <v>2022</v>
      </c>
      <c r="F216" s="70" t="s">
        <v>161</v>
      </c>
      <c r="G216" s="1064" t="s">
        <v>1909</v>
      </c>
      <c r="H216" s="70" t="s">
        <v>1910</v>
      </c>
      <c r="I216" s="148"/>
      <c r="J216" s="71">
        <v>0.91507226314853907</v>
      </c>
      <c r="K216" s="71">
        <v>0.6226916992820416</v>
      </c>
      <c r="L216" s="71">
        <v>1.8939890513885578</v>
      </c>
      <c r="M216" s="71">
        <v>5.1114171790014069</v>
      </c>
      <c r="N216" s="71">
        <v>8.6481558937306549</v>
      </c>
      <c r="O216" s="71">
        <v>4.6448552735180071</v>
      </c>
      <c r="P216" s="71">
        <v>14.94337817718843</v>
      </c>
      <c r="Q216" s="71">
        <v>0.37447106818756304</v>
      </c>
      <c r="R216" s="71">
        <v>0</v>
      </c>
      <c r="S216" s="71">
        <v>0.59109220043803146</v>
      </c>
      <c r="T216" s="72"/>
      <c r="U216" s="71">
        <v>207512</v>
      </c>
      <c r="V216" s="71">
        <v>270</v>
      </c>
      <c r="W216" s="71">
        <v>52</v>
      </c>
      <c r="X216" s="71">
        <v>1470</v>
      </c>
      <c r="Y216" s="71">
        <v>3470</v>
      </c>
      <c r="Z216" s="71">
        <v>3247</v>
      </c>
      <c r="AA216" s="71">
        <v>3265</v>
      </c>
      <c r="AB216" s="71">
        <v>6361</v>
      </c>
      <c r="AC216" s="71">
        <v>0</v>
      </c>
      <c r="AD216" s="71">
        <v>0.59109220043803146</v>
      </c>
      <c r="AE216" s="72"/>
      <c r="AF216" s="71">
        <v>1412022.7244855599</v>
      </c>
      <c r="AG216" s="71">
        <v>463361.06144892896</v>
      </c>
      <c r="AH216" s="71">
        <v>603783.32130440709</v>
      </c>
      <c r="AI216" s="71">
        <v>8101627.419632866</v>
      </c>
      <c r="AJ216" s="71">
        <v>16986317.846546881</v>
      </c>
      <c r="AK216" s="71">
        <v>0</v>
      </c>
      <c r="AL216" s="71">
        <v>0</v>
      </c>
      <c r="AM216" s="71">
        <v>821378.71972366201</v>
      </c>
      <c r="AN216" s="71">
        <v>0</v>
      </c>
      <c r="AO216" s="71">
        <v>0</v>
      </c>
      <c r="AP216" s="71">
        <v>28388491.093142305</v>
      </c>
      <c r="AQ216" s="72"/>
      <c r="AR216" s="71">
        <v>41</v>
      </c>
      <c r="AS216" s="71">
        <v>18</v>
      </c>
      <c r="AT216" s="71">
        <v>0</v>
      </c>
      <c r="AU216" s="71">
        <v>0</v>
      </c>
      <c r="AV216" s="71">
        <v>0</v>
      </c>
      <c r="AW216" s="71">
        <v>0</v>
      </c>
      <c r="AX216" s="71"/>
      <c r="AY216" s="72"/>
      <c r="AZ216" s="71">
        <v>190.26</v>
      </c>
      <c r="BA216" s="71">
        <v>494.2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1929</v>
      </c>
      <c r="B217" s="70">
        <v>391</v>
      </c>
      <c r="C217" s="70">
        <v>20</v>
      </c>
      <c r="D217" s="70">
        <v>23</v>
      </c>
      <c r="E217" s="70">
        <v>2023</v>
      </c>
      <c r="F217" s="70" t="s">
        <v>1539</v>
      </c>
      <c r="G217" s="1064" t="s">
        <v>1909</v>
      </c>
      <c r="H217" s="70" t="s">
        <v>1910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41</v>
      </c>
      <c r="AS217" s="71">
        <v>18</v>
      </c>
      <c r="AT217" s="71">
        <v>0</v>
      </c>
      <c r="AU217" s="71">
        <v>0</v>
      </c>
      <c r="AV217" s="71">
        <v>0</v>
      </c>
      <c r="AW217" s="71">
        <v>0</v>
      </c>
      <c r="AX217" s="71"/>
      <c r="AY217" s="72"/>
      <c r="AZ217" s="71">
        <v>190.26</v>
      </c>
      <c r="BA217" s="71">
        <v>494.2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1930</v>
      </c>
      <c r="B218" s="70">
        <v>391</v>
      </c>
      <c r="C218" s="70">
        <v>21</v>
      </c>
      <c r="D218" s="70">
        <v>23</v>
      </c>
      <c r="E218" s="70">
        <v>2024</v>
      </c>
      <c r="F218" s="70" t="s">
        <v>1554</v>
      </c>
      <c r="G218" s="70" t="s">
        <v>1909</v>
      </c>
      <c r="H218" s="70" t="s">
        <v>1910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1931</v>
      </c>
      <c r="B219" s="70">
        <v>341</v>
      </c>
      <c r="C219" s="70">
        <v>1</v>
      </c>
      <c r="D219" s="70">
        <v>21</v>
      </c>
      <c r="E219" s="70">
        <v>1990</v>
      </c>
      <c r="F219" s="70" t="s">
        <v>787</v>
      </c>
      <c r="G219" s="70" t="s">
        <v>1932</v>
      </c>
      <c r="H219" s="70" t="s">
        <v>1933</v>
      </c>
      <c r="I219" s="148"/>
      <c r="J219" s="71">
        <v>18.471285786990371</v>
      </c>
      <c r="K219" s="71">
        <v>1.092212596957209</v>
      </c>
      <c r="L219" s="71">
        <v>3.808236637705436</v>
      </c>
      <c r="M219" s="71">
        <v>1.9833987997535989</v>
      </c>
      <c r="N219" s="71">
        <v>4.8659403696139281</v>
      </c>
      <c r="O219" s="71">
        <v>5.7863659998281181</v>
      </c>
      <c r="P219" s="71">
        <v>8.5580933340619012</v>
      </c>
      <c r="Q219" s="71">
        <v>0.46998732684198602</v>
      </c>
      <c r="R219" s="71">
        <v>0</v>
      </c>
      <c r="S219" s="71">
        <v>0.46301419220382711</v>
      </c>
      <c r="T219" s="72"/>
      <c r="U219" s="71">
        <v>1920707</v>
      </c>
      <c r="V219" s="71">
        <v>336</v>
      </c>
      <c r="W219" s="71">
        <v>43</v>
      </c>
      <c r="X219" s="71">
        <v>684</v>
      </c>
      <c r="Y219" s="71">
        <v>1667</v>
      </c>
      <c r="Z219" s="71">
        <v>2380</v>
      </c>
      <c r="AA219" s="71">
        <v>2078</v>
      </c>
      <c r="AB219" s="71">
        <v>7631</v>
      </c>
      <c r="AC219" s="71">
        <v>0</v>
      </c>
      <c r="AD219" s="71">
        <v>0.46301419220382711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1934</v>
      </c>
      <c r="B220" s="70">
        <v>342</v>
      </c>
      <c r="C220" s="70">
        <v>2</v>
      </c>
      <c r="D220" s="70">
        <v>21</v>
      </c>
      <c r="E220" s="70">
        <v>2005</v>
      </c>
      <c r="F220" s="70" t="s">
        <v>789</v>
      </c>
      <c r="G220" s="70" t="s">
        <v>1932</v>
      </c>
      <c r="H220" s="70" t="s">
        <v>1933</v>
      </c>
      <c r="I220" s="148"/>
      <c r="J220" s="71">
        <v>46.251764728006648</v>
      </c>
      <c r="K220" s="71">
        <v>1.38282015207655</v>
      </c>
      <c r="L220" s="71">
        <v>3.6016025054360741</v>
      </c>
      <c r="M220" s="71">
        <v>7.1499494006259079</v>
      </c>
      <c r="N220" s="71">
        <v>8.977630932063196</v>
      </c>
      <c r="O220" s="71">
        <v>9.1624181144273074</v>
      </c>
      <c r="P220" s="71">
        <v>10.585336684412029</v>
      </c>
      <c r="Q220" s="71">
        <v>0.449810809840541</v>
      </c>
      <c r="R220" s="71">
        <v>0</v>
      </c>
      <c r="S220" s="71">
        <v>0.33845731834276399</v>
      </c>
      <c r="T220" s="72"/>
      <c r="U220" s="71">
        <v>5006095</v>
      </c>
      <c r="V220" s="71">
        <v>527</v>
      </c>
      <c r="W220" s="71">
        <v>43</v>
      </c>
      <c r="X220" s="71">
        <v>1157</v>
      </c>
      <c r="Y220" s="71">
        <v>1981</v>
      </c>
      <c r="Z220" s="71">
        <v>4361</v>
      </c>
      <c r="AA220" s="71">
        <v>2105</v>
      </c>
      <c r="AB220" s="71">
        <v>7635</v>
      </c>
      <c r="AC220" s="71">
        <v>0</v>
      </c>
      <c r="AD220" s="71">
        <v>0.33845731834276399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1935</v>
      </c>
      <c r="B221" s="70">
        <v>343</v>
      </c>
      <c r="C221" s="70">
        <v>3</v>
      </c>
      <c r="D221" s="70">
        <v>21</v>
      </c>
      <c r="E221" s="70">
        <v>2006</v>
      </c>
      <c r="F221" s="70" t="s">
        <v>790</v>
      </c>
      <c r="G221" s="70" t="s">
        <v>1932</v>
      </c>
      <c r="H221" s="70" t="s">
        <v>1933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1936</v>
      </c>
      <c r="B222" s="70">
        <v>344</v>
      </c>
      <c r="C222" s="70">
        <v>4</v>
      </c>
      <c r="D222" s="70">
        <v>21</v>
      </c>
      <c r="E222" s="70">
        <v>2007</v>
      </c>
      <c r="F222" s="70" t="s">
        <v>791</v>
      </c>
      <c r="G222" s="70" t="s">
        <v>1932</v>
      </c>
      <c r="H222" s="70" t="s">
        <v>1933</v>
      </c>
      <c r="I222" s="148"/>
      <c r="J222" s="71">
        <v>46.340910976237552</v>
      </c>
      <c r="K222" s="71">
        <v>0.90110791368379006</v>
      </c>
      <c r="L222" s="71">
        <v>4.8115450833722493</v>
      </c>
      <c r="M222" s="71">
        <v>6.2228599664923419</v>
      </c>
      <c r="N222" s="71">
        <v>9.3715355949162813</v>
      </c>
      <c r="O222" s="71">
        <v>8.7875437106854015</v>
      </c>
      <c r="P222" s="71">
        <v>10.60620342937543</v>
      </c>
      <c r="Q222" s="71">
        <v>0.46870431917153899</v>
      </c>
      <c r="R222" s="71">
        <v>0</v>
      </c>
      <c r="S222" s="71">
        <v>0.4225134574923165</v>
      </c>
      <c r="T222" s="72"/>
      <c r="U222" s="71">
        <v>5918275</v>
      </c>
      <c r="V222" s="71">
        <v>359</v>
      </c>
      <c r="W222" s="71">
        <v>72</v>
      </c>
      <c r="X222" s="71">
        <v>1356</v>
      </c>
      <c r="Y222" s="71">
        <v>2028</v>
      </c>
      <c r="Z222" s="71">
        <v>4348</v>
      </c>
      <c r="AA222" s="71">
        <v>2077</v>
      </c>
      <c r="AB222" s="71">
        <v>7535</v>
      </c>
      <c r="AC222" s="71">
        <v>0</v>
      </c>
      <c r="AD222" s="71">
        <v>0.4225134574923165</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1937</v>
      </c>
      <c r="B223" s="70">
        <v>345</v>
      </c>
      <c r="C223" s="70">
        <v>5</v>
      </c>
      <c r="D223" s="70">
        <v>21</v>
      </c>
      <c r="E223" s="70">
        <v>2008</v>
      </c>
      <c r="F223" s="70" t="s">
        <v>792</v>
      </c>
      <c r="G223" s="70" t="s">
        <v>1932</v>
      </c>
      <c r="H223" s="70" t="s">
        <v>1933</v>
      </c>
      <c r="I223" s="148"/>
      <c r="J223" s="71">
        <v>48.735598887361711</v>
      </c>
      <c r="K223" s="71">
        <v>0.71389740521826917</v>
      </c>
      <c r="L223" s="71">
        <v>4.7005058534028539</v>
      </c>
      <c r="M223" s="71">
        <v>6.9733838042089893</v>
      </c>
      <c r="N223" s="71">
        <v>9.0038619768195627</v>
      </c>
      <c r="O223" s="71">
        <v>8.6594441141840264</v>
      </c>
      <c r="P223" s="71">
        <v>10.298276546450261</v>
      </c>
      <c r="Q223" s="71">
        <v>0.45775404195418601</v>
      </c>
      <c r="R223" s="71">
        <v>0</v>
      </c>
      <c r="S223" s="71">
        <v>0.48538669562471037</v>
      </c>
      <c r="T223" s="72"/>
      <c r="U223" s="71">
        <v>6486134</v>
      </c>
      <c r="V223" s="71">
        <v>359</v>
      </c>
      <c r="W223" s="71">
        <v>72</v>
      </c>
      <c r="X223" s="71">
        <v>1356</v>
      </c>
      <c r="Y223" s="71">
        <v>2042</v>
      </c>
      <c r="Z223" s="71">
        <v>4435</v>
      </c>
      <c r="AA223" s="71">
        <v>2019</v>
      </c>
      <c r="AB223" s="71">
        <v>7480</v>
      </c>
      <c r="AC223" s="71">
        <v>0</v>
      </c>
      <c r="AD223" s="71">
        <v>0.48538669562471037</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1938</v>
      </c>
      <c r="B224" s="70">
        <v>346</v>
      </c>
      <c r="C224" s="70">
        <v>6</v>
      </c>
      <c r="D224" s="70">
        <v>21</v>
      </c>
      <c r="E224" s="70">
        <v>2009</v>
      </c>
      <c r="F224" s="70" t="s">
        <v>176</v>
      </c>
      <c r="G224" s="70" t="s">
        <v>1932</v>
      </c>
      <c r="H224" s="70" t="s">
        <v>1933</v>
      </c>
      <c r="I224" s="148"/>
      <c r="J224" s="71">
        <v>44.213439285871793</v>
      </c>
      <c r="K224" s="71">
        <v>0.63752762789288275</v>
      </c>
      <c r="L224" s="71">
        <v>3.553883071228976</v>
      </c>
      <c r="M224" s="71">
        <v>7.7554751267702366</v>
      </c>
      <c r="N224" s="71">
        <v>8.226324981910226</v>
      </c>
      <c r="O224" s="71">
        <v>8.7671332755016618</v>
      </c>
      <c r="P224" s="71">
        <v>9.9319452998795672</v>
      </c>
      <c r="Q224" s="71">
        <v>0.42854388127932602</v>
      </c>
      <c r="R224" s="71">
        <v>0</v>
      </c>
      <c r="S224" s="71">
        <v>0.40430773724289298</v>
      </c>
      <c r="T224" s="72"/>
      <c r="U224" s="71">
        <v>5093671</v>
      </c>
      <c r="V224" s="71">
        <v>327</v>
      </c>
      <c r="W224" s="71">
        <v>75</v>
      </c>
      <c r="X224" s="71">
        <v>1494</v>
      </c>
      <c r="Y224" s="71">
        <v>2038</v>
      </c>
      <c r="Z224" s="71">
        <v>4432</v>
      </c>
      <c r="AA224" s="71">
        <v>1999</v>
      </c>
      <c r="AB224" s="71">
        <v>7351</v>
      </c>
      <c r="AC224" s="71">
        <v>0</v>
      </c>
      <c r="AD224" s="71">
        <v>0.40430773724289298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10.130000000000001</v>
      </c>
      <c r="BK224" s="71">
        <v>0</v>
      </c>
      <c r="BL224" s="71">
        <v>0</v>
      </c>
      <c r="BM224" s="71">
        <v>0</v>
      </c>
      <c r="BN224" s="72"/>
      <c r="BO224" s="71">
        <v>0</v>
      </c>
      <c r="BP224" s="71">
        <v>0</v>
      </c>
      <c r="BQ224" s="71">
        <v>2</v>
      </c>
      <c r="BR224" s="71">
        <v>0</v>
      </c>
      <c r="BS224" s="71">
        <v>0</v>
      </c>
      <c r="BT224" s="71">
        <v>0</v>
      </c>
      <c r="BU224"/>
      <c r="BV224" s="70">
        <v>10.130000000000001</v>
      </c>
      <c r="BW224" s="70">
        <v>0</v>
      </c>
      <c r="BX224" s="70">
        <v>0</v>
      </c>
      <c r="BY224" s="70">
        <v>0</v>
      </c>
      <c r="BZ224" s="70">
        <v>0</v>
      </c>
      <c r="CA224" s="70">
        <v>0</v>
      </c>
      <c r="CB224" s="70">
        <v>0</v>
      </c>
      <c r="CC224" s="70">
        <v>0</v>
      </c>
      <c r="CD224" s="70">
        <v>0</v>
      </c>
    </row>
    <row r="225" spans="1:82">
      <c r="A225" s="70" t="s">
        <v>1939</v>
      </c>
      <c r="B225" s="70">
        <v>347</v>
      </c>
      <c r="C225" s="70">
        <v>7</v>
      </c>
      <c r="D225" s="70">
        <v>21</v>
      </c>
      <c r="E225" s="70">
        <v>2010</v>
      </c>
      <c r="F225" s="70" t="s">
        <v>177</v>
      </c>
      <c r="G225" s="70" t="s">
        <v>1932</v>
      </c>
      <c r="H225" s="70" t="s">
        <v>1933</v>
      </c>
      <c r="I225" s="148"/>
      <c r="J225" s="71">
        <v>35.462022533079697</v>
      </c>
      <c r="K225" s="71">
        <v>0.64980424245509127</v>
      </c>
      <c r="L225" s="71">
        <v>3.364593078064543</v>
      </c>
      <c r="M225" s="71">
        <v>7.5636831167161276</v>
      </c>
      <c r="N225" s="71">
        <v>8.3053275118820782</v>
      </c>
      <c r="O225" s="71">
        <v>8.8191253261661107</v>
      </c>
      <c r="P225" s="71">
        <v>9.6054240946558149</v>
      </c>
      <c r="Q225" s="71">
        <v>0.44278599601115998</v>
      </c>
      <c r="R225" s="71">
        <v>0</v>
      </c>
      <c r="S225" s="71">
        <v>0.48783658328014518</v>
      </c>
      <c r="T225" s="72"/>
      <c r="U225" s="71">
        <v>4370620</v>
      </c>
      <c r="V225" s="71">
        <v>327</v>
      </c>
      <c r="W225" s="71">
        <v>75</v>
      </c>
      <c r="X225" s="71">
        <v>1494</v>
      </c>
      <c r="Y225" s="71">
        <v>2054</v>
      </c>
      <c r="Z225" s="71">
        <v>4479</v>
      </c>
      <c r="AA225" s="71">
        <v>1885</v>
      </c>
      <c r="AB225" s="71">
        <v>7278</v>
      </c>
      <c r="AC225" s="71">
        <v>0</v>
      </c>
      <c r="AD225" s="71">
        <v>0.48783658328014518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12.347</v>
      </c>
      <c r="BK225" s="71">
        <v>0</v>
      </c>
      <c r="BL225" s="71">
        <v>0</v>
      </c>
      <c r="BM225" s="71">
        <v>0</v>
      </c>
      <c r="BN225" s="72"/>
      <c r="BO225" s="71">
        <v>0</v>
      </c>
      <c r="BP225" s="71">
        <v>0</v>
      </c>
      <c r="BQ225" s="71">
        <v>2</v>
      </c>
      <c r="BR225" s="71">
        <v>0</v>
      </c>
      <c r="BS225" s="71">
        <v>0</v>
      </c>
      <c r="BT225" s="71">
        <v>0</v>
      </c>
      <c r="BU225"/>
      <c r="BV225" s="70">
        <v>12.347</v>
      </c>
      <c r="BW225" s="70">
        <v>0</v>
      </c>
      <c r="BX225" s="70">
        <v>0</v>
      </c>
      <c r="BY225" s="70">
        <v>0</v>
      </c>
      <c r="BZ225" s="70">
        <v>0</v>
      </c>
      <c r="CA225" s="70">
        <v>0</v>
      </c>
      <c r="CB225" s="70">
        <v>0</v>
      </c>
      <c r="CC225" s="70">
        <v>0</v>
      </c>
      <c r="CD225" s="70">
        <v>0</v>
      </c>
    </row>
    <row r="226" spans="1:82">
      <c r="A226" s="70" t="s">
        <v>1940</v>
      </c>
      <c r="B226" s="70">
        <v>348</v>
      </c>
      <c r="C226" s="70">
        <v>8</v>
      </c>
      <c r="D226" s="70">
        <v>21</v>
      </c>
      <c r="E226" s="70">
        <v>2011</v>
      </c>
      <c r="F226" s="70" t="s">
        <v>178</v>
      </c>
      <c r="G226" s="70" t="s">
        <v>1932</v>
      </c>
      <c r="H226" s="70" t="s">
        <v>1933</v>
      </c>
      <c r="I226" s="148"/>
      <c r="J226" s="71">
        <v>44.756561988338802</v>
      </c>
      <c r="K226" s="71">
        <v>0.87285882438390661</v>
      </c>
      <c r="L226" s="71">
        <v>3.1410150965893089</v>
      </c>
      <c r="M226" s="71">
        <v>8.8026389038261321</v>
      </c>
      <c r="N226" s="71">
        <v>9.7923522505773324</v>
      </c>
      <c r="O226" s="71">
        <v>8.8975473330126711</v>
      </c>
      <c r="P226" s="71">
        <v>9.1892860198247508</v>
      </c>
      <c r="Q226" s="71">
        <v>0.50337992085754801</v>
      </c>
      <c r="R226" s="71">
        <v>0</v>
      </c>
      <c r="S226" s="71">
        <v>0.55439566237880422</v>
      </c>
      <c r="T226" s="72"/>
      <c r="U226" s="71">
        <v>4548679</v>
      </c>
      <c r="V226" s="71">
        <v>327</v>
      </c>
      <c r="W226" s="71">
        <v>75</v>
      </c>
      <c r="X226" s="71">
        <v>1494</v>
      </c>
      <c r="Y226" s="71">
        <v>2069</v>
      </c>
      <c r="Z226" s="71">
        <v>4617</v>
      </c>
      <c r="AA226" s="71">
        <v>1857</v>
      </c>
      <c r="AB226" s="71">
        <v>7173</v>
      </c>
      <c r="AC226" s="71">
        <v>0</v>
      </c>
      <c r="AD226" s="71">
        <v>0.55439566237880422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9.9689999999999994</v>
      </c>
      <c r="BK226" s="71">
        <v>0</v>
      </c>
      <c r="BL226" s="71">
        <v>0</v>
      </c>
      <c r="BM226" s="71">
        <v>0</v>
      </c>
      <c r="BN226" s="72"/>
      <c r="BO226" s="71">
        <v>0</v>
      </c>
      <c r="BP226" s="71">
        <v>0</v>
      </c>
      <c r="BQ226" s="71">
        <v>2</v>
      </c>
      <c r="BR226" s="71">
        <v>0</v>
      </c>
      <c r="BS226" s="71">
        <v>0</v>
      </c>
      <c r="BT226" s="71">
        <v>0</v>
      </c>
      <c r="BU226"/>
      <c r="BV226" s="70">
        <v>9.9689999999999994</v>
      </c>
      <c r="BW226" s="70">
        <v>0</v>
      </c>
      <c r="BX226" s="70">
        <v>0</v>
      </c>
      <c r="BY226" s="70">
        <v>0</v>
      </c>
      <c r="BZ226" s="70">
        <v>0</v>
      </c>
      <c r="CA226" s="70">
        <v>0</v>
      </c>
      <c r="CB226" s="70">
        <v>0</v>
      </c>
      <c r="CC226" s="70">
        <v>0</v>
      </c>
      <c r="CD226" s="70">
        <v>0</v>
      </c>
    </row>
    <row r="227" spans="1:82">
      <c r="A227" s="70" t="s">
        <v>1941</v>
      </c>
      <c r="B227" s="70">
        <v>349</v>
      </c>
      <c r="C227" s="70">
        <v>9</v>
      </c>
      <c r="D227" s="70">
        <v>21</v>
      </c>
      <c r="E227" s="70">
        <v>2012</v>
      </c>
      <c r="F227" s="70" t="s">
        <v>179</v>
      </c>
      <c r="G227" s="70" t="s">
        <v>1932</v>
      </c>
      <c r="H227" s="70" t="s">
        <v>1933</v>
      </c>
      <c r="I227" s="148"/>
      <c r="J227" s="71">
        <v>49.452928102119543</v>
      </c>
      <c r="K227" s="71">
        <v>0.81941380948927256</v>
      </c>
      <c r="L227" s="71">
        <v>3.1503961268940421</v>
      </c>
      <c r="M227" s="71">
        <v>9.9040327902346075</v>
      </c>
      <c r="N227" s="71">
        <v>10.59852577506374</v>
      </c>
      <c r="O227" s="71">
        <v>8.9575446245297385</v>
      </c>
      <c r="P227" s="71">
        <v>9.2913346221925615</v>
      </c>
      <c r="Q227" s="71">
        <v>0.54431977888863403</v>
      </c>
      <c r="R227" s="71">
        <v>0</v>
      </c>
      <c r="S227" s="71">
        <v>0.62189799351582686</v>
      </c>
      <c r="T227" s="72"/>
      <c r="U227" s="71">
        <v>4609298</v>
      </c>
      <c r="V227" s="71">
        <v>327</v>
      </c>
      <c r="W227" s="71">
        <v>75</v>
      </c>
      <c r="X227" s="71">
        <v>1494</v>
      </c>
      <c r="Y227" s="71">
        <v>2106</v>
      </c>
      <c r="Z227" s="71">
        <v>4685</v>
      </c>
      <c r="AA227" s="71">
        <v>1867</v>
      </c>
      <c r="AB227" s="71">
        <v>7139</v>
      </c>
      <c r="AC227" s="71">
        <v>0</v>
      </c>
      <c r="AD227" s="71">
        <v>0.62189799351582686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7.1609999999999996</v>
      </c>
      <c r="BK227" s="71">
        <v>0</v>
      </c>
      <c r="BL227" s="71">
        <v>0</v>
      </c>
      <c r="BM227" s="71">
        <v>0</v>
      </c>
      <c r="BN227" s="72"/>
      <c r="BO227" s="71">
        <v>0</v>
      </c>
      <c r="BP227" s="71">
        <v>0</v>
      </c>
      <c r="BQ227" s="71">
        <v>1</v>
      </c>
      <c r="BR227" s="71">
        <v>0</v>
      </c>
      <c r="BS227" s="71">
        <v>0</v>
      </c>
      <c r="BT227" s="71">
        <v>0</v>
      </c>
      <c r="BU227"/>
      <c r="BV227" s="70">
        <v>7.1609999999999996</v>
      </c>
      <c r="BW227" s="70">
        <v>0</v>
      </c>
      <c r="BX227" s="70">
        <v>0</v>
      </c>
      <c r="BY227" s="70">
        <v>0</v>
      </c>
      <c r="BZ227" s="70">
        <v>0</v>
      </c>
      <c r="CA227" s="70">
        <v>0</v>
      </c>
      <c r="CB227" s="70">
        <v>0</v>
      </c>
      <c r="CC227" s="70">
        <v>0</v>
      </c>
      <c r="CD227" s="70">
        <v>0</v>
      </c>
    </row>
    <row r="228" spans="1:82">
      <c r="A228" s="70" t="s">
        <v>1942</v>
      </c>
      <c r="B228" s="70">
        <v>350</v>
      </c>
      <c r="C228" s="70">
        <v>10</v>
      </c>
      <c r="D228" s="70">
        <v>21</v>
      </c>
      <c r="E228" s="70">
        <v>2013</v>
      </c>
      <c r="F228" s="70" t="s">
        <v>180</v>
      </c>
      <c r="G228" s="70" t="s">
        <v>1932</v>
      </c>
      <c r="H228" s="70" t="s">
        <v>1933</v>
      </c>
      <c r="I228" s="148"/>
      <c r="J228" s="71">
        <v>45.876535683248868</v>
      </c>
      <c r="K228" s="71">
        <v>0.69566135912614968</v>
      </c>
      <c r="L228" s="71">
        <v>2.285445952824229</v>
      </c>
      <c r="M228" s="71">
        <v>8.5478051735807092</v>
      </c>
      <c r="N228" s="71">
        <v>10.57801536237068</v>
      </c>
      <c r="O228" s="71">
        <v>8.6936660259614875</v>
      </c>
      <c r="P228" s="71">
        <v>9.2863815270705476</v>
      </c>
      <c r="Q228" s="71">
        <v>0.55007064979758802</v>
      </c>
      <c r="R228" s="71">
        <v>0</v>
      </c>
      <c r="S228" s="71">
        <v>0.69920236920609569</v>
      </c>
      <c r="T228" s="72"/>
      <c r="U228" s="71">
        <v>4701160</v>
      </c>
      <c r="V228" s="71">
        <v>327</v>
      </c>
      <c r="W228" s="71">
        <v>75</v>
      </c>
      <c r="X228" s="71">
        <v>1494</v>
      </c>
      <c r="Y228" s="71">
        <v>2137</v>
      </c>
      <c r="Z228" s="71">
        <v>4750</v>
      </c>
      <c r="AA228" s="71">
        <v>1859</v>
      </c>
      <c r="AB228" s="71">
        <v>7111</v>
      </c>
      <c r="AC228" s="71">
        <v>0</v>
      </c>
      <c r="AD228" s="71">
        <v>0.69920236920609569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7.7210000000000001</v>
      </c>
      <c r="BK228" s="71">
        <v>0</v>
      </c>
      <c r="BL228" s="71">
        <v>0</v>
      </c>
      <c r="BM228" s="71">
        <v>0</v>
      </c>
      <c r="BN228" s="72"/>
      <c r="BO228" s="71">
        <v>0</v>
      </c>
      <c r="BP228" s="71">
        <v>0</v>
      </c>
      <c r="BQ228" s="71">
        <v>1</v>
      </c>
      <c r="BR228" s="71">
        <v>0</v>
      </c>
      <c r="BS228" s="71">
        <v>0</v>
      </c>
      <c r="BT228" s="71">
        <v>0</v>
      </c>
      <c r="BU228"/>
      <c r="BV228" s="70">
        <v>7.7210000000000001</v>
      </c>
      <c r="BW228" s="70">
        <v>0</v>
      </c>
      <c r="BX228" s="70">
        <v>0</v>
      </c>
      <c r="BY228" s="70">
        <v>0</v>
      </c>
      <c r="BZ228" s="70">
        <v>0</v>
      </c>
      <c r="CA228" s="70">
        <v>0</v>
      </c>
      <c r="CB228" s="70">
        <v>0</v>
      </c>
      <c r="CC228" s="70">
        <v>0</v>
      </c>
      <c r="CD228" s="70">
        <v>0</v>
      </c>
    </row>
    <row r="229" spans="1:82">
      <c r="A229" s="70" t="s">
        <v>1943</v>
      </c>
      <c r="B229" s="70">
        <v>351</v>
      </c>
      <c r="C229" s="70">
        <v>11</v>
      </c>
      <c r="D229" s="70">
        <v>21</v>
      </c>
      <c r="E229" s="70">
        <v>2014</v>
      </c>
      <c r="F229" s="70" t="s">
        <v>181</v>
      </c>
      <c r="G229" s="70" t="s">
        <v>1932</v>
      </c>
      <c r="H229" s="70" t="s">
        <v>1933</v>
      </c>
      <c r="I229" s="148"/>
      <c r="J229" s="71">
        <v>42.279923803728209</v>
      </c>
      <c r="K229" s="71">
        <v>0.72330693194169171</v>
      </c>
      <c r="L229" s="71">
        <v>1.7440156708522769</v>
      </c>
      <c r="M229" s="71">
        <v>8.9366302500282977</v>
      </c>
      <c r="N229" s="71">
        <v>10.29761957532244</v>
      </c>
      <c r="O229" s="71">
        <v>8.2404465058034884</v>
      </c>
      <c r="P229" s="71">
        <v>9.5003545788820052</v>
      </c>
      <c r="Q229" s="71">
        <v>0.51892815229792999</v>
      </c>
      <c r="R229" s="71">
        <v>0</v>
      </c>
      <c r="S229" s="71">
        <v>0.75646696115551149</v>
      </c>
      <c r="T229" s="72"/>
      <c r="U229" s="71">
        <v>4659790</v>
      </c>
      <c r="V229" s="71">
        <v>313</v>
      </c>
      <c r="W229" s="71">
        <v>38</v>
      </c>
      <c r="X229" s="71">
        <v>1397</v>
      </c>
      <c r="Y229" s="71">
        <v>2130</v>
      </c>
      <c r="Z229" s="71">
        <v>4742</v>
      </c>
      <c r="AA229" s="71">
        <v>1892</v>
      </c>
      <c r="AB229" s="71">
        <v>6992</v>
      </c>
      <c r="AC229" s="71">
        <v>0</v>
      </c>
      <c r="AD229" s="71">
        <v>0.75646696115551149</v>
      </c>
      <c r="AE229" s="72"/>
      <c r="AF229" s="71"/>
      <c r="AG229" s="71"/>
      <c r="AH229" s="71"/>
      <c r="AI229" s="71"/>
      <c r="AJ229" s="71"/>
      <c r="AK229" s="71"/>
      <c r="AL229" s="71"/>
      <c r="AM229" s="71"/>
      <c r="AN229" s="71"/>
      <c r="AO229" s="71"/>
      <c r="AP229" s="71"/>
      <c r="AQ229" s="72"/>
      <c r="AR229" s="71">
        <v>113</v>
      </c>
      <c r="AS229" s="71">
        <v>29</v>
      </c>
      <c r="AT229" s="71">
        <v>0</v>
      </c>
      <c r="AU229" s="71">
        <v>0</v>
      </c>
      <c r="AV229" s="71">
        <v>0</v>
      </c>
      <c r="AW229" s="71">
        <v>0</v>
      </c>
      <c r="AX229" s="71"/>
      <c r="AY229" s="72"/>
      <c r="AZ229" s="71">
        <v>477.9</v>
      </c>
      <c r="BA229" s="71">
        <v>1410.7</v>
      </c>
      <c r="BB229" s="71">
        <v>0</v>
      </c>
      <c r="BC229" s="71">
        <v>0</v>
      </c>
      <c r="BD229" s="71">
        <v>0</v>
      </c>
      <c r="BE229" s="71">
        <v>0</v>
      </c>
      <c r="BF229" s="71"/>
      <c r="BG229" s="72"/>
      <c r="BH229" s="71">
        <v>0</v>
      </c>
      <c r="BI229" s="71">
        <v>0</v>
      </c>
      <c r="BJ229" s="71">
        <v>7.24</v>
      </c>
      <c r="BK229" s="71">
        <v>0</v>
      </c>
      <c r="BL229" s="71">
        <v>0</v>
      </c>
      <c r="BM229" s="71">
        <v>0</v>
      </c>
      <c r="BN229" s="72"/>
      <c r="BO229" s="71">
        <v>0</v>
      </c>
      <c r="BP229" s="71">
        <v>0</v>
      </c>
      <c r="BQ229" s="71">
        <v>1</v>
      </c>
      <c r="BR229" s="71">
        <v>0</v>
      </c>
      <c r="BS229" s="71">
        <v>0</v>
      </c>
      <c r="BT229" s="71">
        <v>0</v>
      </c>
      <c r="BU229"/>
      <c r="BV229" s="70">
        <v>7.24</v>
      </c>
      <c r="BW229" s="70">
        <v>0</v>
      </c>
      <c r="BX229" s="70">
        <v>0</v>
      </c>
      <c r="BY229" s="70">
        <v>0</v>
      </c>
      <c r="BZ229" s="70">
        <v>0</v>
      </c>
      <c r="CA229" s="70">
        <v>0</v>
      </c>
      <c r="CB229" s="70">
        <v>0</v>
      </c>
      <c r="CC229" s="70">
        <v>0</v>
      </c>
      <c r="CD229" s="70">
        <v>0</v>
      </c>
    </row>
    <row r="230" spans="1:82">
      <c r="A230" s="70" t="s">
        <v>1944</v>
      </c>
      <c r="B230" s="70">
        <v>352</v>
      </c>
      <c r="C230" s="70">
        <v>12</v>
      </c>
      <c r="D230" s="70">
        <v>21</v>
      </c>
      <c r="E230" s="70">
        <v>2015</v>
      </c>
      <c r="F230" s="70" t="s">
        <v>182</v>
      </c>
      <c r="G230" s="70" t="s">
        <v>1932</v>
      </c>
      <c r="H230" s="70" t="s">
        <v>1933</v>
      </c>
      <c r="I230" s="148"/>
      <c r="J230" s="71">
        <v>29.783225449528139</v>
      </c>
      <c r="K230" s="71">
        <v>0.73097955416858584</v>
      </c>
      <c r="L230" s="71">
        <v>1.774026234116288</v>
      </c>
      <c r="M230" s="71">
        <v>8.7918449858947039</v>
      </c>
      <c r="N230" s="71">
        <v>9.3110516863646335</v>
      </c>
      <c r="O230" s="71">
        <v>8.1997633355891875</v>
      </c>
      <c r="P230" s="71">
        <v>9.5832398571935808</v>
      </c>
      <c r="Q230" s="71">
        <v>0.505091054222364</v>
      </c>
      <c r="R230" s="71">
        <v>0</v>
      </c>
      <c r="S230" s="71">
        <v>0.61594410303872738</v>
      </c>
      <c r="T230" s="72"/>
      <c r="U230" s="71">
        <v>3634427</v>
      </c>
      <c r="V230" s="71">
        <v>313</v>
      </c>
      <c r="W230" s="71">
        <v>38</v>
      </c>
      <c r="X230" s="71">
        <v>1397</v>
      </c>
      <c r="Y230" s="71">
        <v>2148</v>
      </c>
      <c r="Z230" s="71">
        <v>4764</v>
      </c>
      <c r="AA230" s="71">
        <v>1907</v>
      </c>
      <c r="AB230" s="71">
        <v>6952</v>
      </c>
      <c r="AC230" s="71">
        <v>0</v>
      </c>
      <c r="AD230" s="71">
        <v>0.61594410303872738</v>
      </c>
      <c r="AE230" s="72"/>
      <c r="AF230" s="71">
        <v>31680124.877952799</v>
      </c>
      <c r="AG230" s="71">
        <v>537530.0916221668</v>
      </c>
      <c r="AH230" s="71">
        <v>308563.05838706478</v>
      </c>
      <c r="AI230" s="71">
        <v>9843429.9320400003</v>
      </c>
      <c r="AJ230" s="71">
        <v>12391506.85962387</v>
      </c>
      <c r="AK230" s="71">
        <v>0</v>
      </c>
      <c r="AL230" s="71">
        <v>0</v>
      </c>
      <c r="AM230" s="71">
        <v>952742.43745682423</v>
      </c>
      <c r="AN230" s="71">
        <v>0</v>
      </c>
      <c r="AO230" s="71">
        <v>0</v>
      </c>
      <c r="AP230" s="71">
        <v>55713897.257082723</v>
      </c>
      <c r="AQ230" s="72"/>
      <c r="AR230" s="71">
        <v>123</v>
      </c>
      <c r="AS230" s="71">
        <v>50</v>
      </c>
      <c r="AT230" s="71">
        <v>0</v>
      </c>
      <c r="AU230" s="71">
        <v>0</v>
      </c>
      <c r="AV230" s="71">
        <v>0</v>
      </c>
      <c r="AW230" s="71">
        <v>0</v>
      </c>
      <c r="AX230" s="71"/>
      <c r="AY230" s="72"/>
      <c r="AZ230" s="71">
        <v>539.20000000000005</v>
      </c>
      <c r="BA230" s="71">
        <v>2580.8000000000002</v>
      </c>
      <c r="BB230" s="71">
        <v>0</v>
      </c>
      <c r="BC230" s="71">
        <v>0</v>
      </c>
      <c r="BD230" s="71">
        <v>0</v>
      </c>
      <c r="BE230" s="71">
        <v>0</v>
      </c>
      <c r="BF230" s="71"/>
      <c r="BG230" s="72"/>
      <c r="BH230" s="71">
        <v>0</v>
      </c>
      <c r="BI230" s="71">
        <v>0</v>
      </c>
      <c r="BJ230" s="71">
        <v>6.9320000000000004</v>
      </c>
      <c r="BK230" s="71">
        <v>0</v>
      </c>
      <c r="BL230" s="71">
        <v>0</v>
      </c>
      <c r="BM230" s="71">
        <v>0</v>
      </c>
      <c r="BN230" s="72"/>
      <c r="BO230" s="71">
        <v>0</v>
      </c>
      <c r="BP230" s="71">
        <v>0</v>
      </c>
      <c r="BQ230" s="71">
        <v>1</v>
      </c>
      <c r="BR230" s="71">
        <v>0</v>
      </c>
      <c r="BS230" s="71">
        <v>0</v>
      </c>
      <c r="BT230" s="71">
        <v>0</v>
      </c>
      <c r="BU230"/>
      <c r="BV230" s="70">
        <v>6.9320000000000004</v>
      </c>
      <c r="BW230" s="70">
        <v>0</v>
      </c>
      <c r="BX230" s="70">
        <v>0</v>
      </c>
      <c r="BY230" s="70">
        <v>0</v>
      </c>
      <c r="BZ230" s="70">
        <v>0</v>
      </c>
      <c r="CA230" s="70">
        <v>0</v>
      </c>
      <c r="CB230" s="70">
        <v>0</v>
      </c>
      <c r="CC230" s="70">
        <v>0</v>
      </c>
      <c r="CD230" s="70">
        <v>0</v>
      </c>
    </row>
    <row r="231" spans="1:82">
      <c r="A231" s="70" t="s">
        <v>1945</v>
      </c>
      <c r="B231" s="70">
        <v>353</v>
      </c>
      <c r="C231" s="70">
        <v>13</v>
      </c>
      <c r="D231" s="70">
        <v>21</v>
      </c>
      <c r="E231" s="70">
        <v>2016</v>
      </c>
      <c r="F231" s="70" t="s">
        <v>155</v>
      </c>
      <c r="G231" s="70" t="s">
        <v>1932</v>
      </c>
      <c r="H231" s="70" t="s">
        <v>1933</v>
      </c>
      <c r="I231" s="148"/>
      <c r="J231" s="71">
        <v>44.031499891996276</v>
      </c>
      <c r="K231" s="71">
        <v>0.75088254446027558</v>
      </c>
      <c r="L231" s="71">
        <v>1.9450308677348049</v>
      </c>
      <c r="M231" s="71">
        <v>6.4230970539089567</v>
      </c>
      <c r="N231" s="71">
        <v>8.743723652669301</v>
      </c>
      <c r="O231" s="71">
        <v>8.1579995819645816</v>
      </c>
      <c r="P231" s="71">
        <v>9.4696490494843406</v>
      </c>
      <c r="Q231" s="71">
        <v>0.48870300070318679</v>
      </c>
      <c r="R231" s="71">
        <v>0</v>
      </c>
      <c r="S231" s="71">
        <v>0.81517671586226237</v>
      </c>
      <c r="T231" s="72"/>
      <c r="U231" s="71">
        <v>5294753</v>
      </c>
      <c r="V231" s="71">
        <v>313</v>
      </c>
      <c r="W231" s="71">
        <v>38</v>
      </c>
      <c r="X231" s="71">
        <v>1397</v>
      </c>
      <c r="Y231" s="71">
        <v>2168</v>
      </c>
      <c r="Z231" s="71">
        <v>4798</v>
      </c>
      <c r="AA231" s="71">
        <v>1949</v>
      </c>
      <c r="AB231" s="71">
        <v>6919</v>
      </c>
      <c r="AC231" s="71">
        <v>0</v>
      </c>
      <c r="AD231" s="71">
        <v>0.81517671586226237</v>
      </c>
      <c r="AE231" s="72"/>
      <c r="AF231" s="71">
        <v>48897757.016369119</v>
      </c>
      <c r="AG231" s="71">
        <v>529857.46340672637</v>
      </c>
      <c r="AH231" s="71">
        <v>271476.95386241208</v>
      </c>
      <c r="AI231" s="71">
        <v>8767745.9739276394</v>
      </c>
      <c r="AJ231" s="71">
        <v>11146550.143539511</v>
      </c>
      <c r="AK231" s="71">
        <v>0</v>
      </c>
      <c r="AL231" s="71">
        <v>0</v>
      </c>
      <c r="AM231" s="71">
        <v>948956.59973052656</v>
      </c>
      <c r="AN231" s="71">
        <v>0</v>
      </c>
      <c r="AO231" s="71">
        <v>0</v>
      </c>
      <c r="AP231" s="71">
        <v>70562344.150835931</v>
      </c>
      <c r="AQ231" s="72"/>
      <c r="AR231" s="71">
        <v>139</v>
      </c>
      <c r="AS231" s="71">
        <v>57</v>
      </c>
      <c r="AT231" s="71">
        <v>0</v>
      </c>
      <c r="AU231" s="71">
        <v>0</v>
      </c>
      <c r="AV231" s="71">
        <v>0</v>
      </c>
      <c r="AW231" s="71">
        <v>0</v>
      </c>
      <c r="AX231" s="71"/>
      <c r="AY231" s="72"/>
      <c r="AZ231" s="71">
        <v>634.5</v>
      </c>
      <c r="BA231" s="71">
        <v>2916.3</v>
      </c>
      <c r="BB231" s="71">
        <v>0</v>
      </c>
      <c r="BC231" s="71">
        <v>0</v>
      </c>
      <c r="BD231" s="71">
        <v>0</v>
      </c>
      <c r="BE231" s="71">
        <v>0</v>
      </c>
      <c r="BF231" s="71"/>
      <c r="BG231" s="72"/>
      <c r="BH231" s="71">
        <v>0</v>
      </c>
      <c r="BI231" s="71">
        <v>0</v>
      </c>
      <c r="BJ231" s="71">
        <v>6.5259999999999998</v>
      </c>
      <c r="BK231" s="71">
        <v>0</v>
      </c>
      <c r="BL231" s="71">
        <v>0</v>
      </c>
      <c r="BM231" s="71">
        <v>0</v>
      </c>
      <c r="BN231" s="72"/>
      <c r="BO231" s="71">
        <v>0</v>
      </c>
      <c r="BP231" s="71">
        <v>0</v>
      </c>
      <c r="BQ231" s="71">
        <v>1</v>
      </c>
      <c r="BR231" s="71">
        <v>0</v>
      </c>
      <c r="BS231" s="71">
        <v>0</v>
      </c>
      <c r="BT231" s="71">
        <v>0</v>
      </c>
      <c r="BU231"/>
      <c r="BV231" s="70">
        <v>6.5259999999999998</v>
      </c>
      <c r="BW231" s="70">
        <v>0</v>
      </c>
      <c r="BX231" s="70">
        <v>0</v>
      </c>
      <c r="BY231" s="70">
        <v>0</v>
      </c>
      <c r="BZ231" s="70">
        <v>0</v>
      </c>
      <c r="CA231" s="70">
        <v>0</v>
      </c>
      <c r="CB231" s="70">
        <v>0</v>
      </c>
      <c r="CC231" s="70">
        <v>0</v>
      </c>
      <c r="CD231" s="70">
        <v>0</v>
      </c>
    </row>
    <row r="232" spans="1:82">
      <c r="A232" s="70" t="s">
        <v>1946</v>
      </c>
      <c r="B232" s="70">
        <v>354</v>
      </c>
      <c r="C232" s="70">
        <v>14</v>
      </c>
      <c r="D232" s="70">
        <v>21</v>
      </c>
      <c r="E232" s="70">
        <v>2017</v>
      </c>
      <c r="F232" s="70" t="s">
        <v>156</v>
      </c>
      <c r="G232" s="70" t="s">
        <v>1932</v>
      </c>
      <c r="H232" s="70" t="s">
        <v>1933</v>
      </c>
      <c r="I232" s="148"/>
      <c r="J232" s="71">
        <v>38.767798620768538</v>
      </c>
      <c r="K232" s="71">
        <v>0.77180239254495875</v>
      </c>
      <c r="L232" s="71">
        <v>2.0151125379079602</v>
      </c>
      <c r="M232" s="71">
        <v>5.9534559722072222</v>
      </c>
      <c r="N232" s="71">
        <v>9.3727569952019021</v>
      </c>
      <c r="O232" s="71">
        <v>8.0482961250968454</v>
      </c>
      <c r="P232" s="71">
        <v>9.3855224859173543</v>
      </c>
      <c r="Q232" s="71">
        <v>0.46835190964394502</v>
      </c>
      <c r="R232" s="71">
        <v>0</v>
      </c>
      <c r="S232" s="71">
        <v>0.93131811960965016</v>
      </c>
      <c r="T232" s="72"/>
      <c r="U232" s="71">
        <v>4928487</v>
      </c>
      <c r="V232" s="71">
        <v>313</v>
      </c>
      <c r="W232" s="71">
        <v>38</v>
      </c>
      <c r="X232" s="71">
        <v>1397</v>
      </c>
      <c r="Y232" s="71">
        <v>2190</v>
      </c>
      <c r="Z232" s="71">
        <v>4812</v>
      </c>
      <c r="AA232" s="71">
        <v>1944</v>
      </c>
      <c r="AB232" s="71">
        <v>6857</v>
      </c>
      <c r="AC232" s="71">
        <v>0</v>
      </c>
      <c r="AD232" s="71">
        <v>0.93131811960965016</v>
      </c>
      <c r="AE232" s="72"/>
      <c r="AF232" s="71">
        <v>43998640.764330007</v>
      </c>
      <c r="AG232" s="71">
        <v>555035.01364393707</v>
      </c>
      <c r="AH232" s="71">
        <v>380164.47152294818</v>
      </c>
      <c r="AI232" s="71">
        <v>8600681.950021103</v>
      </c>
      <c r="AJ232" s="71">
        <v>12388720.60682999</v>
      </c>
      <c r="AK232" s="71">
        <v>0</v>
      </c>
      <c r="AL232" s="71">
        <v>0</v>
      </c>
      <c r="AM232" s="71">
        <v>941924.71107691736</v>
      </c>
      <c r="AN232" s="71">
        <v>0</v>
      </c>
      <c r="AO232" s="71">
        <v>0</v>
      </c>
      <c r="AP232" s="71">
        <v>66865167.517424896</v>
      </c>
      <c r="AQ232" s="72"/>
      <c r="AR232" s="71">
        <v>147</v>
      </c>
      <c r="AS232" s="71">
        <v>60</v>
      </c>
      <c r="AT232" s="71">
        <v>0</v>
      </c>
      <c r="AU232" s="71">
        <v>0</v>
      </c>
      <c r="AV232" s="71">
        <v>0</v>
      </c>
      <c r="AW232" s="71">
        <v>0</v>
      </c>
      <c r="AX232" s="71"/>
      <c r="AY232" s="72"/>
      <c r="AZ232" s="71">
        <v>675.8</v>
      </c>
      <c r="BA232" s="71">
        <v>3064.8</v>
      </c>
      <c r="BB232" s="71">
        <v>0</v>
      </c>
      <c r="BC232" s="71">
        <v>0</v>
      </c>
      <c r="BD232" s="71">
        <v>0</v>
      </c>
      <c r="BE232" s="71">
        <v>0</v>
      </c>
      <c r="BF232" s="71"/>
      <c r="BG232" s="72"/>
      <c r="BH232" s="71">
        <v>0</v>
      </c>
      <c r="BI232" s="71">
        <v>0</v>
      </c>
      <c r="BJ232" s="71">
        <v>9.6639999999999997</v>
      </c>
      <c r="BK232" s="71">
        <v>0</v>
      </c>
      <c r="BL232" s="71">
        <v>0</v>
      </c>
      <c r="BM232" s="71">
        <v>0</v>
      </c>
      <c r="BN232" s="72"/>
      <c r="BO232" s="71">
        <v>0</v>
      </c>
      <c r="BP232" s="71">
        <v>0</v>
      </c>
      <c r="BQ232" s="71">
        <v>2</v>
      </c>
      <c r="BR232" s="71">
        <v>0</v>
      </c>
      <c r="BS232" s="71">
        <v>0</v>
      </c>
      <c r="BT232" s="71">
        <v>0</v>
      </c>
      <c r="BU232"/>
      <c r="BV232" s="70">
        <v>9.6639999999999997</v>
      </c>
      <c r="BW232" s="70">
        <v>0</v>
      </c>
      <c r="BX232" s="70">
        <v>0</v>
      </c>
      <c r="BY232" s="70">
        <v>0</v>
      </c>
      <c r="BZ232" s="70">
        <v>0</v>
      </c>
      <c r="CA232" s="70">
        <v>0</v>
      </c>
      <c r="CB232" s="70">
        <v>0</v>
      </c>
      <c r="CC232" s="70">
        <v>0</v>
      </c>
      <c r="CD232" s="70">
        <v>0</v>
      </c>
    </row>
    <row r="233" spans="1:82">
      <c r="A233" s="70" t="s">
        <v>1947</v>
      </c>
      <c r="B233" s="70">
        <v>355</v>
      </c>
      <c r="C233" s="70">
        <v>15</v>
      </c>
      <c r="D233" s="70">
        <v>21</v>
      </c>
      <c r="E233" s="70">
        <v>2018</v>
      </c>
      <c r="F233" s="70" t="s">
        <v>183</v>
      </c>
      <c r="G233" s="70" t="s">
        <v>1932</v>
      </c>
      <c r="H233" s="70" t="s">
        <v>1933</v>
      </c>
      <c r="I233" s="148"/>
      <c r="J233" s="71">
        <v>41.063313508908884</v>
      </c>
      <c r="K233" s="71">
        <v>0.73359178397068858</v>
      </c>
      <c r="L233" s="71">
        <v>1.8272916150199845</v>
      </c>
      <c r="M233" s="71">
        <v>6.3145631045831747</v>
      </c>
      <c r="N233" s="71">
        <v>8.6267332831665051</v>
      </c>
      <c r="O233" s="71">
        <v>7.8560581187531451</v>
      </c>
      <c r="P233" s="71">
        <v>9.2251783750164034</v>
      </c>
      <c r="Q233" s="71">
        <v>0.42706005531578201</v>
      </c>
      <c r="R233" s="71">
        <v>0</v>
      </c>
      <c r="S233" s="71">
        <v>0.99433124198637735</v>
      </c>
      <c r="T233" s="72"/>
      <c r="U233" s="71">
        <v>5034473</v>
      </c>
      <c r="V233" s="71">
        <v>313</v>
      </c>
      <c r="W233" s="71">
        <v>38</v>
      </c>
      <c r="X233" s="71">
        <v>1397</v>
      </c>
      <c r="Y233" s="71">
        <v>2196</v>
      </c>
      <c r="Z233" s="71">
        <v>4787</v>
      </c>
      <c r="AA233" s="71">
        <v>1930</v>
      </c>
      <c r="AB233" s="71">
        <v>6738</v>
      </c>
      <c r="AC233" s="71">
        <v>0</v>
      </c>
      <c r="AD233" s="71">
        <v>0.99433124198637735</v>
      </c>
      <c r="AE233" s="72"/>
      <c r="AF233" s="71">
        <v>47028453.913089328</v>
      </c>
      <c r="AG233" s="71">
        <v>493304.48464851407</v>
      </c>
      <c r="AH233" s="71">
        <v>360446.13527148613</v>
      </c>
      <c r="AI233" s="71">
        <v>8578916.1136575341</v>
      </c>
      <c r="AJ233" s="71">
        <v>10919096.876842709</v>
      </c>
      <c r="AK233" s="71">
        <v>0</v>
      </c>
      <c r="AL233" s="71">
        <v>0</v>
      </c>
      <c r="AM233" s="71">
        <v>927493.18397509004</v>
      </c>
      <c r="AN233" s="71">
        <v>0</v>
      </c>
      <c r="AO233" s="71">
        <v>0</v>
      </c>
      <c r="AP233" s="71">
        <v>68307710.707484663</v>
      </c>
      <c r="AQ233" s="72"/>
      <c r="AR233" s="71">
        <v>159</v>
      </c>
      <c r="AS233" s="71">
        <v>62</v>
      </c>
      <c r="AT233" s="71">
        <v>0</v>
      </c>
      <c r="AU233" s="71">
        <v>0</v>
      </c>
      <c r="AV233" s="71">
        <v>0</v>
      </c>
      <c r="AW233" s="71">
        <v>0</v>
      </c>
      <c r="AX233" s="71"/>
      <c r="AY233" s="72"/>
      <c r="AZ233" s="71">
        <v>728.69999999999993</v>
      </c>
      <c r="BA233" s="71">
        <v>3164</v>
      </c>
      <c r="BB233" s="71">
        <v>0</v>
      </c>
      <c r="BC233" s="71">
        <v>0</v>
      </c>
      <c r="BD233" s="71">
        <v>0</v>
      </c>
      <c r="BE233" s="71">
        <v>0</v>
      </c>
      <c r="BF233" s="71"/>
      <c r="BG233" s="72"/>
      <c r="BH233" s="71">
        <v>1.6930000000000001</v>
      </c>
      <c r="BI233" s="71">
        <v>0</v>
      </c>
      <c r="BJ233" s="71">
        <v>11.026</v>
      </c>
      <c r="BK233" s="71">
        <v>0</v>
      </c>
      <c r="BL233" s="71">
        <v>0</v>
      </c>
      <c r="BM233" s="71">
        <v>0</v>
      </c>
      <c r="BN233" s="72"/>
      <c r="BO233" s="71">
        <v>1</v>
      </c>
      <c r="BP233" s="71">
        <v>0</v>
      </c>
      <c r="BQ233" s="71">
        <v>2</v>
      </c>
      <c r="BR233" s="71">
        <v>0</v>
      </c>
      <c r="BS233" s="71">
        <v>0</v>
      </c>
      <c r="BT233" s="71">
        <v>0</v>
      </c>
      <c r="BU233"/>
      <c r="BV233" s="70">
        <v>11.026</v>
      </c>
      <c r="BW233" s="70">
        <v>0</v>
      </c>
      <c r="BX233" s="70">
        <v>0</v>
      </c>
      <c r="BY233" s="70">
        <v>0</v>
      </c>
      <c r="BZ233" s="70">
        <v>1.6930000000000001</v>
      </c>
      <c r="CA233" s="70">
        <v>0</v>
      </c>
      <c r="CB233" s="70">
        <v>0</v>
      </c>
      <c r="CC233" s="70">
        <v>0</v>
      </c>
      <c r="CD233" s="70">
        <v>0</v>
      </c>
    </row>
    <row r="234" spans="1:82">
      <c r="A234" s="70" t="s">
        <v>1948</v>
      </c>
      <c r="B234" s="70">
        <v>356</v>
      </c>
      <c r="C234" s="70">
        <v>16</v>
      </c>
      <c r="D234" s="70">
        <v>21</v>
      </c>
      <c r="E234" s="70">
        <v>2019</v>
      </c>
      <c r="F234" s="70" t="s">
        <v>158</v>
      </c>
      <c r="G234" s="70" t="s">
        <v>1932</v>
      </c>
      <c r="H234" s="70" t="s">
        <v>1933</v>
      </c>
      <c r="I234" s="148"/>
      <c r="J234" s="71">
        <v>37.290020752876707</v>
      </c>
      <c r="K234" s="71">
        <v>0.67906434432042195</v>
      </c>
      <c r="L234" s="71">
        <v>1.8452951729194524</v>
      </c>
      <c r="M234" s="71">
        <v>6.3218272426456776</v>
      </c>
      <c r="N234" s="71">
        <v>8.4110193048952269</v>
      </c>
      <c r="O234" s="71">
        <v>7.6892726962105531</v>
      </c>
      <c r="P234" s="71">
        <v>9.1887997111320541</v>
      </c>
      <c r="Q234" s="71">
        <v>0.41049638040651698</v>
      </c>
      <c r="R234" s="71">
        <v>0</v>
      </c>
      <c r="S234" s="71">
        <v>0.97222177546488431</v>
      </c>
      <c r="T234" s="72"/>
      <c r="U234" s="71">
        <v>4579916</v>
      </c>
      <c r="V234" s="71">
        <v>313</v>
      </c>
      <c r="W234" s="71">
        <v>38</v>
      </c>
      <c r="X234" s="71">
        <v>1397</v>
      </c>
      <c r="Y234" s="71">
        <v>2199</v>
      </c>
      <c r="Z234" s="71">
        <v>4814</v>
      </c>
      <c r="AA234" s="71">
        <v>1908</v>
      </c>
      <c r="AB234" s="71">
        <v>6652</v>
      </c>
      <c r="AC234" s="71">
        <v>0</v>
      </c>
      <c r="AD234" s="71">
        <v>0.97222177546488431</v>
      </c>
      <c r="AE234" s="72"/>
      <c r="AF234" s="71">
        <v>45188021.660529032</v>
      </c>
      <c r="AG234" s="71">
        <v>477664.40225573699</v>
      </c>
      <c r="AH234" s="71">
        <v>378381.71591166669</v>
      </c>
      <c r="AI234" s="71">
        <v>9165189.2339770757</v>
      </c>
      <c r="AJ234" s="71">
        <v>11372158.78961695</v>
      </c>
      <c r="AK234" s="71">
        <v>0</v>
      </c>
      <c r="AL234" s="71">
        <v>0</v>
      </c>
      <c r="AM234" s="71">
        <v>905952.32377081073</v>
      </c>
      <c r="AN234" s="71">
        <v>0</v>
      </c>
      <c r="AO234" s="71">
        <v>0</v>
      </c>
      <c r="AP234" s="71">
        <v>67487368.126061276</v>
      </c>
      <c r="AQ234" s="72"/>
      <c r="AR234" s="71">
        <v>166</v>
      </c>
      <c r="AS234" s="71">
        <v>69</v>
      </c>
      <c r="AT234" s="71">
        <v>0</v>
      </c>
      <c r="AU234" s="71">
        <v>0</v>
      </c>
      <c r="AV234" s="71">
        <v>0</v>
      </c>
      <c r="AW234" s="71">
        <v>0</v>
      </c>
      <c r="AX234" s="71"/>
      <c r="AY234" s="72"/>
      <c r="AZ234" s="71">
        <v>778.3</v>
      </c>
      <c r="BA234" s="71">
        <v>3466.1</v>
      </c>
      <c r="BB234" s="71">
        <v>0</v>
      </c>
      <c r="BC234" s="71">
        <v>0</v>
      </c>
      <c r="BD234" s="71">
        <v>0</v>
      </c>
      <c r="BE234" s="71">
        <v>0</v>
      </c>
      <c r="BF234" s="71"/>
      <c r="BG234" s="72"/>
      <c r="BH234" s="71">
        <v>0.63</v>
      </c>
      <c r="BI234" s="71">
        <v>0</v>
      </c>
      <c r="BJ234" s="71">
        <v>9.2379999999999995</v>
      </c>
      <c r="BK234" s="71">
        <v>0</v>
      </c>
      <c r="BL234" s="71">
        <v>0</v>
      </c>
      <c r="BM234" s="71">
        <v>0</v>
      </c>
      <c r="BN234" s="72"/>
      <c r="BO234" s="71">
        <v>1</v>
      </c>
      <c r="BP234" s="71">
        <v>0</v>
      </c>
      <c r="BQ234" s="71">
        <v>2</v>
      </c>
      <c r="BR234" s="71">
        <v>0</v>
      </c>
      <c r="BS234" s="71">
        <v>0</v>
      </c>
      <c r="BT234" s="71">
        <v>0</v>
      </c>
      <c r="BU234"/>
      <c r="BV234" s="70">
        <v>9.2379999999999995</v>
      </c>
      <c r="BW234" s="70">
        <v>0</v>
      </c>
      <c r="BX234" s="70">
        <v>0</v>
      </c>
      <c r="BY234" s="70">
        <v>0</v>
      </c>
      <c r="BZ234" s="70">
        <v>0.63</v>
      </c>
      <c r="CA234" s="70">
        <v>0</v>
      </c>
      <c r="CB234" s="70">
        <v>0</v>
      </c>
      <c r="CC234" s="70">
        <v>0</v>
      </c>
      <c r="CD234" s="70">
        <v>0</v>
      </c>
    </row>
    <row r="235" spans="1:82">
      <c r="A235" s="70" t="s">
        <v>1949</v>
      </c>
      <c r="B235" s="70">
        <v>357</v>
      </c>
      <c r="C235" s="70">
        <v>17</v>
      </c>
      <c r="D235" s="70">
        <v>21</v>
      </c>
      <c r="E235" s="70">
        <v>2020</v>
      </c>
      <c r="F235" s="70" t="s">
        <v>159</v>
      </c>
      <c r="G235" s="1064" t="s">
        <v>1932</v>
      </c>
      <c r="H235" s="70" t="s">
        <v>1933</v>
      </c>
      <c r="I235" s="148"/>
      <c r="J235" s="71">
        <v>30.10070277903143</v>
      </c>
      <c r="K235" s="71">
        <v>0.59955186169715047</v>
      </c>
      <c r="L235" s="71">
        <v>2.8984535477980851</v>
      </c>
      <c r="M235" s="71">
        <v>5.7723937044357569</v>
      </c>
      <c r="N235" s="71">
        <v>7.5390081100166118</v>
      </c>
      <c r="O235" s="71">
        <v>6.7144990212318074</v>
      </c>
      <c r="P235" s="71">
        <v>8.8580259406465753</v>
      </c>
      <c r="Q235" s="71">
        <v>0.38595689536932898</v>
      </c>
      <c r="R235" s="71">
        <v>0</v>
      </c>
      <c r="S235" s="71">
        <v>0.86443799947396094</v>
      </c>
      <c r="T235" s="72"/>
      <c r="U235" s="71">
        <v>3902836</v>
      </c>
      <c r="V235" s="71">
        <v>274</v>
      </c>
      <c r="W235" s="71">
        <v>73</v>
      </c>
      <c r="X235" s="71">
        <v>1527</v>
      </c>
      <c r="Y235" s="71">
        <v>2210</v>
      </c>
      <c r="Z235" s="71">
        <v>4798</v>
      </c>
      <c r="AA235" s="71">
        <v>1955</v>
      </c>
      <c r="AB235" s="71">
        <v>6546</v>
      </c>
      <c r="AC235" s="71">
        <v>0</v>
      </c>
      <c r="AD235" s="71">
        <v>0.86443799947396094</v>
      </c>
      <c r="AE235" s="72"/>
      <c r="AF235" s="71">
        <v>36567726.244947881</v>
      </c>
      <c r="AG235" s="71">
        <v>410250.70546096459</v>
      </c>
      <c r="AH235" s="71">
        <v>598869.46118512086</v>
      </c>
      <c r="AI235" s="71">
        <v>8571302.0393148437</v>
      </c>
      <c r="AJ235" s="71">
        <v>11159509.99372058</v>
      </c>
      <c r="AK235" s="71"/>
      <c r="AL235" s="71"/>
      <c r="AM235" s="71">
        <v>854325.72757688246</v>
      </c>
      <c r="AN235" s="71"/>
      <c r="AO235" s="71"/>
      <c r="AP235" s="71">
        <v>58161984.172206268</v>
      </c>
      <c r="AQ235" s="72"/>
      <c r="AR235" s="71">
        <v>176</v>
      </c>
      <c r="AS235" s="71">
        <v>70</v>
      </c>
      <c r="AT235" s="71">
        <v>0</v>
      </c>
      <c r="AU235" s="71">
        <v>0</v>
      </c>
      <c r="AV235" s="71">
        <v>0</v>
      </c>
      <c r="AW235" s="71">
        <v>0</v>
      </c>
      <c r="AX235" s="71"/>
      <c r="AY235" s="72"/>
      <c r="AZ235" s="71">
        <v>825.39999999999975</v>
      </c>
      <c r="BA235" s="71">
        <v>3515.6</v>
      </c>
      <c r="BB235" s="71">
        <v>0</v>
      </c>
      <c r="BC235" s="71">
        <v>0</v>
      </c>
      <c r="BD235" s="71">
        <v>0</v>
      </c>
      <c r="BE235" s="71">
        <v>0</v>
      </c>
      <c r="BF235" s="71"/>
      <c r="BG235" s="72"/>
      <c r="BH235" s="71">
        <v>0</v>
      </c>
      <c r="BI235" s="71">
        <v>0</v>
      </c>
      <c r="BJ235" s="71">
        <v>8.3550000000000004</v>
      </c>
      <c r="BK235" s="71">
        <v>0</v>
      </c>
      <c r="BL235" s="71">
        <v>0</v>
      </c>
      <c r="BM235" s="71">
        <v>0</v>
      </c>
      <c r="BN235" s="72"/>
      <c r="BO235" s="71">
        <v>0</v>
      </c>
      <c r="BP235" s="71">
        <v>0</v>
      </c>
      <c r="BQ235" s="71">
        <v>2</v>
      </c>
      <c r="BR235" s="71">
        <v>0</v>
      </c>
      <c r="BS235" s="71">
        <v>0</v>
      </c>
      <c r="BT235" s="71">
        <v>0</v>
      </c>
      <c r="BU235"/>
      <c r="BV235" s="70">
        <v>8.3550000000000004</v>
      </c>
      <c r="BW235" s="70">
        <v>0</v>
      </c>
      <c r="BX235" s="70">
        <v>0</v>
      </c>
      <c r="BY235" s="70">
        <v>0</v>
      </c>
      <c r="BZ235" s="70">
        <v>0</v>
      </c>
      <c r="CA235" s="70">
        <v>0</v>
      </c>
      <c r="CB235" s="70">
        <v>0</v>
      </c>
      <c r="CC235" s="70">
        <v>0</v>
      </c>
      <c r="CD235" s="70">
        <v>0</v>
      </c>
    </row>
    <row r="236" spans="1:82">
      <c r="A236" s="70" t="s">
        <v>1950</v>
      </c>
      <c r="B236" s="70">
        <v>357</v>
      </c>
      <c r="C236" s="70">
        <v>18</v>
      </c>
      <c r="D236" s="70">
        <v>21</v>
      </c>
      <c r="E236" s="70">
        <v>2021</v>
      </c>
      <c r="F236" s="70" t="s">
        <v>160</v>
      </c>
      <c r="G236" s="1064" t="s">
        <v>1932</v>
      </c>
      <c r="H236" s="70" t="s">
        <v>1933</v>
      </c>
      <c r="I236" s="148"/>
      <c r="J236" s="71">
        <v>32.471087788816</v>
      </c>
      <c r="K236" s="71">
        <v>0.65660607725762443</v>
      </c>
      <c r="L236" s="71">
        <v>2.3868874858236113</v>
      </c>
      <c r="M236" s="71">
        <v>6.3317737383510044</v>
      </c>
      <c r="N236" s="71">
        <v>8.3211547248614153</v>
      </c>
      <c r="O236" s="71">
        <v>6.4803588614367849</v>
      </c>
      <c r="P236" s="71">
        <v>9.0330096487647271</v>
      </c>
      <c r="Q236" s="71">
        <v>0.37490361659893701</v>
      </c>
      <c r="R236" s="71">
        <v>0</v>
      </c>
      <c r="S236" s="71">
        <v>0.67083529717507095</v>
      </c>
      <c r="T236" s="72"/>
      <c r="U236" s="71">
        <v>4366775</v>
      </c>
      <c r="V236" s="71">
        <v>274</v>
      </c>
      <c r="W236" s="71">
        <v>73</v>
      </c>
      <c r="X236" s="71">
        <v>1527</v>
      </c>
      <c r="Y236" s="71">
        <v>2189</v>
      </c>
      <c r="Z236" s="71">
        <v>4768</v>
      </c>
      <c r="AA236" s="71">
        <v>1944</v>
      </c>
      <c r="AB236" s="71">
        <v>6421</v>
      </c>
      <c r="AC236" s="71">
        <v>0</v>
      </c>
      <c r="AD236" s="71">
        <v>0.67083529717507095</v>
      </c>
      <c r="AE236" s="72"/>
      <c r="AF236" s="71">
        <v>39936658.709359065</v>
      </c>
      <c r="AG236" s="71">
        <v>439299.13946240203</v>
      </c>
      <c r="AH236" s="71">
        <v>478201.6934841554</v>
      </c>
      <c r="AI236" s="71">
        <v>9494161.6901764106</v>
      </c>
      <c r="AJ236" s="71">
        <v>11418040.157461479</v>
      </c>
      <c r="AK236" s="71">
        <v>0</v>
      </c>
      <c r="AL236" s="71">
        <v>0</v>
      </c>
      <c r="AM236" s="71">
        <v>842845.42361390253</v>
      </c>
      <c r="AN236" s="71">
        <v>0</v>
      </c>
      <c r="AO236" s="71">
        <v>0</v>
      </c>
      <c r="AP236" s="71">
        <v>62609206.813557416</v>
      </c>
      <c r="AQ236" s="72"/>
      <c r="AR236" s="71">
        <v>183</v>
      </c>
      <c r="AS236" s="71">
        <v>78</v>
      </c>
      <c r="AT236" s="71">
        <v>0</v>
      </c>
      <c r="AU236" s="71">
        <v>0</v>
      </c>
      <c r="AV236" s="71">
        <v>0</v>
      </c>
      <c r="AW236" s="71">
        <v>0</v>
      </c>
      <c r="AX236" s="71"/>
      <c r="AY236" s="72"/>
      <c r="AZ236" s="71">
        <v>870.79999999999973</v>
      </c>
      <c r="BA236" s="71">
        <v>3912.2000000000012</v>
      </c>
      <c r="BB236" s="71">
        <v>0</v>
      </c>
      <c r="BC236" s="71">
        <v>0</v>
      </c>
      <c r="BD236" s="71">
        <v>0</v>
      </c>
      <c r="BE236" s="71">
        <v>0</v>
      </c>
      <c r="BF236" s="71"/>
      <c r="BG236" s="72"/>
      <c r="BH236" s="71">
        <v>0</v>
      </c>
      <c r="BI236" s="71">
        <v>0</v>
      </c>
      <c r="BJ236" s="71">
        <v>8.15</v>
      </c>
      <c r="BK236" s="71">
        <v>0</v>
      </c>
      <c r="BL236" s="71">
        <v>0</v>
      </c>
      <c r="BM236" s="71">
        <v>0</v>
      </c>
      <c r="BN236" s="72"/>
      <c r="BO236" s="71">
        <v>0</v>
      </c>
      <c r="BP236" s="71">
        <v>0</v>
      </c>
      <c r="BQ236" s="71">
        <v>2</v>
      </c>
      <c r="BR236" s="71">
        <v>0</v>
      </c>
      <c r="BS236" s="71">
        <v>0</v>
      </c>
      <c r="BT236" s="71">
        <v>0</v>
      </c>
      <c r="BU236"/>
      <c r="BV236" s="70">
        <v>8.15</v>
      </c>
      <c r="BW236" s="70">
        <v>0</v>
      </c>
      <c r="BX236" s="70">
        <v>0</v>
      </c>
      <c r="BY236" s="70">
        <v>0</v>
      </c>
      <c r="BZ236" s="70">
        <v>0</v>
      </c>
      <c r="CA236" s="70">
        <v>0</v>
      </c>
      <c r="CB236" s="70">
        <v>0</v>
      </c>
      <c r="CC236" s="70">
        <v>0</v>
      </c>
      <c r="CD236" s="70">
        <v>0</v>
      </c>
    </row>
    <row r="237" spans="1:82">
      <c r="A237" s="70" t="s">
        <v>1951</v>
      </c>
      <c r="B237" s="70">
        <v>357</v>
      </c>
      <c r="C237" s="70">
        <v>19</v>
      </c>
      <c r="D237" s="70">
        <v>21</v>
      </c>
      <c r="E237" s="70">
        <v>2022</v>
      </c>
      <c r="F237" s="70" t="s">
        <v>161</v>
      </c>
      <c r="G237" s="70" t="s">
        <v>1932</v>
      </c>
      <c r="H237" s="70" t="s">
        <v>1933</v>
      </c>
      <c r="I237" s="148"/>
      <c r="J237" s="71">
        <v>29.148921411570225</v>
      </c>
      <c r="K237" s="71">
        <v>0.58831112315167922</v>
      </c>
      <c r="L237" s="71">
        <v>2.1864868962617425</v>
      </c>
      <c r="M237" s="71">
        <v>6.3013635816126223</v>
      </c>
      <c r="N237" s="71">
        <v>8.0888582459646923</v>
      </c>
      <c r="O237" s="71">
        <v>6.7405475974181863</v>
      </c>
      <c r="P237" s="71">
        <v>8.9568732290222837</v>
      </c>
      <c r="Q237" s="71">
        <v>0.3715864459047159</v>
      </c>
      <c r="R237" s="71">
        <v>0</v>
      </c>
      <c r="S237" s="71">
        <v>0.70409246498559019</v>
      </c>
      <c r="T237" s="72"/>
      <c r="U237" s="71">
        <v>4734695</v>
      </c>
      <c r="V237" s="71">
        <v>274</v>
      </c>
      <c r="W237" s="71">
        <v>73</v>
      </c>
      <c r="X237" s="71">
        <v>1527</v>
      </c>
      <c r="Y237" s="71">
        <v>2205</v>
      </c>
      <c r="Z237" s="71">
        <v>4712</v>
      </c>
      <c r="AA237" s="71">
        <v>1957</v>
      </c>
      <c r="AB237" s="71">
        <v>6312</v>
      </c>
      <c r="AC237" s="71">
        <v>0</v>
      </c>
      <c r="AD237" s="71">
        <v>0.70409246498559019</v>
      </c>
      <c r="AE237" s="72"/>
      <c r="AF237" s="71">
        <v>33323626.82269593</v>
      </c>
      <c r="AG237" s="71">
        <v>427215.80769349699</v>
      </c>
      <c r="AH237" s="71">
        <v>500525.32071497693</v>
      </c>
      <c r="AI237" s="71">
        <v>9058004.2593773901</v>
      </c>
      <c r="AJ237" s="71">
        <v>11596406.460097838</v>
      </c>
      <c r="AK237" s="71">
        <v>0</v>
      </c>
      <c r="AL237" s="71">
        <v>0</v>
      </c>
      <c r="AM237" s="71">
        <v>815051.4822977134</v>
      </c>
      <c r="AN237" s="71">
        <v>0</v>
      </c>
      <c r="AO237" s="71">
        <v>0</v>
      </c>
      <c r="AP237" s="71">
        <v>55720830.152877338</v>
      </c>
      <c r="AQ237" s="72"/>
      <c r="AR237" s="71">
        <v>190</v>
      </c>
      <c r="AS237" s="71">
        <v>80</v>
      </c>
      <c r="AT237" s="71">
        <v>0</v>
      </c>
      <c r="AU237" s="71">
        <v>0</v>
      </c>
      <c r="AV237" s="71">
        <v>0</v>
      </c>
      <c r="AW237" s="71">
        <v>0</v>
      </c>
      <c r="AX237" s="71"/>
      <c r="AY237" s="72"/>
      <c r="AZ237" s="71">
        <v>911.29999999999973</v>
      </c>
      <c r="BA237" s="71">
        <v>3994.7000000000007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1952</v>
      </c>
      <c r="B238" s="70">
        <v>357</v>
      </c>
      <c r="C238" s="70">
        <v>20</v>
      </c>
      <c r="D238" s="70">
        <v>21</v>
      </c>
      <c r="E238" s="70">
        <v>2023</v>
      </c>
      <c r="F238" s="70" t="s">
        <v>1539</v>
      </c>
      <c r="G238" s="70" t="s">
        <v>1932</v>
      </c>
      <c r="H238" s="70" t="s">
        <v>1933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194</v>
      </c>
      <c r="AS238" s="71">
        <v>82</v>
      </c>
      <c r="AT238" s="71">
        <v>0</v>
      </c>
      <c r="AU238" s="71">
        <v>0</v>
      </c>
      <c r="AV238" s="71">
        <v>0</v>
      </c>
      <c r="AW238" s="71">
        <v>0</v>
      </c>
      <c r="AX238" s="71"/>
      <c r="AY238" s="72"/>
      <c r="AZ238" s="71">
        <v>943.59999999999968</v>
      </c>
      <c r="BA238" s="71">
        <v>4094.1000000000008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1953</v>
      </c>
      <c r="B239" s="70">
        <v>357</v>
      </c>
      <c r="C239" s="70">
        <v>21</v>
      </c>
      <c r="D239" s="70">
        <v>21</v>
      </c>
      <c r="E239" s="70">
        <v>2024</v>
      </c>
      <c r="F239" s="70" t="s">
        <v>1554</v>
      </c>
      <c r="G239" s="70" t="s">
        <v>1932</v>
      </c>
      <c r="H239" s="70" t="s">
        <v>1933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1954</v>
      </c>
      <c r="B240" s="70">
        <v>443</v>
      </c>
      <c r="C240" s="70">
        <v>1</v>
      </c>
      <c r="D240" s="70">
        <v>27</v>
      </c>
      <c r="E240" s="70">
        <v>1990</v>
      </c>
      <c r="F240" s="70" t="s">
        <v>787</v>
      </c>
      <c r="G240" s="70" t="s">
        <v>1662</v>
      </c>
      <c r="H240" s="70" t="s">
        <v>1663</v>
      </c>
      <c r="I240" s="148"/>
      <c r="J240" s="71">
        <v>73.702546775254916</v>
      </c>
      <c r="K240" s="71">
        <v>5.7167810400455501</v>
      </c>
      <c r="L240" s="71">
        <v>24.024246663967141</v>
      </c>
      <c r="M240" s="71">
        <v>8.2039621640826024</v>
      </c>
      <c r="N240" s="71">
        <v>17.85662152042028</v>
      </c>
      <c r="O240" s="71">
        <v>10.403302568598541</v>
      </c>
      <c r="P240" s="71">
        <v>17.532147893696589</v>
      </c>
      <c r="Q240" s="71">
        <v>0.70729058595903105</v>
      </c>
      <c r="R240" s="71">
        <v>0</v>
      </c>
      <c r="S240" s="71">
        <v>0.57595552994721322</v>
      </c>
      <c r="T240" s="72"/>
      <c r="U240" s="71">
        <v>2069306</v>
      </c>
      <c r="V240" s="71">
        <v>1046</v>
      </c>
      <c r="W240" s="71">
        <v>281</v>
      </c>
      <c r="X240" s="71">
        <v>2751</v>
      </c>
      <c r="Y240" s="71">
        <v>3820</v>
      </c>
      <c r="Z240" s="71">
        <v>4279</v>
      </c>
      <c r="AA240" s="71">
        <v>4257</v>
      </c>
      <c r="AB240" s="71">
        <v>11484</v>
      </c>
      <c r="AC240" s="71">
        <v>0</v>
      </c>
      <c r="AD240" s="71">
        <v>0.57595552994721322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1955</v>
      </c>
      <c r="B241" s="70">
        <v>444</v>
      </c>
      <c r="C241" s="70">
        <v>2</v>
      </c>
      <c r="D241" s="70">
        <v>27</v>
      </c>
      <c r="E241" s="70">
        <v>2005</v>
      </c>
      <c r="F241" s="70" t="s">
        <v>789</v>
      </c>
      <c r="G241" s="70" t="s">
        <v>1662</v>
      </c>
      <c r="H241" s="70" t="s">
        <v>1663</v>
      </c>
      <c r="I241" s="148"/>
      <c r="J241" s="71">
        <v>113.15254821422791</v>
      </c>
      <c r="K241" s="71">
        <v>2.081715840273942</v>
      </c>
      <c r="L241" s="71">
        <v>13.73891586196083</v>
      </c>
      <c r="M241" s="71">
        <v>11.755134784648151</v>
      </c>
      <c r="N241" s="71">
        <v>19.374297356745181</v>
      </c>
      <c r="O241" s="71">
        <v>11.23399441821665</v>
      </c>
      <c r="P241" s="71">
        <v>14.854672002733089</v>
      </c>
      <c r="Q241" s="71">
        <v>0.53358696852989895</v>
      </c>
      <c r="R241" s="71">
        <v>0</v>
      </c>
      <c r="S241" s="71">
        <v>0</v>
      </c>
      <c r="T241" s="72"/>
      <c r="U241" s="71">
        <v>3494759</v>
      </c>
      <c r="V241" s="71">
        <v>635</v>
      </c>
      <c r="W241" s="71">
        <v>122</v>
      </c>
      <c r="X241" s="71">
        <v>1909</v>
      </c>
      <c r="Y241" s="71">
        <v>3950</v>
      </c>
      <c r="Z241" s="71">
        <v>5347</v>
      </c>
      <c r="AA241" s="71">
        <v>2954</v>
      </c>
      <c r="AB241" s="71">
        <v>9057</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1956</v>
      </c>
      <c r="B242" s="70">
        <v>445</v>
      </c>
      <c r="C242" s="70">
        <v>3</v>
      </c>
      <c r="D242" s="70">
        <v>27</v>
      </c>
      <c r="E242" s="70">
        <v>2006</v>
      </c>
      <c r="F242" s="70" t="s">
        <v>790</v>
      </c>
      <c r="G242" s="70" t="s">
        <v>1662</v>
      </c>
      <c r="H242" s="70" t="s">
        <v>1663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1957</v>
      </c>
      <c r="B243" s="70">
        <v>446</v>
      </c>
      <c r="C243" s="70">
        <v>4</v>
      </c>
      <c r="D243" s="70">
        <v>27</v>
      </c>
      <c r="E243" s="70">
        <v>2007</v>
      </c>
      <c r="F243" s="70" t="s">
        <v>791</v>
      </c>
      <c r="G243" s="70" t="s">
        <v>1662</v>
      </c>
      <c r="H243" s="70" t="s">
        <v>1663</v>
      </c>
      <c r="I243" s="148"/>
      <c r="J243" s="71">
        <v>106.0541189827867</v>
      </c>
      <c r="K243" s="71">
        <v>1.523822472273302</v>
      </c>
      <c r="L243" s="71">
        <v>10.09446443873507</v>
      </c>
      <c r="M243" s="71">
        <v>12.50181019588527</v>
      </c>
      <c r="N243" s="71">
        <v>18.61899742119888</v>
      </c>
      <c r="O243" s="71">
        <v>10.412471296561909</v>
      </c>
      <c r="P243" s="71">
        <v>14.441185988576651</v>
      </c>
      <c r="Q243" s="71">
        <v>0.53992747052541001</v>
      </c>
      <c r="R243" s="71">
        <v>0</v>
      </c>
      <c r="S243" s="71">
        <v>0</v>
      </c>
      <c r="T243" s="72"/>
      <c r="U243" s="71">
        <v>3482840</v>
      </c>
      <c r="V243" s="71">
        <v>507</v>
      </c>
      <c r="W243" s="71">
        <v>123</v>
      </c>
      <c r="X243" s="71">
        <v>2543</v>
      </c>
      <c r="Y243" s="71">
        <v>3806</v>
      </c>
      <c r="Z243" s="71">
        <v>5152</v>
      </c>
      <c r="AA243" s="71">
        <v>2828</v>
      </c>
      <c r="AB243" s="71">
        <v>8680</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1958</v>
      </c>
      <c r="B244" s="70">
        <v>447</v>
      </c>
      <c r="C244" s="70">
        <v>5</v>
      </c>
      <c r="D244" s="70">
        <v>27</v>
      </c>
      <c r="E244" s="70">
        <v>2008</v>
      </c>
      <c r="F244" s="70" t="s">
        <v>792</v>
      </c>
      <c r="G244" s="70" t="s">
        <v>1662</v>
      </c>
      <c r="H244" s="70" t="s">
        <v>1663</v>
      </c>
      <c r="I244" s="148"/>
      <c r="J244" s="71">
        <v>103.18657446295521</v>
      </c>
      <c r="K244" s="71">
        <v>1.3373941824947759</v>
      </c>
      <c r="L244" s="71">
        <v>8.7161890582819268</v>
      </c>
      <c r="M244" s="71">
        <v>14.628328547916571</v>
      </c>
      <c r="N244" s="71">
        <v>19.211700465847152</v>
      </c>
      <c r="O244" s="71">
        <v>9.9871604608909355</v>
      </c>
      <c r="P244" s="71">
        <v>13.89935789454035</v>
      </c>
      <c r="Q244" s="71">
        <v>0.52409165979888295</v>
      </c>
      <c r="R244" s="71">
        <v>0</v>
      </c>
      <c r="S244" s="71">
        <v>0</v>
      </c>
      <c r="T244" s="72"/>
      <c r="U244" s="71">
        <v>3560440</v>
      </c>
      <c r="V244" s="71">
        <v>507</v>
      </c>
      <c r="W244" s="71">
        <v>123</v>
      </c>
      <c r="X244" s="71">
        <v>2543</v>
      </c>
      <c r="Y244" s="71">
        <v>3875</v>
      </c>
      <c r="Z244" s="71">
        <v>5115</v>
      </c>
      <c r="AA244" s="71">
        <v>2725</v>
      </c>
      <c r="AB244" s="71">
        <v>8564</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1959</v>
      </c>
      <c r="B245" s="70">
        <v>448</v>
      </c>
      <c r="C245" s="70">
        <v>6</v>
      </c>
      <c r="D245" s="70">
        <v>27</v>
      </c>
      <c r="E245" s="70">
        <v>2009</v>
      </c>
      <c r="F245" s="70" t="s">
        <v>176</v>
      </c>
      <c r="G245" s="70" t="s">
        <v>1662</v>
      </c>
      <c r="H245" s="70" t="s">
        <v>1663</v>
      </c>
      <c r="I245" s="148"/>
      <c r="J245" s="71">
        <v>106.81791393117091</v>
      </c>
      <c r="K245" s="71">
        <v>0.83781775829528515</v>
      </c>
      <c r="L245" s="71">
        <v>11.007430281023881</v>
      </c>
      <c r="M245" s="71">
        <v>11.323444567195059</v>
      </c>
      <c r="N245" s="71">
        <v>16.552592227862721</v>
      </c>
      <c r="O245" s="71">
        <v>10.151833928220791</v>
      </c>
      <c r="P245" s="71">
        <v>13.44961276977188</v>
      </c>
      <c r="Q245" s="71">
        <v>0.49255438075486602</v>
      </c>
      <c r="R245" s="71">
        <v>0</v>
      </c>
      <c r="S245" s="71">
        <v>0</v>
      </c>
      <c r="T245" s="72"/>
      <c r="U245" s="71">
        <v>3722079</v>
      </c>
      <c r="V245" s="71">
        <v>389</v>
      </c>
      <c r="W245" s="71">
        <v>178</v>
      </c>
      <c r="X245" s="71">
        <v>2486</v>
      </c>
      <c r="Y245" s="71">
        <v>3887</v>
      </c>
      <c r="Z245" s="71">
        <v>5132</v>
      </c>
      <c r="AA245" s="71">
        <v>2707</v>
      </c>
      <c r="AB245" s="71">
        <v>8449</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59.7</v>
      </c>
      <c r="BK245" s="71">
        <v>0</v>
      </c>
      <c r="BL245" s="71">
        <v>0</v>
      </c>
      <c r="BM245" s="71">
        <v>0</v>
      </c>
      <c r="BN245" s="72"/>
      <c r="BO245" s="71">
        <v>0</v>
      </c>
      <c r="BP245" s="71">
        <v>0</v>
      </c>
      <c r="BQ245" s="71">
        <v>2</v>
      </c>
      <c r="BR245" s="71">
        <v>0</v>
      </c>
      <c r="BS245" s="71">
        <v>0</v>
      </c>
      <c r="BT245" s="71">
        <v>0</v>
      </c>
      <c r="BU245"/>
      <c r="BV245" s="70">
        <v>59.7</v>
      </c>
      <c r="BW245" s="70">
        <v>0</v>
      </c>
      <c r="BX245" s="70">
        <v>0</v>
      </c>
      <c r="BY245" s="70">
        <v>0</v>
      </c>
      <c r="BZ245" s="70">
        <v>0</v>
      </c>
      <c r="CA245" s="70">
        <v>0</v>
      </c>
      <c r="CB245" s="70">
        <v>0</v>
      </c>
      <c r="CC245" s="70">
        <v>0</v>
      </c>
      <c r="CD245" s="70">
        <v>0</v>
      </c>
    </row>
    <row r="246" spans="1:82">
      <c r="A246" s="70" t="s">
        <v>1960</v>
      </c>
      <c r="B246" s="70">
        <v>449</v>
      </c>
      <c r="C246" s="70">
        <v>7</v>
      </c>
      <c r="D246" s="70">
        <v>27</v>
      </c>
      <c r="E246" s="70">
        <v>2010</v>
      </c>
      <c r="F246" s="70" t="s">
        <v>177</v>
      </c>
      <c r="G246" s="70" t="s">
        <v>1662</v>
      </c>
      <c r="H246" s="70" t="s">
        <v>1663</v>
      </c>
      <c r="I246" s="148"/>
      <c r="J246" s="71">
        <v>89.489683733483432</v>
      </c>
      <c r="K246" s="71">
        <v>0.87376535521853671</v>
      </c>
      <c r="L246" s="71">
        <v>10.021189328840951</v>
      </c>
      <c r="M246" s="71">
        <v>10.13606214401087</v>
      </c>
      <c r="N246" s="71">
        <v>16.028354019736138</v>
      </c>
      <c r="O246" s="71">
        <v>10.13638249142736</v>
      </c>
      <c r="P246" s="71">
        <v>13.651422360521449</v>
      </c>
      <c r="Q246" s="71">
        <v>0.50277321668538499</v>
      </c>
      <c r="R246" s="71">
        <v>0</v>
      </c>
      <c r="S246" s="71">
        <v>0</v>
      </c>
      <c r="T246" s="72"/>
      <c r="U246" s="71">
        <v>3490650</v>
      </c>
      <c r="V246" s="71">
        <v>389</v>
      </c>
      <c r="W246" s="71">
        <v>178</v>
      </c>
      <c r="X246" s="71">
        <v>2486</v>
      </c>
      <c r="Y246" s="71">
        <v>3828</v>
      </c>
      <c r="Z246" s="71">
        <v>5148</v>
      </c>
      <c r="AA246" s="71">
        <v>2679</v>
      </c>
      <c r="AB246" s="71">
        <v>8264</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55.901000000000003</v>
      </c>
      <c r="BK246" s="71">
        <v>0</v>
      </c>
      <c r="BL246" s="71">
        <v>0</v>
      </c>
      <c r="BM246" s="71">
        <v>0</v>
      </c>
      <c r="BN246" s="72"/>
      <c r="BO246" s="71">
        <v>0</v>
      </c>
      <c r="BP246" s="71">
        <v>0</v>
      </c>
      <c r="BQ246" s="71">
        <v>2</v>
      </c>
      <c r="BR246" s="71">
        <v>0</v>
      </c>
      <c r="BS246" s="71">
        <v>0</v>
      </c>
      <c r="BT246" s="71">
        <v>0</v>
      </c>
      <c r="BU246"/>
      <c r="BV246" s="70">
        <v>55.901000000000003</v>
      </c>
      <c r="BW246" s="70">
        <v>0</v>
      </c>
      <c r="BX246" s="70">
        <v>0</v>
      </c>
      <c r="BY246" s="70">
        <v>0</v>
      </c>
      <c r="BZ246" s="70">
        <v>0</v>
      </c>
      <c r="CA246" s="70">
        <v>0</v>
      </c>
      <c r="CB246" s="70">
        <v>0</v>
      </c>
      <c r="CC246" s="70">
        <v>0</v>
      </c>
      <c r="CD246" s="70">
        <v>0</v>
      </c>
    </row>
    <row r="247" spans="1:82">
      <c r="A247" s="70" t="s">
        <v>1961</v>
      </c>
      <c r="B247" s="70">
        <v>450</v>
      </c>
      <c r="C247" s="70">
        <v>8</v>
      </c>
      <c r="D247" s="70">
        <v>27</v>
      </c>
      <c r="E247" s="70">
        <v>2011</v>
      </c>
      <c r="F247" s="70" t="s">
        <v>178</v>
      </c>
      <c r="G247" s="70" t="s">
        <v>1662</v>
      </c>
      <c r="H247" s="70" t="s">
        <v>1663</v>
      </c>
      <c r="I247" s="148"/>
      <c r="J247" s="71">
        <v>98.279147845199006</v>
      </c>
      <c r="K247" s="71">
        <v>1.224307788759514</v>
      </c>
      <c r="L247" s="71">
        <v>9.3504998361767715</v>
      </c>
      <c r="M247" s="71">
        <v>12.804696185653039</v>
      </c>
      <c r="N247" s="71">
        <v>19.061151051106581</v>
      </c>
      <c r="O247" s="71">
        <v>9.9805929472975112</v>
      </c>
      <c r="P247" s="71">
        <v>13.271763653834132</v>
      </c>
      <c r="Q247" s="71">
        <v>0.56759191410788301</v>
      </c>
      <c r="R247" s="71">
        <v>0</v>
      </c>
      <c r="S247" s="71">
        <v>0</v>
      </c>
      <c r="T247" s="72"/>
      <c r="U247" s="71">
        <v>3610370</v>
      </c>
      <c r="V247" s="71">
        <v>389</v>
      </c>
      <c r="W247" s="71">
        <v>178</v>
      </c>
      <c r="X247" s="71">
        <v>2486</v>
      </c>
      <c r="Y247" s="71">
        <v>3782</v>
      </c>
      <c r="Z247" s="71">
        <v>5179</v>
      </c>
      <c r="AA247" s="71">
        <v>2682</v>
      </c>
      <c r="AB247" s="71">
        <v>8088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62.863</v>
      </c>
      <c r="BK247" s="71">
        <v>0</v>
      </c>
      <c r="BL247" s="71">
        <v>0</v>
      </c>
      <c r="BM247" s="71">
        <v>0</v>
      </c>
      <c r="BN247" s="72"/>
      <c r="BO247" s="71">
        <v>0</v>
      </c>
      <c r="BP247" s="71">
        <v>0</v>
      </c>
      <c r="BQ247" s="71">
        <v>2</v>
      </c>
      <c r="BR247" s="71">
        <v>0</v>
      </c>
      <c r="BS247" s="71">
        <v>0</v>
      </c>
      <c r="BT247" s="71">
        <v>0</v>
      </c>
      <c r="BU247"/>
      <c r="BV247" s="70">
        <v>62.863</v>
      </c>
      <c r="BW247" s="70">
        <v>0</v>
      </c>
      <c r="BX247" s="70">
        <v>0</v>
      </c>
      <c r="BY247" s="70">
        <v>0</v>
      </c>
      <c r="BZ247" s="70">
        <v>0</v>
      </c>
      <c r="CA247" s="70">
        <v>0</v>
      </c>
      <c r="CB247" s="70">
        <v>0</v>
      </c>
      <c r="CC247" s="70">
        <v>0</v>
      </c>
      <c r="CD247" s="70">
        <v>0</v>
      </c>
    </row>
    <row r="248" spans="1:82">
      <c r="A248" s="70" t="s">
        <v>1962</v>
      </c>
      <c r="B248" s="70">
        <v>451</v>
      </c>
      <c r="C248" s="70">
        <v>9</v>
      </c>
      <c r="D248" s="70">
        <v>27</v>
      </c>
      <c r="E248" s="70">
        <v>2012</v>
      </c>
      <c r="F248" s="70" t="s">
        <v>179</v>
      </c>
      <c r="G248" s="70" t="s">
        <v>1662</v>
      </c>
      <c r="H248" s="70" t="s">
        <v>1663</v>
      </c>
      <c r="I248" s="148"/>
      <c r="J248" s="71">
        <v>102.7090199954342</v>
      </c>
      <c r="K248" s="71">
        <v>1.379230075396322</v>
      </c>
      <c r="L248" s="71">
        <v>9.4343762901669113</v>
      </c>
      <c r="M248" s="71">
        <v>15.90339197774705</v>
      </c>
      <c r="N248" s="71">
        <v>20.794912210406441</v>
      </c>
      <c r="O248" s="71">
        <v>9.8523431056994113</v>
      </c>
      <c r="P248" s="71">
        <v>13.232811333910028</v>
      </c>
      <c r="Q248" s="71">
        <v>0.60691769714995503</v>
      </c>
      <c r="R248" s="71">
        <v>0</v>
      </c>
      <c r="S248" s="71">
        <v>0</v>
      </c>
      <c r="T248" s="72"/>
      <c r="U248" s="71">
        <v>3615150</v>
      </c>
      <c r="V248" s="71">
        <v>389</v>
      </c>
      <c r="W248" s="71">
        <v>178</v>
      </c>
      <c r="X248" s="71">
        <v>2486</v>
      </c>
      <c r="Y248" s="71">
        <v>3756</v>
      </c>
      <c r="Z248" s="71">
        <v>5153</v>
      </c>
      <c r="AA248" s="71">
        <v>2659</v>
      </c>
      <c r="AB248" s="71">
        <v>7960</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65.683000000000007</v>
      </c>
      <c r="BK248" s="71">
        <v>0</v>
      </c>
      <c r="BL248" s="71">
        <v>0</v>
      </c>
      <c r="BM248" s="71">
        <v>0</v>
      </c>
      <c r="BN248" s="72"/>
      <c r="BO248" s="71">
        <v>0</v>
      </c>
      <c r="BP248" s="71">
        <v>0</v>
      </c>
      <c r="BQ248" s="71">
        <v>2</v>
      </c>
      <c r="BR248" s="71">
        <v>0</v>
      </c>
      <c r="BS248" s="71">
        <v>0</v>
      </c>
      <c r="BT248" s="71">
        <v>0</v>
      </c>
      <c r="BU248"/>
      <c r="BV248" s="70">
        <v>65.683000000000007</v>
      </c>
      <c r="BW248" s="70">
        <v>0</v>
      </c>
      <c r="BX248" s="70">
        <v>0</v>
      </c>
      <c r="BY248" s="70">
        <v>0</v>
      </c>
      <c r="BZ248" s="70">
        <v>0</v>
      </c>
      <c r="CA248" s="70">
        <v>0</v>
      </c>
      <c r="CB248" s="70">
        <v>0</v>
      </c>
      <c r="CC248" s="70">
        <v>0</v>
      </c>
      <c r="CD248" s="70">
        <v>0</v>
      </c>
    </row>
    <row r="249" spans="1:82">
      <c r="A249" s="70" t="s">
        <v>1963</v>
      </c>
      <c r="B249" s="70">
        <v>452</v>
      </c>
      <c r="C249" s="70">
        <v>10</v>
      </c>
      <c r="D249" s="70">
        <v>27</v>
      </c>
      <c r="E249" s="70">
        <v>2013</v>
      </c>
      <c r="F249" s="70" t="s">
        <v>180</v>
      </c>
      <c r="G249" s="70" t="s">
        <v>1662</v>
      </c>
      <c r="H249" s="70" t="s">
        <v>1663</v>
      </c>
      <c r="I249" s="148"/>
      <c r="J249" s="71">
        <v>92.741619708501744</v>
      </c>
      <c r="K249" s="71">
        <v>1.1399383618227721</v>
      </c>
      <c r="L249" s="71">
        <v>8.331298180088643</v>
      </c>
      <c r="M249" s="71">
        <v>14.79053476079914</v>
      </c>
      <c r="N249" s="71">
        <v>20.330099271565171</v>
      </c>
      <c r="O249" s="71">
        <v>9.5154462460997422</v>
      </c>
      <c r="P249" s="71">
        <v>13.152793201063341</v>
      </c>
      <c r="Q249" s="71">
        <v>0.61226398441118102</v>
      </c>
      <c r="R249" s="71">
        <v>0</v>
      </c>
      <c r="S249" s="71">
        <v>0</v>
      </c>
      <c r="T249" s="72"/>
      <c r="U249" s="71">
        <v>3323746</v>
      </c>
      <c r="V249" s="71">
        <v>389</v>
      </c>
      <c r="W249" s="71">
        <v>178</v>
      </c>
      <c r="X249" s="71">
        <v>2486</v>
      </c>
      <c r="Y249" s="71">
        <v>3789</v>
      </c>
      <c r="Z249" s="71">
        <v>5199</v>
      </c>
      <c r="AA249" s="71">
        <v>2633</v>
      </c>
      <c r="AB249" s="71">
        <v>7915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65.697000000000003</v>
      </c>
      <c r="BK249" s="71">
        <v>0</v>
      </c>
      <c r="BL249" s="71">
        <v>0</v>
      </c>
      <c r="BM249" s="71">
        <v>0</v>
      </c>
      <c r="BN249" s="72"/>
      <c r="BO249" s="71">
        <v>0</v>
      </c>
      <c r="BP249" s="71">
        <v>0</v>
      </c>
      <c r="BQ249" s="71">
        <v>2</v>
      </c>
      <c r="BR249" s="71">
        <v>0</v>
      </c>
      <c r="BS249" s="71">
        <v>0</v>
      </c>
      <c r="BT249" s="71">
        <v>0</v>
      </c>
      <c r="BU249"/>
      <c r="BV249" s="70">
        <v>65.697000000000003</v>
      </c>
      <c r="BW249" s="70">
        <v>0</v>
      </c>
      <c r="BX249" s="70">
        <v>0</v>
      </c>
      <c r="BY249" s="70">
        <v>0</v>
      </c>
      <c r="BZ249" s="70">
        <v>0</v>
      </c>
      <c r="CA249" s="70">
        <v>0</v>
      </c>
      <c r="CB249" s="70">
        <v>0</v>
      </c>
      <c r="CC249" s="70">
        <v>0</v>
      </c>
      <c r="CD249" s="70">
        <v>0</v>
      </c>
    </row>
    <row r="250" spans="1:82">
      <c r="A250" s="70" t="s">
        <v>1964</v>
      </c>
      <c r="B250" s="70">
        <v>453</v>
      </c>
      <c r="C250" s="70">
        <v>11</v>
      </c>
      <c r="D250" s="70">
        <v>27</v>
      </c>
      <c r="E250" s="70">
        <v>2014</v>
      </c>
      <c r="F250" s="70" t="s">
        <v>181</v>
      </c>
      <c r="G250" s="70" t="s">
        <v>1662</v>
      </c>
      <c r="H250" s="70" t="s">
        <v>1663</v>
      </c>
      <c r="I250" s="148"/>
      <c r="J250" s="71">
        <v>86.574588152148166</v>
      </c>
      <c r="K250" s="71">
        <v>1.39965876664359</v>
      </c>
      <c r="L250" s="71">
        <v>7.932579714340398</v>
      </c>
      <c r="M250" s="71">
        <v>14.95046837762693</v>
      </c>
      <c r="N250" s="71">
        <v>21.328100634010429</v>
      </c>
      <c r="O250" s="71">
        <v>9.0172241498553962</v>
      </c>
      <c r="P250" s="71">
        <v>13.12575415919533</v>
      </c>
      <c r="Q250" s="71">
        <v>0.573923255394722</v>
      </c>
      <c r="R250" s="71">
        <v>0</v>
      </c>
      <c r="S250" s="71">
        <v>0</v>
      </c>
      <c r="T250" s="72"/>
      <c r="U250" s="71">
        <v>3445939</v>
      </c>
      <c r="V250" s="71">
        <v>415</v>
      </c>
      <c r="W250" s="71">
        <v>173</v>
      </c>
      <c r="X250" s="71">
        <v>2389</v>
      </c>
      <c r="Y250" s="71">
        <v>3754</v>
      </c>
      <c r="Z250" s="71">
        <v>5189</v>
      </c>
      <c r="AA250" s="71">
        <v>2614</v>
      </c>
      <c r="AB250" s="71">
        <v>7733</v>
      </c>
      <c r="AC250" s="71">
        <v>0</v>
      </c>
      <c r="AD250" s="71">
        <v>0</v>
      </c>
      <c r="AE250" s="72"/>
      <c r="AF250" s="71"/>
      <c r="AG250" s="71"/>
      <c r="AH250" s="71"/>
      <c r="AI250" s="71"/>
      <c r="AJ250" s="71"/>
      <c r="AK250" s="71"/>
      <c r="AL250" s="71"/>
      <c r="AM250" s="71"/>
      <c r="AN250" s="71"/>
      <c r="AO250" s="71"/>
      <c r="AP250" s="71"/>
      <c r="AQ250" s="72"/>
      <c r="AR250" s="71">
        <v>75</v>
      </c>
      <c r="AS250" s="71">
        <v>20</v>
      </c>
      <c r="AT250" s="71">
        <v>0</v>
      </c>
      <c r="AU250" s="71">
        <v>0</v>
      </c>
      <c r="AV250" s="71">
        <v>0</v>
      </c>
      <c r="AW250" s="71">
        <v>0</v>
      </c>
      <c r="AX250" s="71"/>
      <c r="AY250" s="72"/>
      <c r="AZ250" s="71">
        <v>432.09199999999998</v>
      </c>
      <c r="BA250" s="71">
        <v>3637</v>
      </c>
      <c r="BB250" s="71">
        <v>0</v>
      </c>
      <c r="BC250" s="71">
        <v>0</v>
      </c>
      <c r="BD250" s="71">
        <v>0</v>
      </c>
      <c r="BE250" s="71">
        <v>0</v>
      </c>
      <c r="BF250" s="71"/>
      <c r="BG250" s="72"/>
      <c r="BH250" s="71">
        <v>0</v>
      </c>
      <c r="BI250" s="71">
        <v>0</v>
      </c>
      <c r="BJ250" s="71">
        <v>67.465000000000003</v>
      </c>
      <c r="BK250" s="71">
        <v>0</v>
      </c>
      <c r="BL250" s="71">
        <v>0</v>
      </c>
      <c r="BM250" s="71">
        <v>0</v>
      </c>
      <c r="BN250" s="72"/>
      <c r="BO250" s="71">
        <v>0</v>
      </c>
      <c r="BP250" s="71">
        <v>0</v>
      </c>
      <c r="BQ250" s="71">
        <v>2</v>
      </c>
      <c r="BR250" s="71">
        <v>0</v>
      </c>
      <c r="BS250" s="71">
        <v>0</v>
      </c>
      <c r="BT250" s="71">
        <v>0</v>
      </c>
      <c r="BU250"/>
      <c r="BV250" s="70">
        <v>67.465000000000003</v>
      </c>
      <c r="BW250" s="70">
        <v>0</v>
      </c>
      <c r="BX250" s="70">
        <v>0</v>
      </c>
      <c r="BY250" s="70">
        <v>0</v>
      </c>
      <c r="BZ250" s="70">
        <v>0</v>
      </c>
      <c r="CA250" s="70">
        <v>0</v>
      </c>
      <c r="CB250" s="70">
        <v>0</v>
      </c>
      <c r="CC250" s="70">
        <v>0</v>
      </c>
      <c r="CD250" s="70">
        <v>0</v>
      </c>
    </row>
    <row r="251" spans="1:82">
      <c r="A251" s="70" t="s">
        <v>1965</v>
      </c>
      <c r="B251" s="70">
        <v>454</v>
      </c>
      <c r="C251" s="70">
        <v>12</v>
      </c>
      <c r="D251" s="70">
        <v>27</v>
      </c>
      <c r="E251" s="70">
        <v>2015</v>
      </c>
      <c r="F251" s="70" t="s">
        <v>182</v>
      </c>
      <c r="G251" s="70" t="s">
        <v>1662</v>
      </c>
      <c r="H251" s="70" t="s">
        <v>1663</v>
      </c>
      <c r="I251" s="148"/>
      <c r="J251" s="71">
        <v>84.996424090958541</v>
      </c>
      <c r="K251" s="71">
        <v>1.34212725878018</v>
      </c>
      <c r="L251" s="71">
        <v>8.3498677056720094</v>
      </c>
      <c r="M251" s="71">
        <v>14.4656671712331</v>
      </c>
      <c r="N251" s="71">
        <v>19.47349261933169</v>
      </c>
      <c r="O251" s="71">
        <v>8.8658650171326414</v>
      </c>
      <c r="P251" s="71">
        <v>13.000441274546301</v>
      </c>
      <c r="Q251" s="71">
        <v>0.54875614679826201</v>
      </c>
      <c r="R251" s="71">
        <v>0</v>
      </c>
      <c r="S251" s="71">
        <v>0</v>
      </c>
      <c r="T251" s="72"/>
      <c r="U251" s="71">
        <v>3391955</v>
      </c>
      <c r="V251" s="71">
        <v>415</v>
      </c>
      <c r="W251" s="71">
        <v>173</v>
      </c>
      <c r="X251" s="71">
        <v>2389</v>
      </c>
      <c r="Y251" s="71">
        <v>3724</v>
      </c>
      <c r="Z251" s="71">
        <v>5151</v>
      </c>
      <c r="AA251" s="71">
        <v>2587</v>
      </c>
      <c r="AB251" s="71">
        <v>7553</v>
      </c>
      <c r="AC251" s="71">
        <v>0</v>
      </c>
      <c r="AD251" s="71">
        <v>0</v>
      </c>
      <c r="AE251" s="72"/>
      <c r="AF251" s="71">
        <v>26176736.24879491</v>
      </c>
      <c r="AG251" s="71">
        <v>894151.84490820195</v>
      </c>
      <c r="AH251" s="71">
        <v>1079653.461715064</v>
      </c>
      <c r="AI251" s="71">
        <v>15194233.9013249</v>
      </c>
      <c r="AJ251" s="71">
        <v>16493773.34470455</v>
      </c>
      <c r="AK251" s="71">
        <v>0</v>
      </c>
      <c r="AL251" s="71">
        <v>0</v>
      </c>
      <c r="AM251" s="71">
        <v>1035106.966356645</v>
      </c>
      <c r="AN251" s="71">
        <v>0</v>
      </c>
      <c r="AO251" s="71">
        <v>0</v>
      </c>
      <c r="AP251" s="71">
        <v>60873655.767804272</v>
      </c>
      <c r="AQ251" s="72"/>
      <c r="AR251" s="71">
        <v>87</v>
      </c>
      <c r="AS251" s="71">
        <v>25</v>
      </c>
      <c r="AT251" s="71">
        <v>0</v>
      </c>
      <c r="AU251" s="71">
        <v>0</v>
      </c>
      <c r="AV251" s="71">
        <v>0</v>
      </c>
      <c r="AW251" s="71">
        <v>0</v>
      </c>
      <c r="AX251" s="71"/>
      <c r="AY251" s="72"/>
      <c r="AZ251" s="71">
        <v>507.49200000000002</v>
      </c>
      <c r="BA251" s="71">
        <v>3854.8</v>
      </c>
      <c r="BB251" s="71">
        <v>0</v>
      </c>
      <c r="BC251" s="71">
        <v>0</v>
      </c>
      <c r="BD251" s="71">
        <v>0</v>
      </c>
      <c r="BE251" s="71">
        <v>0</v>
      </c>
      <c r="BF251" s="71"/>
      <c r="BG251" s="72"/>
      <c r="BH251" s="71">
        <v>0</v>
      </c>
      <c r="BI251" s="71">
        <v>0</v>
      </c>
      <c r="BJ251" s="71">
        <v>72.347999999999999</v>
      </c>
      <c r="BK251" s="71">
        <v>0</v>
      </c>
      <c r="BL251" s="71">
        <v>0</v>
      </c>
      <c r="BM251" s="71">
        <v>0</v>
      </c>
      <c r="BN251" s="72"/>
      <c r="BO251" s="71">
        <v>0</v>
      </c>
      <c r="BP251" s="71">
        <v>0</v>
      </c>
      <c r="BQ251" s="71">
        <v>2</v>
      </c>
      <c r="BR251" s="71">
        <v>0</v>
      </c>
      <c r="BS251" s="71">
        <v>0</v>
      </c>
      <c r="BT251" s="71">
        <v>0</v>
      </c>
      <c r="BU251"/>
      <c r="BV251" s="70">
        <v>72.347999999999999</v>
      </c>
      <c r="BW251" s="70">
        <v>0</v>
      </c>
      <c r="BX251" s="70">
        <v>0</v>
      </c>
      <c r="BY251" s="70">
        <v>0</v>
      </c>
      <c r="BZ251" s="70">
        <v>0</v>
      </c>
      <c r="CA251" s="70">
        <v>0</v>
      </c>
      <c r="CB251" s="70">
        <v>0</v>
      </c>
      <c r="CC251" s="70">
        <v>0</v>
      </c>
      <c r="CD251" s="70">
        <v>0</v>
      </c>
    </row>
    <row r="252" spans="1:82">
      <c r="A252" s="70" t="s">
        <v>1966</v>
      </c>
      <c r="B252" s="70">
        <v>455</v>
      </c>
      <c r="C252" s="70">
        <v>13</v>
      </c>
      <c r="D252" s="70">
        <v>27</v>
      </c>
      <c r="E252" s="70">
        <v>2016</v>
      </c>
      <c r="F252" s="70" t="s">
        <v>155</v>
      </c>
      <c r="G252" s="70" t="s">
        <v>1662</v>
      </c>
      <c r="H252" s="70" t="s">
        <v>1663</v>
      </c>
      <c r="I252" s="148"/>
      <c r="J252" s="71">
        <v>69.185457256448728</v>
      </c>
      <c r="K252" s="71">
        <v>1.2659991943620488</v>
      </c>
      <c r="L252" s="71">
        <v>8.9790149899179728</v>
      </c>
      <c r="M252" s="71">
        <v>12.402631962311661</v>
      </c>
      <c r="N252" s="71">
        <v>19.718171610907127</v>
      </c>
      <c r="O252" s="71">
        <v>8.715695259931314</v>
      </c>
      <c r="P252" s="71">
        <v>14.163174437786996</v>
      </c>
      <c r="Q252" s="71">
        <v>0.5231007982667728</v>
      </c>
      <c r="R252" s="71">
        <v>0</v>
      </c>
      <c r="S252" s="71">
        <v>0</v>
      </c>
      <c r="T252" s="72"/>
      <c r="U252" s="71">
        <v>2628086</v>
      </c>
      <c r="V252" s="71">
        <v>415</v>
      </c>
      <c r="W252" s="71">
        <v>173</v>
      </c>
      <c r="X252" s="71">
        <v>2389</v>
      </c>
      <c r="Y252" s="71">
        <v>3708</v>
      </c>
      <c r="Z252" s="71">
        <v>5126</v>
      </c>
      <c r="AA252" s="71">
        <v>2915</v>
      </c>
      <c r="AB252" s="71">
        <v>7406</v>
      </c>
      <c r="AC252" s="71">
        <v>0</v>
      </c>
      <c r="AD252" s="71">
        <v>0</v>
      </c>
      <c r="AE252" s="72"/>
      <c r="AF252" s="71">
        <v>21680384.668200471</v>
      </c>
      <c r="AG252" s="71">
        <v>852309.57185694517</v>
      </c>
      <c r="AH252" s="71">
        <v>915059.50937878655</v>
      </c>
      <c r="AI252" s="71">
        <v>15166874.8224815</v>
      </c>
      <c r="AJ252" s="71">
        <v>16312716.728922261</v>
      </c>
      <c r="AK252" s="71">
        <v>0</v>
      </c>
      <c r="AL252" s="71">
        <v>0</v>
      </c>
      <c r="AM252" s="71">
        <v>1015749.758289389</v>
      </c>
      <c r="AN252" s="71">
        <v>0</v>
      </c>
      <c r="AO252" s="71">
        <v>0</v>
      </c>
      <c r="AP252" s="71">
        <v>55943095.059129357</v>
      </c>
      <c r="AQ252" s="72"/>
      <c r="AR252" s="71">
        <v>95</v>
      </c>
      <c r="AS252" s="71">
        <v>30</v>
      </c>
      <c r="AT252" s="71">
        <v>0</v>
      </c>
      <c r="AU252" s="71">
        <v>0</v>
      </c>
      <c r="AV252" s="71">
        <v>0</v>
      </c>
      <c r="AW252" s="71">
        <v>0</v>
      </c>
      <c r="AX252" s="71"/>
      <c r="AY252" s="72"/>
      <c r="AZ252" s="71">
        <v>560.39200000000005</v>
      </c>
      <c r="BA252" s="71">
        <v>4110.1000000000004</v>
      </c>
      <c r="BB252" s="71">
        <v>0</v>
      </c>
      <c r="BC252" s="71">
        <v>0</v>
      </c>
      <c r="BD252" s="71">
        <v>0</v>
      </c>
      <c r="BE252" s="71">
        <v>0</v>
      </c>
      <c r="BF252" s="71"/>
      <c r="BG252" s="72"/>
      <c r="BH252" s="71">
        <v>0</v>
      </c>
      <c r="BI252" s="71">
        <v>0</v>
      </c>
      <c r="BJ252" s="71">
        <v>48.268000000000001</v>
      </c>
      <c r="BK252" s="71">
        <v>0</v>
      </c>
      <c r="BL252" s="71">
        <v>0</v>
      </c>
      <c r="BM252" s="71">
        <v>0</v>
      </c>
      <c r="BN252" s="72"/>
      <c r="BO252" s="71">
        <v>0</v>
      </c>
      <c r="BP252" s="71">
        <v>0</v>
      </c>
      <c r="BQ252" s="71">
        <v>2</v>
      </c>
      <c r="BR252" s="71">
        <v>0</v>
      </c>
      <c r="BS252" s="71">
        <v>0</v>
      </c>
      <c r="BT252" s="71">
        <v>0</v>
      </c>
      <c r="BU252"/>
      <c r="BV252" s="70">
        <v>48.268000000000001</v>
      </c>
      <c r="BW252" s="70">
        <v>0</v>
      </c>
      <c r="BX252" s="70">
        <v>0</v>
      </c>
      <c r="BY252" s="70">
        <v>0</v>
      </c>
      <c r="BZ252" s="70">
        <v>0</v>
      </c>
      <c r="CA252" s="70">
        <v>0</v>
      </c>
      <c r="CB252" s="70">
        <v>0</v>
      </c>
      <c r="CC252" s="70">
        <v>0</v>
      </c>
      <c r="CD252" s="70">
        <v>0</v>
      </c>
    </row>
    <row r="253" spans="1:82">
      <c r="A253" s="70" t="s">
        <v>1967</v>
      </c>
      <c r="B253" s="70">
        <v>456</v>
      </c>
      <c r="C253" s="70">
        <v>14</v>
      </c>
      <c r="D253" s="70">
        <v>27</v>
      </c>
      <c r="E253" s="70">
        <v>2017</v>
      </c>
      <c r="F253" s="70" t="s">
        <v>156</v>
      </c>
      <c r="G253" s="70" t="s">
        <v>1662</v>
      </c>
      <c r="H253" s="70" t="s">
        <v>1663</v>
      </c>
      <c r="I253" s="148"/>
      <c r="J253" s="71">
        <v>62.714887542841254</v>
      </c>
      <c r="K253" s="71">
        <v>1.2936616210904137</v>
      </c>
      <c r="L253" s="71">
        <v>8.1054471158858661</v>
      </c>
      <c r="M253" s="71">
        <v>12.43599467624089</v>
      </c>
      <c r="N253" s="71">
        <v>19.28496177018668</v>
      </c>
      <c r="O253" s="71">
        <v>8.5550778636472078</v>
      </c>
      <c r="P253" s="71">
        <v>14.203810264181509</v>
      </c>
      <c r="Q253" s="71">
        <v>0.49546809866664299</v>
      </c>
      <c r="R253" s="71">
        <v>0</v>
      </c>
      <c r="S253" s="71">
        <v>0</v>
      </c>
      <c r="T253" s="72"/>
      <c r="U253" s="71">
        <v>2344133</v>
      </c>
      <c r="V253" s="71">
        <v>415</v>
      </c>
      <c r="W253" s="71">
        <v>173</v>
      </c>
      <c r="X253" s="71">
        <v>2389</v>
      </c>
      <c r="Y253" s="71">
        <v>3706</v>
      </c>
      <c r="Z253" s="71">
        <v>5115</v>
      </c>
      <c r="AA253" s="71">
        <v>2942</v>
      </c>
      <c r="AB253" s="71">
        <v>7254</v>
      </c>
      <c r="AC253" s="71">
        <v>0</v>
      </c>
      <c r="AD253" s="71">
        <v>0</v>
      </c>
      <c r="AE253" s="72"/>
      <c r="AF253" s="71">
        <v>19002182.954691589</v>
      </c>
      <c r="AG253" s="71">
        <v>854785.99837074336</v>
      </c>
      <c r="AH253" s="71">
        <v>1117842.0069068279</v>
      </c>
      <c r="AI253" s="71">
        <v>14791636.792374991</v>
      </c>
      <c r="AJ253" s="71">
        <v>14784396.05412909</v>
      </c>
      <c r="AK253" s="71">
        <v>0</v>
      </c>
      <c r="AL253" s="71">
        <v>0</v>
      </c>
      <c r="AM253" s="71">
        <v>996459.3633005626</v>
      </c>
      <c r="AN253" s="71">
        <v>0</v>
      </c>
      <c r="AO253" s="71">
        <v>0</v>
      </c>
      <c r="AP253" s="71">
        <v>51547303.169773802</v>
      </c>
      <c r="AQ253" s="72"/>
      <c r="AR253" s="71">
        <v>102</v>
      </c>
      <c r="AS253" s="71">
        <v>34</v>
      </c>
      <c r="AT253" s="71">
        <v>0</v>
      </c>
      <c r="AU253" s="71">
        <v>0</v>
      </c>
      <c r="AV253" s="71">
        <v>0</v>
      </c>
      <c r="AW253" s="71">
        <v>0</v>
      </c>
      <c r="AX253" s="71"/>
      <c r="AY253" s="72"/>
      <c r="AZ253" s="71">
        <v>615.89200000000005</v>
      </c>
      <c r="BA253" s="71">
        <v>4306.6000000000004</v>
      </c>
      <c r="BB253" s="71">
        <v>0</v>
      </c>
      <c r="BC253" s="71">
        <v>0</v>
      </c>
      <c r="BD253" s="71">
        <v>0</v>
      </c>
      <c r="BE253" s="71">
        <v>0</v>
      </c>
      <c r="BF253" s="71"/>
      <c r="BG253" s="72"/>
      <c r="BH253" s="71">
        <v>0</v>
      </c>
      <c r="BI253" s="71">
        <v>0</v>
      </c>
      <c r="BJ253" s="71">
        <v>67.025000000000006</v>
      </c>
      <c r="BK253" s="71">
        <v>0</v>
      </c>
      <c r="BL253" s="71">
        <v>0</v>
      </c>
      <c r="BM253" s="71">
        <v>0</v>
      </c>
      <c r="BN253" s="72"/>
      <c r="BO253" s="71">
        <v>0</v>
      </c>
      <c r="BP253" s="71">
        <v>0</v>
      </c>
      <c r="BQ253" s="71">
        <v>2</v>
      </c>
      <c r="BR253" s="71">
        <v>0</v>
      </c>
      <c r="BS253" s="71">
        <v>0</v>
      </c>
      <c r="BT253" s="71">
        <v>0</v>
      </c>
      <c r="BU253"/>
      <c r="BV253" s="70">
        <v>67.025000000000006</v>
      </c>
      <c r="BW253" s="70">
        <v>0</v>
      </c>
      <c r="BX253" s="70">
        <v>0</v>
      </c>
      <c r="BY253" s="70">
        <v>0</v>
      </c>
      <c r="BZ253" s="70">
        <v>0</v>
      </c>
      <c r="CA253" s="70">
        <v>0</v>
      </c>
      <c r="CB253" s="70">
        <v>0</v>
      </c>
      <c r="CC253" s="70">
        <v>0</v>
      </c>
      <c r="CD253" s="70">
        <v>0</v>
      </c>
    </row>
    <row r="254" spans="1:82">
      <c r="A254" s="70" t="s">
        <v>1968</v>
      </c>
      <c r="B254" s="70">
        <v>457</v>
      </c>
      <c r="C254" s="70">
        <v>15</v>
      </c>
      <c r="D254" s="70">
        <v>27</v>
      </c>
      <c r="E254" s="70">
        <v>2018</v>
      </c>
      <c r="F254" s="70" t="s">
        <v>183</v>
      </c>
      <c r="G254" s="1064" t="s">
        <v>1662</v>
      </c>
      <c r="H254" s="70" t="s">
        <v>1663</v>
      </c>
      <c r="I254" s="148"/>
      <c r="J254" s="71">
        <v>81.171132835947304</v>
      </c>
      <c r="K254" s="71">
        <v>1.2040485756619261</v>
      </c>
      <c r="L254" s="71">
        <v>7.4357037186779067</v>
      </c>
      <c r="M254" s="71">
        <v>12.497329951846663</v>
      </c>
      <c r="N254" s="71">
        <v>17.539744854263347</v>
      </c>
      <c r="O254" s="71">
        <v>8.3631652753637002</v>
      </c>
      <c r="P254" s="71">
        <v>14.0385227395975</v>
      </c>
      <c r="Q254" s="71">
        <v>0.44917996616547201</v>
      </c>
      <c r="R254" s="71">
        <v>0</v>
      </c>
      <c r="S254" s="71">
        <v>0</v>
      </c>
      <c r="T254" s="72"/>
      <c r="U254" s="71">
        <v>3170154</v>
      </c>
      <c r="V254" s="71">
        <v>415</v>
      </c>
      <c r="W254" s="71">
        <v>173</v>
      </c>
      <c r="X254" s="71">
        <v>2389</v>
      </c>
      <c r="Y254" s="71">
        <v>3661</v>
      </c>
      <c r="Z254" s="71">
        <v>5096</v>
      </c>
      <c r="AA254" s="71">
        <v>2937</v>
      </c>
      <c r="AB254" s="71">
        <v>7087</v>
      </c>
      <c r="AC254" s="71">
        <v>0</v>
      </c>
      <c r="AD254" s="71">
        <v>0</v>
      </c>
      <c r="AE254" s="72"/>
      <c r="AF254" s="71">
        <v>25796410.63337034</v>
      </c>
      <c r="AG254" s="71">
        <v>773376.84502146463</v>
      </c>
      <c r="AH254" s="71">
        <v>1053566.229054031</v>
      </c>
      <c r="AI254" s="71">
        <v>15120074.20840863</v>
      </c>
      <c r="AJ254" s="71">
        <v>13567029.107932979</v>
      </c>
      <c r="AK254" s="71">
        <v>0</v>
      </c>
      <c r="AL254" s="71">
        <v>0</v>
      </c>
      <c r="AM254" s="71">
        <v>975533.42161345552</v>
      </c>
      <c r="AN254" s="71">
        <v>0</v>
      </c>
      <c r="AO254" s="71">
        <v>0</v>
      </c>
      <c r="AP254" s="71">
        <v>57285990.445400894</v>
      </c>
      <c r="AQ254" s="72"/>
      <c r="AR254" s="71">
        <v>108</v>
      </c>
      <c r="AS254" s="71">
        <v>37</v>
      </c>
      <c r="AT254" s="71">
        <v>0</v>
      </c>
      <c r="AU254" s="71">
        <v>0</v>
      </c>
      <c r="AV254" s="71">
        <v>0</v>
      </c>
      <c r="AW254" s="71">
        <v>0</v>
      </c>
      <c r="AX254" s="71"/>
      <c r="AY254" s="72"/>
      <c r="AZ254" s="71">
        <v>659.19200000000001</v>
      </c>
      <c r="BA254" s="71">
        <v>4447</v>
      </c>
      <c r="BB254" s="71">
        <v>0</v>
      </c>
      <c r="BC254" s="71">
        <v>0</v>
      </c>
      <c r="BD254" s="71">
        <v>0</v>
      </c>
      <c r="BE254" s="71">
        <v>0</v>
      </c>
      <c r="BF254" s="71"/>
      <c r="BG254" s="72"/>
      <c r="BH254" s="71">
        <v>0</v>
      </c>
      <c r="BI254" s="71">
        <v>0</v>
      </c>
      <c r="BJ254" s="71">
        <v>65.332999999999998</v>
      </c>
      <c r="BK254" s="71">
        <v>0</v>
      </c>
      <c r="BL254" s="71">
        <v>0</v>
      </c>
      <c r="BM254" s="71">
        <v>0</v>
      </c>
      <c r="BN254" s="72"/>
      <c r="BO254" s="71">
        <v>0</v>
      </c>
      <c r="BP254" s="71">
        <v>0</v>
      </c>
      <c r="BQ254" s="71">
        <v>2</v>
      </c>
      <c r="BR254" s="71">
        <v>0</v>
      </c>
      <c r="BS254" s="71">
        <v>0</v>
      </c>
      <c r="BT254" s="71">
        <v>0</v>
      </c>
      <c r="BU254"/>
      <c r="BV254" s="70">
        <v>65.332999999999998</v>
      </c>
      <c r="BW254" s="70">
        <v>0</v>
      </c>
      <c r="BX254" s="70">
        <v>0</v>
      </c>
      <c r="BY254" s="70">
        <v>0</v>
      </c>
      <c r="BZ254" s="70">
        <v>0</v>
      </c>
      <c r="CA254" s="70">
        <v>0</v>
      </c>
      <c r="CB254" s="70">
        <v>0</v>
      </c>
      <c r="CC254" s="70">
        <v>0</v>
      </c>
      <c r="CD254" s="70">
        <v>0</v>
      </c>
    </row>
    <row r="255" spans="1:82">
      <c r="A255" s="70" t="s">
        <v>1969</v>
      </c>
      <c r="B255" s="70">
        <v>458</v>
      </c>
      <c r="C255" s="70">
        <v>16</v>
      </c>
      <c r="D255" s="70">
        <v>27</v>
      </c>
      <c r="E255" s="70">
        <v>2019</v>
      </c>
      <c r="F255" s="70" t="s">
        <v>158</v>
      </c>
      <c r="G255" s="1064" t="s">
        <v>1662</v>
      </c>
      <c r="H255" s="70" t="s">
        <v>1663</v>
      </c>
      <c r="I255" s="148"/>
      <c r="J255" s="71">
        <v>67.622099776732114</v>
      </c>
      <c r="K255" s="71">
        <v>1.1172684178375822</v>
      </c>
      <c r="L255" s="71">
        <v>7.4690182084818888</v>
      </c>
      <c r="M255" s="71">
        <v>11.211239761224441</v>
      </c>
      <c r="N255" s="71">
        <v>17.547806532070602</v>
      </c>
      <c r="O255" s="71">
        <v>7.9879627656312797</v>
      </c>
      <c r="P255" s="71">
        <v>12.208389553312243</v>
      </c>
      <c r="Q255" s="71">
        <v>0.42573880463387898</v>
      </c>
      <c r="R255" s="71">
        <v>0</v>
      </c>
      <c r="S255" s="71">
        <v>0.73781989642431522</v>
      </c>
      <c r="T255" s="72"/>
      <c r="U255" s="71">
        <v>2778193</v>
      </c>
      <c r="V255" s="71">
        <v>415</v>
      </c>
      <c r="W255" s="71">
        <v>173</v>
      </c>
      <c r="X255" s="71">
        <v>2389</v>
      </c>
      <c r="Y255" s="71">
        <v>3618</v>
      </c>
      <c r="Z255" s="71">
        <v>5001</v>
      </c>
      <c r="AA255" s="71">
        <v>2535</v>
      </c>
      <c r="AB255" s="71">
        <v>6899</v>
      </c>
      <c r="AC255" s="71">
        <v>0</v>
      </c>
      <c r="AD255" s="71">
        <v>0.73781989642431522</v>
      </c>
      <c r="AE255" s="72"/>
      <c r="AF255" s="71">
        <v>22183399.107683331</v>
      </c>
      <c r="AG255" s="71">
        <v>773147.82643300714</v>
      </c>
      <c r="AH255" s="71">
        <v>1137536.8248794191</v>
      </c>
      <c r="AI255" s="71">
        <v>14816417.527795831</v>
      </c>
      <c r="AJ255" s="71">
        <v>14143024.635875029</v>
      </c>
      <c r="AK255" s="71">
        <v>0</v>
      </c>
      <c r="AL255" s="71">
        <v>0</v>
      </c>
      <c r="AM255" s="71">
        <v>939591.86435580626</v>
      </c>
      <c r="AN255" s="71">
        <v>0</v>
      </c>
      <c r="AO255" s="71">
        <v>0</v>
      </c>
      <c r="AP255" s="71">
        <v>53993117.787022427</v>
      </c>
      <c r="AQ255" s="72"/>
      <c r="AR255" s="71">
        <v>109</v>
      </c>
      <c r="AS255" s="71">
        <v>39</v>
      </c>
      <c r="AT255" s="71">
        <v>0</v>
      </c>
      <c r="AU255" s="71">
        <v>0</v>
      </c>
      <c r="AV255" s="71">
        <v>0</v>
      </c>
      <c r="AW255" s="71">
        <v>0</v>
      </c>
      <c r="AX255" s="71"/>
      <c r="AY255" s="72"/>
      <c r="AZ255" s="71">
        <v>669.01200000000006</v>
      </c>
      <c r="BA255" s="71">
        <v>4525.8999999999996</v>
      </c>
      <c r="BB255" s="71">
        <v>0</v>
      </c>
      <c r="BC255" s="71">
        <v>0</v>
      </c>
      <c r="BD255" s="71">
        <v>0</v>
      </c>
      <c r="BE255" s="71">
        <v>0</v>
      </c>
      <c r="BF255" s="71"/>
      <c r="BG255" s="72"/>
      <c r="BH255" s="71">
        <v>0</v>
      </c>
      <c r="BI255" s="71">
        <v>0</v>
      </c>
      <c r="BJ255" s="71">
        <v>62.643999999999998</v>
      </c>
      <c r="BK255" s="71">
        <v>0</v>
      </c>
      <c r="BL255" s="71">
        <v>0</v>
      </c>
      <c r="BM255" s="71">
        <v>0</v>
      </c>
      <c r="BN255" s="72"/>
      <c r="BO255" s="71">
        <v>0</v>
      </c>
      <c r="BP255" s="71">
        <v>0</v>
      </c>
      <c r="BQ255" s="71">
        <v>2</v>
      </c>
      <c r="BR255" s="71">
        <v>0</v>
      </c>
      <c r="BS255" s="71">
        <v>0</v>
      </c>
      <c r="BT255" s="71">
        <v>0</v>
      </c>
      <c r="BU255"/>
      <c r="BV255" s="70">
        <v>62.643999999999998</v>
      </c>
      <c r="BW255" s="70">
        <v>0</v>
      </c>
      <c r="BX255" s="70">
        <v>0</v>
      </c>
      <c r="BY255" s="70">
        <v>0</v>
      </c>
      <c r="BZ255" s="70">
        <v>0</v>
      </c>
      <c r="CA255" s="70">
        <v>0</v>
      </c>
      <c r="CB255" s="70">
        <v>0</v>
      </c>
      <c r="CC255" s="70">
        <v>0</v>
      </c>
      <c r="CD255" s="70">
        <v>0</v>
      </c>
    </row>
    <row r="256" spans="1:82">
      <c r="A256" s="70" t="s">
        <v>1970</v>
      </c>
      <c r="B256" s="70">
        <v>459</v>
      </c>
      <c r="C256" s="70">
        <v>17</v>
      </c>
      <c r="D256" s="70">
        <v>27</v>
      </c>
      <c r="E256" s="70">
        <v>2020</v>
      </c>
      <c r="F256" s="70" t="s">
        <v>159</v>
      </c>
      <c r="G256" s="70" t="s">
        <v>1662</v>
      </c>
      <c r="H256" s="70" t="s">
        <v>1663</v>
      </c>
      <c r="I256" s="148"/>
      <c r="J256" s="71">
        <v>56.607762919974263</v>
      </c>
      <c r="K256" s="71">
        <v>1.0359273720261351</v>
      </c>
      <c r="L256" s="71">
        <v>9.9119135107508693</v>
      </c>
      <c r="M256" s="71">
        <v>9.8893750062419397</v>
      </c>
      <c r="N256" s="71">
        <v>15.950192572953538</v>
      </c>
      <c r="O256" s="71">
        <v>6.8978252762925338</v>
      </c>
      <c r="P256" s="71">
        <v>11.399894254049507</v>
      </c>
      <c r="Q256" s="71">
        <v>0.39698255064492699</v>
      </c>
      <c r="R256" s="71">
        <v>0</v>
      </c>
      <c r="S256" s="71">
        <v>0.6165714446423084</v>
      </c>
      <c r="T256" s="72"/>
      <c r="U256" s="71">
        <v>2636362</v>
      </c>
      <c r="V256" s="71">
        <v>356</v>
      </c>
      <c r="W256" s="71">
        <v>204</v>
      </c>
      <c r="X256" s="71">
        <v>2216</v>
      </c>
      <c r="Y256" s="71">
        <v>3588</v>
      </c>
      <c r="Z256" s="71">
        <v>4929</v>
      </c>
      <c r="AA256" s="71">
        <v>2516</v>
      </c>
      <c r="AB256" s="71">
        <v>6733</v>
      </c>
      <c r="AC256" s="71">
        <v>0</v>
      </c>
      <c r="AD256" s="71">
        <v>0.6165714446423084</v>
      </c>
      <c r="AE256" s="72"/>
      <c r="AF256" s="71">
        <v>20584470.459035732</v>
      </c>
      <c r="AG256" s="71">
        <v>663719.28460629692</v>
      </c>
      <c r="AH256" s="71">
        <v>1453565.1479513003</v>
      </c>
      <c r="AI256" s="71">
        <v>12723566.554270556</v>
      </c>
      <c r="AJ256" s="71">
        <v>14734078.300153639</v>
      </c>
      <c r="AK256" s="71"/>
      <c r="AL256" s="71"/>
      <c r="AM256" s="71">
        <v>878731.30519021535</v>
      </c>
      <c r="AN256" s="71"/>
      <c r="AO256" s="71"/>
      <c r="AP256" s="71">
        <v>51038131.051207744</v>
      </c>
      <c r="AQ256" s="72"/>
      <c r="AR256" s="71">
        <v>112</v>
      </c>
      <c r="AS256" s="71">
        <v>47</v>
      </c>
      <c r="AT256" s="71">
        <v>0</v>
      </c>
      <c r="AU256" s="71">
        <v>0</v>
      </c>
      <c r="AV256" s="71">
        <v>0</v>
      </c>
      <c r="AW256" s="71">
        <v>0</v>
      </c>
      <c r="AX256" s="71"/>
      <c r="AY256" s="72"/>
      <c r="AZ256" s="71">
        <v>691.25199999999995</v>
      </c>
      <c r="BA256" s="71">
        <v>4922.3</v>
      </c>
      <c r="BB256" s="71">
        <v>0</v>
      </c>
      <c r="BC256" s="71">
        <v>0</v>
      </c>
      <c r="BD256" s="71">
        <v>0</v>
      </c>
      <c r="BE256" s="71">
        <v>0</v>
      </c>
      <c r="BF256" s="71"/>
      <c r="BG256" s="72"/>
      <c r="BH256" s="71">
        <v>0</v>
      </c>
      <c r="BI256" s="71">
        <v>0</v>
      </c>
      <c r="BJ256" s="71">
        <v>65.218000000000004</v>
      </c>
      <c r="BK256" s="71">
        <v>0</v>
      </c>
      <c r="BL256" s="71">
        <v>0</v>
      </c>
      <c r="BM256" s="71">
        <v>0</v>
      </c>
      <c r="BN256" s="72"/>
      <c r="BO256" s="71">
        <v>0</v>
      </c>
      <c r="BP256" s="71">
        <v>0</v>
      </c>
      <c r="BQ256" s="71">
        <v>2</v>
      </c>
      <c r="BR256" s="71">
        <v>0</v>
      </c>
      <c r="BS256" s="71">
        <v>0</v>
      </c>
      <c r="BT256" s="71">
        <v>0</v>
      </c>
      <c r="BU256"/>
      <c r="BV256" s="70">
        <v>65.218000000000004</v>
      </c>
      <c r="BW256" s="70">
        <v>0</v>
      </c>
      <c r="BX256" s="70">
        <v>0</v>
      </c>
      <c r="BY256" s="70">
        <v>0</v>
      </c>
      <c r="BZ256" s="70">
        <v>0</v>
      </c>
      <c r="CA256" s="70">
        <v>0</v>
      </c>
      <c r="CB256" s="70">
        <v>0</v>
      </c>
      <c r="CC256" s="70">
        <v>0</v>
      </c>
      <c r="CD256" s="70">
        <v>0</v>
      </c>
    </row>
    <row r="257" spans="1:82">
      <c r="A257" s="70" t="s">
        <v>1971</v>
      </c>
      <c r="B257" s="70">
        <v>459</v>
      </c>
      <c r="C257" s="70">
        <v>18</v>
      </c>
      <c r="D257" s="70">
        <v>27</v>
      </c>
      <c r="E257" s="70">
        <v>2021</v>
      </c>
      <c r="F257" s="70" t="s">
        <v>160</v>
      </c>
      <c r="G257" s="70" t="s">
        <v>1662</v>
      </c>
      <c r="H257" s="70" t="s">
        <v>1663</v>
      </c>
      <c r="I257" s="148"/>
      <c r="J257" s="71">
        <v>61.315615571127687</v>
      </c>
      <c r="K257" s="71">
        <v>0.99788561501989759</v>
      </c>
      <c r="L257" s="71">
        <v>9.0455026813548294</v>
      </c>
      <c r="M257" s="71">
        <v>10.043812369538706</v>
      </c>
      <c r="N257" s="71">
        <v>15.503391255264919</v>
      </c>
      <c r="O257" s="71">
        <v>6.5469565091319195</v>
      </c>
      <c r="P257" s="71">
        <v>11.565412045151957</v>
      </c>
      <c r="Q257" s="71">
        <v>0.38214361791621898</v>
      </c>
      <c r="R257" s="71">
        <v>0</v>
      </c>
      <c r="S257" s="71">
        <v>0.54019350133693989</v>
      </c>
      <c r="T257" s="72"/>
      <c r="U257" s="71">
        <v>2932524</v>
      </c>
      <c r="V257" s="71">
        <v>356</v>
      </c>
      <c r="W257" s="71">
        <v>204</v>
      </c>
      <c r="X257" s="71">
        <v>2216</v>
      </c>
      <c r="Y257" s="71">
        <v>3530</v>
      </c>
      <c r="Z257" s="71">
        <v>4817</v>
      </c>
      <c r="AA257" s="71">
        <v>2489</v>
      </c>
      <c r="AB257" s="71">
        <v>6545</v>
      </c>
      <c r="AC257" s="71">
        <v>0</v>
      </c>
      <c r="AD257" s="71">
        <v>0.54019350133693989</v>
      </c>
      <c r="AE257" s="72"/>
      <c r="AF257" s="71">
        <v>22461871.577388082</v>
      </c>
      <c r="AG257" s="71">
        <v>675180.67483488051</v>
      </c>
      <c r="AH257" s="71">
        <v>1303205.747369359</v>
      </c>
      <c r="AI257" s="71">
        <v>13961524.168870313</v>
      </c>
      <c r="AJ257" s="71">
        <v>14120719.61847017</v>
      </c>
      <c r="AK257" s="71">
        <v>0</v>
      </c>
      <c r="AL257" s="71">
        <v>0</v>
      </c>
      <c r="AM257" s="71">
        <v>859122.14570207009</v>
      </c>
      <c r="AN257" s="71">
        <v>0</v>
      </c>
      <c r="AO257" s="71">
        <v>0</v>
      </c>
      <c r="AP257" s="71">
        <v>53381623.932634875</v>
      </c>
      <c r="AQ257" s="72"/>
      <c r="AR257" s="71">
        <v>119</v>
      </c>
      <c r="AS257" s="71">
        <v>48</v>
      </c>
      <c r="AT257" s="71">
        <v>0</v>
      </c>
      <c r="AU257" s="71">
        <v>0</v>
      </c>
      <c r="AV257" s="71">
        <v>0</v>
      </c>
      <c r="AW257" s="71">
        <v>0</v>
      </c>
      <c r="AX257" s="71"/>
      <c r="AY257" s="72"/>
      <c r="AZ257" s="71">
        <v>748.87199999999984</v>
      </c>
      <c r="BA257" s="71">
        <v>4964.4000000000005</v>
      </c>
      <c r="BB257" s="71">
        <v>0</v>
      </c>
      <c r="BC257" s="71">
        <v>0</v>
      </c>
      <c r="BD257" s="71">
        <v>0</v>
      </c>
      <c r="BE257" s="71">
        <v>0</v>
      </c>
      <c r="BF257" s="71"/>
      <c r="BG257" s="72"/>
      <c r="BH257" s="71">
        <v>0</v>
      </c>
      <c r="BI257" s="71">
        <v>0</v>
      </c>
      <c r="BJ257" s="71">
        <v>68.192999999999998</v>
      </c>
      <c r="BK257" s="71">
        <v>0</v>
      </c>
      <c r="BL257" s="71">
        <v>0</v>
      </c>
      <c r="BM257" s="71">
        <v>0</v>
      </c>
      <c r="BN257" s="72"/>
      <c r="BO257" s="71">
        <v>0</v>
      </c>
      <c r="BP257" s="71">
        <v>0</v>
      </c>
      <c r="BQ257" s="71">
        <v>2</v>
      </c>
      <c r="BR257" s="71">
        <v>0</v>
      </c>
      <c r="BS257" s="71">
        <v>0</v>
      </c>
      <c r="BT257" s="71">
        <v>0</v>
      </c>
      <c r="BU257"/>
      <c r="BV257" s="70">
        <v>68.192999999999998</v>
      </c>
      <c r="BW257" s="70">
        <v>0</v>
      </c>
      <c r="BX257" s="70">
        <v>0</v>
      </c>
      <c r="BY257" s="70">
        <v>0</v>
      </c>
      <c r="BZ257" s="70">
        <v>0</v>
      </c>
      <c r="CA257" s="70">
        <v>0</v>
      </c>
      <c r="CB257" s="70">
        <v>0</v>
      </c>
      <c r="CC257" s="70">
        <v>0</v>
      </c>
      <c r="CD257" s="70">
        <v>0</v>
      </c>
    </row>
    <row r="258" spans="1:82">
      <c r="A258" s="70" t="s">
        <v>1667</v>
      </c>
      <c r="B258" s="70">
        <v>459</v>
      </c>
      <c r="C258" s="70">
        <v>19</v>
      </c>
      <c r="D258" s="70">
        <v>27</v>
      </c>
      <c r="E258" s="70">
        <v>2022</v>
      </c>
      <c r="F258" s="70" t="s">
        <v>161</v>
      </c>
      <c r="G258" s="70" t="s">
        <v>1662</v>
      </c>
      <c r="H258" s="70" t="s">
        <v>1663</v>
      </c>
      <c r="I258" s="148"/>
      <c r="J258" s="71">
        <v>49.727873105276444</v>
      </c>
      <c r="K258" s="71">
        <v>0.9545315535805633</v>
      </c>
      <c r="L258" s="71">
        <v>8.1104874463394978</v>
      </c>
      <c r="M258" s="71">
        <v>10.240193324640837</v>
      </c>
      <c r="N258" s="71">
        <v>14.98284188499612</v>
      </c>
      <c r="O258" s="71">
        <v>6.7748797583557998</v>
      </c>
      <c r="P258" s="71">
        <v>11.405481904304308</v>
      </c>
      <c r="Q258" s="71">
        <v>0.37529524598266223</v>
      </c>
      <c r="R258" s="71">
        <v>0</v>
      </c>
      <c r="S258" s="71">
        <v>0.65493494614798964</v>
      </c>
      <c r="T258" s="72"/>
      <c r="U258" s="71">
        <v>2925132</v>
      </c>
      <c r="V258" s="71">
        <v>356</v>
      </c>
      <c r="W258" s="71">
        <v>204</v>
      </c>
      <c r="X258" s="71">
        <v>2216</v>
      </c>
      <c r="Y258" s="71">
        <v>3464</v>
      </c>
      <c r="Z258" s="71">
        <v>4736</v>
      </c>
      <c r="AA258" s="71">
        <v>2492</v>
      </c>
      <c r="AB258" s="71">
        <v>6375</v>
      </c>
      <c r="AC258" s="71">
        <v>0</v>
      </c>
      <c r="AD258" s="71">
        <v>0.65493494614798964</v>
      </c>
      <c r="AE258" s="72"/>
      <c r="AF258" s="71">
        <v>19974339.306250129</v>
      </c>
      <c r="AG258" s="71">
        <v>681111.84791192994</v>
      </c>
      <c r="AH258" s="71">
        <v>1446570.3601853584</v>
      </c>
      <c r="AI258" s="71">
        <v>13865529.970402906</v>
      </c>
      <c r="AJ258" s="71">
        <v>14104939.264696863</v>
      </c>
      <c r="AK258" s="71">
        <v>0</v>
      </c>
      <c r="AL258" s="71">
        <v>0</v>
      </c>
      <c r="AM258" s="71">
        <v>823186.50184536166</v>
      </c>
      <c r="AN258" s="71">
        <v>0</v>
      </c>
      <c r="AO258" s="71">
        <v>0</v>
      </c>
      <c r="AP258" s="71">
        <v>50895677.251292542</v>
      </c>
      <c r="AQ258" s="72"/>
      <c r="AR258" s="71">
        <v>123</v>
      </c>
      <c r="AS258" s="71">
        <v>49</v>
      </c>
      <c r="AT258" s="71">
        <v>0</v>
      </c>
      <c r="AU258" s="71">
        <v>0</v>
      </c>
      <c r="AV258" s="71">
        <v>0</v>
      </c>
      <c r="AW258" s="71">
        <v>0</v>
      </c>
      <c r="AX258" s="71"/>
      <c r="AY258" s="72"/>
      <c r="AZ258" s="71">
        <v>773.57199999999978</v>
      </c>
      <c r="BA258" s="71">
        <v>5013.9000000000005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1972</v>
      </c>
      <c r="B259" s="70">
        <v>459</v>
      </c>
      <c r="C259" s="70">
        <v>20</v>
      </c>
      <c r="D259" s="70">
        <v>27</v>
      </c>
      <c r="E259" s="70">
        <v>2023</v>
      </c>
      <c r="F259" s="70" t="s">
        <v>1539</v>
      </c>
      <c r="G259" s="70" t="s">
        <v>1662</v>
      </c>
      <c r="H259" s="70" t="s">
        <v>1663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128</v>
      </c>
      <c r="AS259" s="71">
        <v>50</v>
      </c>
      <c r="AT259" s="71">
        <v>0</v>
      </c>
      <c r="AU259" s="71">
        <v>0</v>
      </c>
      <c r="AV259" s="71">
        <v>0</v>
      </c>
      <c r="AW259" s="71">
        <v>0</v>
      </c>
      <c r="AX259" s="71"/>
      <c r="AY259" s="72"/>
      <c r="AZ259" s="71">
        <v>805.57199999999966</v>
      </c>
      <c r="BA259" s="71">
        <v>5063.4000000000005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1661</v>
      </c>
      <c r="B260" s="70">
        <v>459</v>
      </c>
      <c r="C260" s="70">
        <v>21</v>
      </c>
      <c r="D260" s="70">
        <v>27</v>
      </c>
      <c r="E260" s="70">
        <v>2024</v>
      </c>
      <c r="F260" s="70" t="s">
        <v>1554</v>
      </c>
      <c r="G260" s="70" t="s">
        <v>1662</v>
      </c>
      <c r="H260" s="70" t="s">
        <v>1663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1973</v>
      </c>
      <c r="B261" s="70">
        <v>273</v>
      </c>
      <c r="C261" s="70">
        <v>1</v>
      </c>
      <c r="D261" s="70">
        <v>17</v>
      </c>
      <c r="E261" s="70">
        <v>1990</v>
      </c>
      <c r="F261" s="70" t="s">
        <v>787</v>
      </c>
      <c r="G261" s="70" t="s">
        <v>1974</v>
      </c>
      <c r="H261" s="70" t="s">
        <v>1975</v>
      </c>
      <c r="I261" s="148"/>
      <c r="J261" s="71">
        <v>7.5693968468046053</v>
      </c>
      <c r="K261" s="71">
        <v>0.78872711788366479</v>
      </c>
      <c r="L261" s="71">
        <v>0</v>
      </c>
      <c r="M261" s="71">
        <v>4.0186791150611114</v>
      </c>
      <c r="N261" s="71">
        <v>6.1254909367101709</v>
      </c>
      <c r="O261" s="71">
        <v>6.2628902586374924</v>
      </c>
      <c r="P261" s="71">
        <v>7.1372356823528751</v>
      </c>
      <c r="Q261" s="71">
        <v>0.54389438911565702</v>
      </c>
      <c r="R261" s="71">
        <v>0</v>
      </c>
      <c r="S261" s="71">
        <v>0.68192229014432038</v>
      </c>
      <c r="T261" s="72"/>
      <c r="U261" s="71">
        <v>2125902</v>
      </c>
      <c r="V261" s="71">
        <v>333</v>
      </c>
      <c r="W261" s="71">
        <v>0</v>
      </c>
      <c r="X261" s="71">
        <v>1535</v>
      </c>
      <c r="Y261" s="71">
        <v>2238</v>
      </c>
      <c r="Z261" s="71">
        <v>2576</v>
      </c>
      <c r="AA261" s="71">
        <v>1733</v>
      </c>
      <c r="AB261" s="71">
        <v>8831</v>
      </c>
      <c r="AC261" s="71">
        <v>0</v>
      </c>
      <c r="AD261" s="71">
        <v>0.68192229014432038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1976</v>
      </c>
      <c r="B262" s="70">
        <v>274</v>
      </c>
      <c r="C262" s="70">
        <v>2</v>
      </c>
      <c r="D262" s="70">
        <v>17</v>
      </c>
      <c r="E262" s="70">
        <v>2005</v>
      </c>
      <c r="F262" s="70" t="s">
        <v>789</v>
      </c>
      <c r="G262" s="70" t="s">
        <v>1974</v>
      </c>
      <c r="H262" s="70" t="s">
        <v>1975</v>
      </c>
      <c r="I262" s="148"/>
      <c r="J262" s="71">
        <v>5.7544116094382138</v>
      </c>
      <c r="K262" s="71">
        <v>0.60799393865693241</v>
      </c>
      <c r="L262" s="71">
        <v>0</v>
      </c>
      <c r="M262" s="71">
        <v>5.0743289265132372</v>
      </c>
      <c r="N262" s="71">
        <v>8.262350089954559</v>
      </c>
      <c r="O262" s="71">
        <v>8.5972517597423828</v>
      </c>
      <c r="P262" s="71">
        <v>6.4920045888721791</v>
      </c>
      <c r="Q262" s="71">
        <v>0.46978276328336199</v>
      </c>
      <c r="R262" s="71">
        <v>0</v>
      </c>
      <c r="S262" s="71">
        <v>0.74717055572651725</v>
      </c>
      <c r="T262" s="72"/>
      <c r="U262" s="71">
        <v>1039764</v>
      </c>
      <c r="V262" s="71">
        <v>302</v>
      </c>
      <c r="W262" s="71">
        <v>0</v>
      </c>
      <c r="X262" s="71">
        <v>1053</v>
      </c>
      <c r="Y262" s="71">
        <v>2774</v>
      </c>
      <c r="Z262" s="71">
        <v>4092</v>
      </c>
      <c r="AA262" s="71">
        <v>1291</v>
      </c>
      <c r="AB262" s="71">
        <v>7974</v>
      </c>
      <c r="AC262" s="71">
        <v>0</v>
      </c>
      <c r="AD262" s="71">
        <v>0.74717055572651725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1977</v>
      </c>
      <c r="B263" s="70">
        <v>275</v>
      </c>
      <c r="C263" s="70">
        <v>3</v>
      </c>
      <c r="D263" s="70">
        <v>17</v>
      </c>
      <c r="E263" s="70">
        <v>2006</v>
      </c>
      <c r="F263" s="70" t="s">
        <v>790</v>
      </c>
      <c r="G263" s="70" t="s">
        <v>1974</v>
      </c>
      <c r="H263" s="70" t="s">
        <v>1975</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1978</v>
      </c>
      <c r="B264" s="70">
        <v>276</v>
      </c>
      <c r="C264" s="70">
        <v>4</v>
      </c>
      <c r="D264" s="70">
        <v>17</v>
      </c>
      <c r="E264" s="70">
        <v>2007</v>
      </c>
      <c r="F264" s="70" t="s">
        <v>791</v>
      </c>
      <c r="G264" s="70" t="s">
        <v>1974</v>
      </c>
      <c r="H264" s="70" t="s">
        <v>1975</v>
      </c>
      <c r="I264" s="148"/>
      <c r="J264" s="71">
        <v>4.090634567084166</v>
      </c>
      <c r="K264" s="71">
        <v>0.47971882078558081</v>
      </c>
      <c r="L264" s="71">
        <v>0</v>
      </c>
      <c r="M264" s="71">
        <v>5.5362519103363921</v>
      </c>
      <c r="N264" s="71">
        <v>8.1283118494633086</v>
      </c>
      <c r="O264" s="71">
        <v>8.3388696757792005</v>
      </c>
      <c r="P264" s="71">
        <v>6.3269552474704653</v>
      </c>
      <c r="Q264" s="71">
        <v>0.49221728966216199</v>
      </c>
      <c r="R264" s="71">
        <v>0</v>
      </c>
      <c r="S264" s="71">
        <v>0.62283403851981112</v>
      </c>
      <c r="T264" s="72"/>
      <c r="U264" s="71">
        <v>1062494</v>
      </c>
      <c r="V264" s="71">
        <v>243</v>
      </c>
      <c r="W264" s="71">
        <v>0</v>
      </c>
      <c r="X264" s="71">
        <v>1376</v>
      </c>
      <c r="Y264" s="71">
        <v>2832</v>
      </c>
      <c r="Z264" s="71">
        <v>4126</v>
      </c>
      <c r="AA264" s="71">
        <v>1239</v>
      </c>
      <c r="AB264" s="71">
        <v>7913</v>
      </c>
      <c r="AC264" s="71">
        <v>0</v>
      </c>
      <c r="AD264" s="71">
        <v>0.62283403851981112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1979</v>
      </c>
      <c r="B265" s="70">
        <v>277</v>
      </c>
      <c r="C265" s="70">
        <v>5</v>
      </c>
      <c r="D265" s="70">
        <v>17</v>
      </c>
      <c r="E265" s="70">
        <v>2008</v>
      </c>
      <c r="F265" s="70" t="s">
        <v>792</v>
      </c>
      <c r="G265" s="70" t="s">
        <v>1974</v>
      </c>
      <c r="H265" s="70" t="s">
        <v>1975</v>
      </c>
      <c r="I265" s="148"/>
      <c r="J265" s="71">
        <v>3.8811575866615691</v>
      </c>
      <c r="K265" s="71">
        <v>0.35412510544143622</v>
      </c>
      <c r="L265" s="71">
        <v>0</v>
      </c>
      <c r="M265" s="71">
        <v>6.0576942847161028</v>
      </c>
      <c r="N265" s="71">
        <v>8.5228067477223899</v>
      </c>
      <c r="O265" s="71">
        <v>8.0814969985586664</v>
      </c>
      <c r="P265" s="71">
        <v>6.1361202007823987</v>
      </c>
      <c r="Q265" s="71">
        <v>0.480090970472004</v>
      </c>
      <c r="R265" s="71">
        <v>0</v>
      </c>
      <c r="S265" s="71">
        <v>0.80168253010608725</v>
      </c>
      <c r="T265" s="72"/>
      <c r="U265" s="71">
        <v>1085340</v>
      </c>
      <c r="V265" s="71">
        <v>243</v>
      </c>
      <c r="W265" s="71">
        <v>0</v>
      </c>
      <c r="X265" s="71">
        <v>1376</v>
      </c>
      <c r="Y265" s="71">
        <v>2845</v>
      </c>
      <c r="Z265" s="71">
        <v>4139</v>
      </c>
      <c r="AA265" s="71">
        <v>1203</v>
      </c>
      <c r="AB265" s="71">
        <v>7845</v>
      </c>
      <c r="AC265" s="71">
        <v>0</v>
      </c>
      <c r="AD265" s="71">
        <v>0.80168253010608725</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1980</v>
      </c>
      <c r="B266" s="70">
        <v>278</v>
      </c>
      <c r="C266" s="70">
        <v>6</v>
      </c>
      <c r="D266" s="70">
        <v>17</v>
      </c>
      <c r="E266" s="70">
        <v>2009</v>
      </c>
      <c r="F266" s="70" t="s">
        <v>176</v>
      </c>
      <c r="G266" s="70" t="s">
        <v>1974</v>
      </c>
      <c r="H266" s="70" t="s">
        <v>1975</v>
      </c>
      <c r="I266" s="148"/>
      <c r="J266" s="71">
        <v>3.1092927022474952</v>
      </c>
      <c r="K266" s="71">
        <v>0.28084629834776043</v>
      </c>
      <c r="L266" s="71">
        <v>0.30398803609264857</v>
      </c>
      <c r="M266" s="71">
        <v>5.4622322641543164</v>
      </c>
      <c r="N266" s="71">
        <v>7.8348693066334398</v>
      </c>
      <c r="O266" s="71">
        <v>8.1895152889388267</v>
      </c>
      <c r="P266" s="71">
        <v>5.6789462119871663</v>
      </c>
      <c r="Q266" s="71">
        <v>0.45058028273811801</v>
      </c>
      <c r="R266" s="71">
        <v>0</v>
      </c>
      <c r="S266" s="71">
        <v>0.58169680080470032</v>
      </c>
      <c r="T266" s="72"/>
      <c r="U266" s="71">
        <v>854894</v>
      </c>
      <c r="V266" s="71">
        <v>201</v>
      </c>
      <c r="W266" s="71">
        <v>7</v>
      </c>
      <c r="X266" s="71">
        <v>1496</v>
      </c>
      <c r="Y266" s="71">
        <v>2872</v>
      </c>
      <c r="Z266" s="71">
        <v>4140</v>
      </c>
      <c r="AA266" s="71">
        <v>1143</v>
      </c>
      <c r="AB266" s="71">
        <v>7729</v>
      </c>
      <c r="AC266" s="71">
        <v>0</v>
      </c>
      <c r="AD266" s="71">
        <v>0.58169680080470032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1981</v>
      </c>
      <c r="B267" s="70">
        <v>279</v>
      </c>
      <c r="C267" s="70">
        <v>7</v>
      </c>
      <c r="D267" s="70">
        <v>17</v>
      </c>
      <c r="E267" s="70">
        <v>2010</v>
      </c>
      <c r="F267" s="70" t="s">
        <v>177</v>
      </c>
      <c r="G267" s="70" t="s">
        <v>1974</v>
      </c>
      <c r="H267" s="70" t="s">
        <v>1975</v>
      </c>
      <c r="I267" s="148"/>
      <c r="J267" s="71">
        <v>3.335082681515666</v>
      </c>
      <c r="K267" s="71">
        <v>0.31355280329128549</v>
      </c>
      <c r="L267" s="71">
        <v>0.29353959016498982</v>
      </c>
      <c r="M267" s="71">
        <v>5.9215678402460012</v>
      </c>
      <c r="N267" s="71">
        <v>7.7274898595705839</v>
      </c>
      <c r="O267" s="71">
        <v>8.1083183954347042</v>
      </c>
      <c r="P267" s="71">
        <v>5.7173930154927453</v>
      </c>
      <c r="Q267" s="71">
        <v>0.46341040555331198</v>
      </c>
      <c r="R267" s="71">
        <v>0</v>
      </c>
      <c r="S267" s="71">
        <v>0.63646610050111529</v>
      </c>
      <c r="T267" s="72"/>
      <c r="U267" s="71">
        <v>861375</v>
      </c>
      <c r="V267" s="71">
        <v>201</v>
      </c>
      <c r="W267" s="71">
        <v>7</v>
      </c>
      <c r="X267" s="71">
        <v>1496</v>
      </c>
      <c r="Y267" s="71">
        <v>2880</v>
      </c>
      <c r="Z267" s="71">
        <v>4118</v>
      </c>
      <c r="AA267" s="71">
        <v>1122</v>
      </c>
      <c r="AB267" s="71">
        <v>7617</v>
      </c>
      <c r="AC267" s="71">
        <v>0</v>
      </c>
      <c r="AD267" s="71">
        <v>0.63646610050111529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1982</v>
      </c>
      <c r="B268" s="70">
        <v>280</v>
      </c>
      <c r="C268" s="70">
        <v>8</v>
      </c>
      <c r="D268" s="70">
        <v>17</v>
      </c>
      <c r="E268" s="70">
        <v>2011</v>
      </c>
      <c r="F268" s="70" t="s">
        <v>178</v>
      </c>
      <c r="G268" s="70" t="s">
        <v>1974</v>
      </c>
      <c r="H268" s="70" t="s">
        <v>1975</v>
      </c>
      <c r="I268" s="148"/>
      <c r="J268" s="71">
        <v>4.560824057199377</v>
      </c>
      <c r="K268" s="71">
        <v>0.44816070543759162</v>
      </c>
      <c r="L268" s="71">
        <v>0.23613734737112199</v>
      </c>
      <c r="M268" s="71">
        <v>7.2461407470933414</v>
      </c>
      <c r="N268" s="71">
        <v>9.8094848575051401</v>
      </c>
      <c r="O268" s="71">
        <v>7.9995059517729246</v>
      </c>
      <c r="P268" s="71">
        <v>5.5373242090381787</v>
      </c>
      <c r="Q268" s="71">
        <v>0.52885418703227105</v>
      </c>
      <c r="R268" s="71">
        <v>0</v>
      </c>
      <c r="S268" s="71">
        <v>0.7139995034167741</v>
      </c>
      <c r="T268" s="72"/>
      <c r="U268" s="71">
        <v>951371</v>
      </c>
      <c r="V268" s="71">
        <v>201</v>
      </c>
      <c r="W268" s="71">
        <v>7</v>
      </c>
      <c r="X268" s="71">
        <v>1496</v>
      </c>
      <c r="Y268" s="71">
        <v>2889</v>
      </c>
      <c r="Z268" s="71">
        <v>4151</v>
      </c>
      <c r="AA268" s="71">
        <v>1119</v>
      </c>
      <c r="AB268" s="71">
        <v>7536</v>
      </c>
      <c r="AC268" s="71">
        <v>0</v>
      </c>
      <c r="AD268" s="71">
        <v>0.7139995034167741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1983</v>
      </c>
      <c r="B269" s="70">
        <v>281</v>
      </c>
      <c r="C269" s="70">
        <v>9</v>
      </c>
      <c r="D269" s="70">
        <v>17</v>
      </c>
      <c r="E269" s="70">
        <v>2012</v>
      </c>
      <c r="F269" s="70" t="s">
        <v>179</v>
      </c>
      <c r="G269" s="70" t="s">
        <v>1974</v>
      </c>
      <c r="H269" s="70" t="s">
        <v>1975</v>
      </c>
      <c r="I269" s="148"/>
      <c r="J269" s="71">
        <v>4.2721971784715764</v>
      </c>
      <c r="K269" s="71">
        <v>0.43599201809274052</v>
      </c>
      <c r="L269" s="71">
        <v>0.23300913977956589</v>
      </c>
      <c r="M269" s="71">
        <v>7.4329505870979924</v>
      </c>
      <c r="N269" s="71">
        <v>11.210198016884981</v>
      </c>
      <c r="O269" s="71">
        <v>7.905965212898713</v>
      </c>
      <c r="P269" s="71">
        <v>5.4195304786115157</v>
      </c>
      <c r="Q269" s="71">
        <v>0.56803226680492003</v>
      </c>
      <c r="R269" s="71">
        <v>0</v>
      </c>
      <c r="S269" s="71">
        <v>0.57683755526400005</v>
      </c>
      <c r="T269" s="72"/>
      <c r="U269" s="71">
        <v>892502</v>
      </c>
      <c r="V269" s="71">
        <v>201</v>
      </c>
      <c r="W269" s="71">
        <v>7</v>
      </c>
      <c r="X269" s="71">
        <v>1496</v>
      </c>
      <c r="Y269" s="71">
        <v>2912</v>
      </c>
      <c r="Z269" s="71">
        <v>4135</v>
      </c>
      <c r="AA269" s="71">
        <v>1089</v>
      </c>
      <c r="AB269" s="71">
        <v>7450</v>
      </c>
      <c r="AC269" s="71">
        <v>0</v>
      </c>
      <c r="AD269" s="71">
        <v>0.57683755526400005</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1984</v>
      </c>
      <c r="B270" s="70">
        <v>282</v>
      </c>
      <c r="C270" s="70">
        <v>10</v>
      </c>
      <c r="D270" s="70">
        <v>17</v>
      </c>
      <c r="E270" s="70">
        <v>2013</v>
      </c>
      <c r="F270" s="70" t="s">
        <v>180</v>
      </c>
      <c r="G270" s="70" t="s">
        <v>1974</v>
      </c>
      <c r="H270" s="70" t="s">
        <v>1975</v>
      </c>
      <c r="I270" s="148"/>
      <c r="J270" s="71">
        <v>4.3992227836320543</v>
      </c>
      <c r="K270" s="71">
        <v>0.35972570976367968</v>
      </c>
      <c r="L270" s="71">
        <v>0.21452947652892401</v>
      </c>
      <c r="M270" s="71">
        <v>7.6186840717146742</v>
      </c>
      <c r="N270" s="71">
        <v>11.535753655517389</v>
      </c>
      <c r="O270" s="71">
        <v>7.6046699658673633</v>
      </c>
      <c r="P270" s="71">
        <v>5.2651135715612467</v>
      </c>
      <c r="Q270" s="71">
        <v>0.57142060048583698</v>
      </c>
      <c r="R270" s="71">
        <v>0</v>
      </c>
      <c r="S270" s="71">
        <v>0.53896719341237653</v>
      </c>
      <c r="T270" s="72"/>
      <c r="U270" s="71">
        <v>914402</v>
      </c>
      <c r="V270" s="71">
        <v>201</v>
      </c>
      <c r="W270" s="71">
        <v>7</v>
      </c>
      <c r="X270" s="71">
        <v>1496</v>
      </c>
      <c r="Y270" s="71">
        <v>2912</v>
      </c>
      <c r="Z270" s="71">
        <v>4155</v>
      </c>
      <c r="AA270" s="71">
        <v>1054</v>
      </c>
      <c r="AB270" s="71">
        <v>7387</v>
      </c>
      <c r="AC270" s="71">
        <v>0</v>
      </c>
      <c r="AD270" s="71">
        <v>0.53896719341237653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1985</v>
      </c>
      <c r="B271" s="70">
        <v>283</v>
      </c>
      <c r="C271" s="70">
        <v>11</v>
      </c>
      <c r="D271" s="70">
        <v>17</v>
      </c>
      <c r="E271" s="70">
        <v>2014</v>
      </c>
      <c r="F271" s="70" t="s">
        <v>181</v>
      </c>
      <c r="G271" s="70" t="s">
        <v>1974</v>
      </c>
      <c r="H271" s="70" t="s">
        <v>1975</v>
      </c>
      <c r="I271" s="148"/>
      <c r="J271" s="71">
        <v>3.8876082725107999</v>
      </c>
      <c r="K271" s="71">
        <v>0.40829389774417252</v>
      </c>
      <c r="L271" s="71">
        <v>0.1905942501018496</v>
      </c>
      <c r="M271" s="71">
        <v>8.8720427696249633</v>
      </c>
      <c r="N271" s="71">
        <v>11.23966333870688</v>
      </c>
      <c r="O271" s="71">
        <v>7.2116940107727689</v>
      </c>
      <c r="P271" s="71">
        <v>5.2272035500085456</v>
      </c>
      <c r="Q271" s="71">
        <v>0.53815046228722696</v>
      </c>
      <c r="R271" s="71">
        <v>0</v>
      </c>
      <c r="S271" s="71">
        <v>0.47283459999659011</v>
      </c>
      <c r="T271" s="72"/>
      <c r="U271" s="71">
        <v>899406</v>
      </c>
      <c r="V271" s="71">
        <v>192</v>
      </c>
      <c r="W271" s="71">
        <v>5</v>
      </c>
      <c r="X271" s="71">
        <v>1741</v>
      </c>
      <c r="Y271" s="71">
        <v>2895</v>
      </c>
      <c r="Z271" s="71">
        <v>4150</v>
      </c>
      <c r="AA271" s="71">
        <v>1041</v>
      </c>
      <c r="AB271" s="71">
        <v>7251</v>
      </c>
      <c r="AC271" s="71">
        <v>0</v>
      </c>
      <c r="AD271" s="71">
        <v>0.47283459999659011</v>
      </c>
      <c r="AE271" s="72"/>
      <c r="AF271" s="71"/>
      <c r="AG271" s="71"/>
      <c r="AH271" s="71"/>
      <c r="AI271" s="71"/>
      <c r="AJ271" s="71"/>
      <c r="AK271" s="71"/>
      <c r="AL271" s="71"/>
      <c r="AM271" s="71"/>
      <c r="AN271" s="71"/>
      <c r="AO271" s="71"/>
      <c r="AP271" s="71"/>
      <c r="AQ271" s="72"/>
      <c r="AR271" s="71">
        <v>160</v>
      </c>
      <c r="AS271" s="71">
        <v>22</v>
      </c>
      <c r="AT271" s="71">
        <v>0</v>
      </c>
      <c r="AU271" s="71">
        <v>0</v>
      </c>
      <c r="AV271" s="71">
        <v>0</v>
      </c>
      <c r="AW271" s="71">
        <v>0</v>
      </c>
      <c r="AX271" s="71"/>
      <c r="AY271" s="72"/>
      <c r="AZ271" s="71">
        <v>644</v>
      </c>
      <c r="BA271" s="71">
        <v>1722.6</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1986</v>
      </c>
      <c r="B272" s="70">
        <v>284</v>
      </c>
      <c r="C272" s="70">
        <v>12</v>
      </c>
      <c r="D272" s="70">
        <v>17</v>
      </c>
      <c r="E272" s="70">
        <v>2015</v>
      </c>
      <c r="F272" s="70" t="s">
        <v>182</v>
      </c>
      <c r="G272" s="70" t="s">
        <v>1974</v>
      </c>
      <c r="H272" s="70" t="s">
        <v>1975</v>
      </c>
      <c r="I272" s="148"/>
      <c r="J272" s="71">
        <v>4.2826496305644959</v>
      </c>
      <c r="K272" s="71">
        <v>0.42632309022544562</v>
      </c>
      <c r="L272" s="71">
        <v>0.23025562151803461</v>
      </c>
      <c r="M272" s="71">
        <v>9.1872231525566939</v>
      </c>
      <c r="N272" s="71">
        <v>10.25373514741133</v>
      </c>
      <c r="O272" s="71">
        <v>7.0706607436188866</v>
      </c>
      <c r="P272" s="71">
        <v>5.1358527184330578</v>
      </c>
      <c r="Q272" s="71">
        <v>0.51911328861029804</v>
      </c>
      <c r="R272" s="71">
        <v>0</v>
      </c>
      <c r="S272" s="71">
        <v>0.55928794864118025</v>
      </c>
      <c r="T272" s="72"/>
      <c r="U272" s="71">
        <v>915478</v>
      </c>
      <c r="V272" s="71">
        <v>192</v>
      </c>
      <c r="W272" s="71">
        <v>5</v>
      </c>
      <c r="X272" s="71">
        <v>1741</v>
      </c>
      <c r="Y272" s="71">
        <v>2875</v>
      </c>
      <c r="Z272" s="71">
        <v>4108</v>
      </c>
      <c r="AA272" s="71">
        <v>1022</v>
      </c>
      <c r="AB272" s="71">
        <v>7145</v>
      </c>
      <c r="AC272" s="71">
        <v>0</v>
      </c>
      <c r="AD272" s="71">
        <v>0.55928794864118025</v>
      </c>
      <c r="AE272" s="72"/>
      <c r="AF272" s="71">
        <v>5679525.8105208185</v>
      </c>
      <c r="AG272" s="71">
        <v>315348.38463846728</v>
      </c>
      <c r="AH272" s="71">
        <v>48921.536133293441</v>
      </c>
      <c r="AI272" s="71">
        <v>11240782.73446822</v>
      </c>
      <c r="AJ272" s="71">
        <v>16037985.437457331</v>
      </c>
      <c r="AK272" s="71">
        <v>0</v>
      </c>
      <c r="AL272" s="71">
        <v>0</v>
      </c>
      <c r="AM272" s="71">
        <v>979192.27785227424</v>
      </c>
      <c r="AN272" s="71">
        <v>0</v>
      </c>
      <c r="AO272" s="71">
        <v>0</v>
      </c>
      <c r="AP272" s="71">
        <v>34301756.181070402</v>
      </c>
      <c r="AQ272" s="72"/>
      <c r="AR272" s="71">
        <v>166</v>
      </c>
      <c r="AS272" s="71">
        <v>27</v>
      </c>
      <c r="AT272" s="71">
        <v>0</v>
      </c>
      <c r="AU272" s="71">
        <v>0</v>
      </c>
      <c r="AV272" s="71">
        <v>0</v>
      </c>
      <c r="AW272" s="71">
        <v>0</v>
      </c>
      <c r="AX272" s="71"/>
      <c r="AY272" s="72"/>
      <c r="AZ272" s="71">
        <v>682.9</v>
      </c>
      <c r="BA272" s="71">
        <v>2629.4</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1987</v>
      </c>
      <c r="B273" s="70">
        <v>285</v>
      </c>
      <c r="C273" s="70">
        <v>13</v>
      </c>
      <c r="D273" s="70">
        <v>17</v>
      </c>
      <c r="E273" s="70">
        <v>2016</v>
      </c>
      <c r="F273" s="70" t="s">
        <v>155</v>
      </c>
      <c r="G273" s="1064" t="s">
        <v>1974</v>
      </c>
      <c r="H273" s="70" t="s">
        <v>1975</v>
      </c>
      <c r="I273" s="148"/>
      <c r="J273" s="71">
        <v>4.7692745847596312</v>
      </c>
      <c r="K273" s="71">
        <v>0.4223729278944483</v>
      </c>
      <c r="L273" s="71">
        <v>0.24516284697528046</v>
      </c>
      <c r="M273" s="71">
        <v>8.0634859963580343</v>
      </c>
      <c r="N273" s="71">
        <v>10.571941449145028</v>
      </c>
      <c r="O273" s="71">
        <v>6.916786640148378</v>
      </c>
      <c r="P273" s="71">
        <v>4.8052759927860507</v>
      </c>
      <c r="Q273" s="71">
        <v>0.49484798712625033</v>
      </c>
      <c r="R273" s="71">
        <v>0</v>
      </c>
      <c r="S273" s="71">
        <v>0.38778053727997314</v>
      </c>
      <c r="T273" s="72"/>
      <c r="U273" s="71">
        <v>1079594</v>
      </c>
      <c r="V273" s="71">
        <v>192</v>
      </c>
      <c r="W273" s="71">
        <v>5</v>
      </c>
      <c r="X273" s="71">
        <v>1741</v>
      </c>
      <c r="Y273" s="71">
        <v>2878</v>
      </c>
      <c r="Z273" s="71">
        <v>4068</v>
      </c>
      <c r="AA273" s="71">
        <v>989</v>
      </c>
      <c r="AB273" s="71">
        <v>7006</v>
      </c>
      <c r="AC273" s="71">
        <v>0</v>
      </c>
      <c r="AD273" s="71">
        <v>0.38778053727997308</v>
      </c>
      <c r="AE273" s="72"/>
      <c r="AF273" s="71">
        <v>6636961.3586542038</v>
      </c>
      <c r="AG273" s="71">
        <v>300403.8784292661</v>
      </c>
      <c r="AH273" s="71">
        <v>40830.473258450344</v>
      </c>
      <c r="AI273" s="71">
        <v>11931645.452758949</v>
      </c>
      <c r="AJ273" s="71">
        <v>15529964.238081859</v>
      </c>
      <c r="AK273" s="71">
        <v>0</v>
      </c>
      <c r="AL273" s="71">
        <v>0</v>
      </c>
      <c r="AM273" s="71">
        <v>960888.84776876285</v>
      </c>
      <c r="AN273" s="71">
        <v>0</v>
      </c>
      <c r="AO273" s="71">
        <v>0</v>
      </c>
      <c r="AP273" s="71">
        <v>35400694.248951487</v>
      </c>
      <c r="AQ273" s="72"/>
      <c r="AR273" s="71">
        <v>173</v>
      </c>
      <c r="AS273" s="71">
        <v>32</v>
      </c>
      <c r="AT273" s="71">
        <v>0</v>
      </c>
      <c r="AU273" s="71">
        <v>0</v>
      </c>
      <c r="AV273" s="71">
        <v>0</v>
      </c>
      <c r="AW273" s="71">
        <v>0</v>
      </c>
      <c r="AX273" s="71"/>
      <c r="AY273" s="72"/>
      <c r="AZ273" s="71">
        <v>718.4</v>
      </c>
      <c r="BA273" s="71">
        <v>2788.9</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1988</v>
      </c>
      <c r="B274" s="70">
        <v>286</v>
      </c>
      <c r="C274" s="70">
        <v>14</v>
      </c>
      <c r="D274" s="70">
        <v>17</v>
      </c>
      <c r="E274" s="70">
        <v>2017</v>
      </c>
      <c r="F274" s="70" t="s">
        <v>156</v>
      </c>
      <c r="G274" s="1064" t="s">
        <v>1974</v>
      </c>
      <c r="H274" s="70" t="s">
        <v>1975</v>
      </c>
      <c r="I274" s="148"/>
      <c r="J274" s="71">
        <v>3.655826101000438</v>
      </c>
      <c r="K274" s="71">
        <v>0.41634612179539016</v>
      </c>
      <c r="L274" s="71">
        <v>0.20995073588491156</v>
      </c>
      <c r="M274" s="71">
        <v>7.2569862608793532</v>
      </c>
      <c r="N274" s="71">
        <v>9.1923916560345766</v>
      </c>
      <c r="O274" s="71">
        <v>6.7788329582330658</v>
      </c>
      <c r="P274" s="71">
        <v>4.6444818063027231</v>
      </c>
      <c r="Q274" s="71">
        <v>0.47163044131419501</v>
      </c>
      <c r="R274" s="71">
        <v>0</v>
      </c>
      <c r="S274" s="71">
        <v>0.34287430240949451</v>
      </c>
      <c r="T274" s="72"/>
      <c r="U274" s="71">
        <v>1055653</v>
      </c>
      <c r="V274" s="71">
        <v>192</v>
      </c>
      <c r="W274" s="71">
        <v>5</v>
      </c>
      <c r="X274" s="71">
        <v>1741</v>
      </c>
      <c r="Y274" s="71">
        <v>2869</v>
      </c>
      <c r="Z274" s="71">
        <v>4053</v>
      </c>
      <c r="AA274" s="71">
        <v>962</v>
      </c>
      <c r="AB274" s="71">
        <v>6905</v>
      </c>
      <c r="AC274" s="71">
        <v>0</v>
      </c>
      <c r="AD274" s="71">
        <v>0.34287430240949451</v>
      </c>
      <c r="AE274" s="72"/>
      <c r="AF274" s="71">
        <v>5676508.4167491551</v>
      </c>
      <c r="AG274" s="71">
        <v>309049.39285166143</v>
      </c>
      <c r="AH274" s="71">
        <v>47031.007620915087</v>
      </c>
      <c r="AI274" s="71">
        <v>12524209.44691962</v>
      </c>
      <c r="AJ274" s="71">
        <v>15523348.580715761</v>
      </c>
      <c r="AK274" s="71">
        <v>0</v>
      </c>
      <c r="AL274" s="71">
        <v>0</v>
      </c>
      <c r="AM274" s="71">
        <v>948518.32142133778</v>
      </c>
      <c r="AN274" s="71">
        <v>0</v>
      </c>
      <c r="AO274" s="71">
        <v>0</v>
      </c>
      <c r="AP274" s="71">
        <v>35028665.166278452</v>
      </c>
      <c r="AQ274" s="72"/>
      <c r="AR274" s="71">
        <v>174</v>
      </c>
      <c r="AS274" s="71">
        <v>44</v>
      </c>
      <c r="AT274" s="71">
        <v>0</v>
      </c>
      <c r="AU274" s="71">
        <v>0</v>
      </c>
      <c r="AV274" s="71">
        <v>0</v>
      </c>
      <c r="AW274" s="71">
        <v>0</v>
      </c>
      <c r="AX274" s="71"/>
      <c r="AY274" s="72"/>
      <c r="AZ274" s="71">
        <v>721.8</v>
      </c>
      <c r="BA274" s="71">
        <v>4302.5</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1989</v>
      </c>
      <c r="B275" s="70">
        <v>287</v>
      </c>
      <c r="C275" s="70">
        <v>15</v>
      </c>
      <c r="D275" s="70">
        <v>17</v>
      </c>
      <c r="E275" s="70">
        <v>2018</v>
      </c>
      <c r="F275" s="70" t="s">
        <v>183</v>
      </c>
      <c r="G275" s="70" t="s">
        <v>1974</v>
      </c>
      <c r="H275" s="70" t="s">
        <v>1975</v>
      </c>
      <c r="I275" s="148"/>
      <c r="J275" s="71">
        <v>2.8467120055397905</v>
      </c>
      <c r="K275" s="71">
        <v>0.37149817845996047</v>
      </c>
      <c r="L275" s="71">
        <v>0.18593522282753533</v>
      </c>
      <c r="M275" s="71">
        <v>6.4266857043637495</v>
      </c>
      <c r="N275" s="71">
        <v>7.101289400523358</v>
      </c>
      <c r="O275" s="71">
        <v>6.5907519124530252</v>
      </c>
      <c r="P275" s="71">
        <v>4.5647903358241786</v>
      </c>
      <c r="Q275" s="71">
        <v>0.43092628615197398</v>
      </c>
      <c r="R275" s="71">
        <v>0</v>
      </c>
      <c r="S275" s="71">
        <v>0.40364517661918731</v>
      </c>
      <c r="T275" s="72"/>
      <c r="U275" s="71">
        <v>954700</v>
      </c>
      <c r="V275" s="71">
        <v>192</v>
      </c>
      <c r="W275" s="71">
        <v>5</v>
      </c>
      <c r="X275" s="71">
        <v>1741</v>
      </c>
      <c r="Y275" s="71">
        <v>2872</v>
      </c>
      <c r="Z275" s="71">
        <v>4016</v>
      </c>
      <c r="AA275" s="71">
        <v>955</v>
      </c>
      <c r="AB275" s="71">
        <v>6799</v>
      </c>
      <c r="AC275" s="71">
        <v>0</v>
      </c>
      <c r="AD275" s="71">
        <v>0.40364517661918731</v>
      </c>
      <c r="AE275" s="72"/>
      <c r="AF275" s="71">
        <v>5002584.6320074322</v>
      </c>
      <c r="AG275" s="71">
        <v>271386.27893459232</v>
      </c>
      <c r="AH275" s="71">
        <v>43959.473350180968</v>
      </c>
      <c r="AI275" s="71">
        <v>12309421.243203569</v>
      </c>
      <c r="AJ275" s="71">
        <v>13413696.82884104</v>
      </c>
      <c r="AK275" s="71">
        <v>0</v>
      </c>
      <c r="AL275" s="71">
        <v>0</v>
      </c>
      <c r="AM275" s="71">
        <v>935889.90172850061</v>
      </c>
      <c r="AN275" s="71">
        <v>0</v>
      </c>
      <c r="AO275" s="71">
        <v>0</v>
      </c>
      <c r="AP275" s="71">
        <v>31976938.358065311</v>
      </c>
      <c r="AQ275" s="72"/>
      <c r="AR275" s="71">
        <v>181</v>
      </c>
      <c r="AS275" s="71">
        <v>46</v>
      </c>
      <c r="AT275" s="71">
        <v>0</v>
      </c>
      <c r="AU275" s="71">
        <v>0</v>
      </c>
      <c r="AV275" s="71">
        <v>0</v>
      </c>
      <c r="AW275" s="71">
        <v>0</v>
      </c>
      <c r="AX275" s="71"/>
      <c r="AY275" s="72"/>
      <c r="AZ275" s="71">
        <v>766.9</v>
      </c>
      <c r="BA275" s="71">
        <v>4401.3999999999996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1990</v>
      </c>
      <c r="B276" s="70">
        <v>288</v>
      </c>
      <c r="C276" s="70">
        <v>16</v>
      </c>
      <c r="D276" s="70">
        <v>17</v>
      </c>
      <c r="E276" s="70">
        <v>2019</v>
      </c>
      <c r="F276" s="70" t="s">
        <v>158</v>
      </c>
      <c r="G276" s="70" t="s">
        <v>1974</v>
      </c>
      <c r="H276" s="70" t="s">
        <v>1975</v>
      </c>
      <c r="I276" s="148"/>
      <c r="J276" s="71">
        <v>2.6394384778110318</v>
      </c>
      <c r="K276" s="71">
        <v>0.3447489795214313</v>
      </c>
      <c r="L276" s="71">
        <v>0.18748180858506489</v>
      </c>
      <c r="M276" s="71">
        <v>5.7274198209206233</v>
      </c>
      <c r="N276" s="71">
        <v>7.5416342450335474</v>
      </c>
      <c r="O276" s="71">
        <v>6.3763142092381653</v>
      </c>
      <c r="P276" s="71">
        <v>4.560688326227492</v>
      </c>
      <c r="Q276" s="71">
        <v>0.41481609577459599</v>
      </c>
      <c r="R276" s="71">
        <v>0</v>
      </c>
      <c r="S276" s="71">
        <v>3.4744150441401285E-2</v>
      </c>
      <c r="T276" s="72"/>
      <c r="U276" s="71">
        <v>930713</v>
      </c>
      <c r="V276" s="71">
        <v>192</v>
      </c>
      <c r="W276" s="71">
        <v>5</v>
      </c>
      <c r="X276" s="71">
        <v>1741</v>
      </c>
      <c r="Y276" s="71">
        <v>2894</v>
      </c>
      <c r="Z276" s="71">
        <v>3992</v>
      </c>
      <c r="AA276" s="71">
        <v>947</v>
      </c>
      <c r="AB276" s="71">
        <v>6722</v>
      </c>
      <c r="AC276" s="71">
        <v>0</v>
      </c>
      <c r="AD276" s="71">
        <v>3.4744150441401292E-2</v>
      </c>
      <c r="AE276" s="72"/>
      <c r="AF276" s="71">
        <v>4873685.6781524811</v>
      </c>
      <c r="AG276" s="71">
        <v>264783.89327023859</v>
      </c>
      <c r="AH276" s="71">
        <v>47181.347354861951</v>
      </c>
      <c r="AI276" s="71">
        <v>11450791.6837551</v>
      </c>
      <c r="AJ276" s="71">
        <v>14899395.04335543</v>
      </c>
      <c r="AK276" s="71">
        <v>0</v>
      </c>
      <c r="AL276" s="71">
        <v>0</v>
      </c>
      <c r="AM276" s="71">
        <v>915485.79681109276</v>
      </c>
      <c r="AN276" s="71">
        <v>0</v>
      </c>
      <c r="AO276" s="71">
        <v>0</v>
      </c>
      <c r="AP276" s="71">
        <v>32451323.442699205</v>
      </c>
      <c r="AQ276" s="72"/>
      <c r="AR276" s="71">
        <v>184</v>
      </c>
      <c r="AS276" s="71">
        <v>51</v>
      </c>
      <c r="AT276" s="71">
        <v>0</v>
      </c>
      <c r="AU276" s="71">
        <v>0</v>
      </c>
      <c r="AV276" s="71">
        <v>0</v>
      </c>
      <c r="AW276" s="71">
        <v>0</v>
      </c>
      <c r="AX276" s="71"/>
      <c r="AY276" s="72"/>
      <c r="AZ276" s="71">
        <v>780.40000000000009</v>
      </c>
      <c r="BA276" s="71">
        <v>4644</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1991</v>
      </c>
      <c r="B277" s="70">
        <v>289</v>
      </c>
      <c r="C277" s="70">
        <v>17</v>
      </c>
      <c r="D277" s="70">
        <v>17</v>
      </c>
      <c r="E277" s="70">
        <v>2020</v>
      </c>
      <c r="F277" s="70" t="s">
        <v>159</v>
      </c>
      <c r="G277" s="70" t="s">
        <v>1974</v>
      </c>
      <c r="H277" s="70" t="s">
        <v>1975</v>
      </c>
      <c r="I277" s="148"/>
      <c r="J277" s="71">
        <v>3.9115533726365581</v>
      </c>
      <c r="K277" s="71">
        <v>0.28400940487471182</v>
      </c>
      <c r="L277" s="71">
        <v>0.18062464344950277</v>
      </c>
      <c r="M277" s="71">
        <v>5.1481704185589683</v>
      </c>
      <c r="N277" s="71">
        <v>6.7956960736458552</v>
      </c>
      <c r="O277" s="71">
        <v>5.580955001390671</v>
      </c>
      <c r="P277" s="71">
        <v>4.2183233507631517</v>
      </c>
      <c r="Q277" s="71">
        <v>0.38802052068829102</v>
      </c>
      <c r="R277" s="71">
        <v>0</v>
      </c>
      <c r="S277" s="71">
        <v>3.5081838157694001E-2</v>
      </c>
      <c r="T277" s="72"/>
      <c r="U277" s="71">
        <v>1077296</v>
      </c>
      <c r="V277" s="71">
        <v>136</v>
      </c>
      <c r="W277" s="71">
        <v>7</v>
      </c>
      <c r="X277" s="71">
        <v>1762</v>
      </c>
      <c r="Y277" s="71">
        <v>2870</v>
      </c>
      <c r="Z277" s="71">
        <v>3988</v>
      </c>
      <c r="AA277" s="71">
        <v>931</v>
      </c>
      <c r="AB277" s="71">
        <v>6581</v>
      </c>
      <c r="AC277" s="71">
        <v>0</v>
      </c>
      <c r="AD277" s="71">
        <v>3.5081838157694001E-2</v>
      </c>
      <c r="AE277" s="72"/>
      <c r="AF277" s="71">
        <v>6703623.3584543131</v>
      </c>
      <c r="AG277" s="71">
        <v>200514.6507387748</v>
      </c>
      <c r="AH277" s="71">
        <v>50187.326149573746</v>
      </c>
      <c r="AI277" s="71">
        <v>9924624.2384911366</v>
      </c>
      <c r="AJ277" s="71">
        <v>12991216.371811699</v>
      </c>
      <c r="AK277" s="71"/>
      <c r="AL277" s="71"/>
      <c r="AM277" s="71">
        <v>858893.61643499287</v>
      </c>
      <c r="AN277" s="71"/>
      <c r="AO277" s="71"/>
      <c r="AP277" s="71">
        <v>30729059.562080488</v>
      </c>
      <c r="AQ277" s="72"/>
      <c r="AR277" s="71">
        <v>188</v>
      </c>
      <c r="AS277" s="71">
        <v>61</v>
      </c>
      <c r="AT277" s="71">
        <v>0</v>
      </c>
      <c r="AU277" s="71">
        <v>0</v>
      </c>
      <c r="AV277" s="71">
        <v>0</v>
      </c>
      <c r="AW277" s="71">
        <v>0</v>
      </c>
      <c r="AX277" s="71"/>
      <c r="AY277" s="72"/>
      <c r="AZ277" s="71">
        <v>800.3</v>
      </c>
      <c r="BA277" s="71">
        <v>5139</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1992</v>
      </c>
      <c r="B278" s="70">
        <v>289</v>
      </c>
      <c r="C278" s="70">
        <v>18</v>
      </c>
      <c r="D278" s="70">
        <v>17</v>
      </c>
      <c r="E278" s="70">
        <v>2021</v>
      </c>
      <c r="F278" s="70" t="s">
        <v>160</v>
      </c>
      <c r="G278" s="70" t="s">
        <v>1974</v>
      </c>
      <c r="H278" s="70" t="s">
        <v>1975</v>
      </c>
      <c r="I278" s="148"/>
      <c r="J278" s="71">
        <v>3.0231236503223471</v>
      </c>
      <c r="K278" s="71">
        <v>0.29796185198202352</v>
      </c>
      <c r="L278" s="71">
        <v>0.20172605832031593</v>
      </c>
      <c r="M278" s="71">
        <v>5.1899700365018928</v>
      </c>
      <c r="N278" s="71">
        <v>6.7592972502216488</v>
      </c>
      <c r="O278" s="71">
        <v>5.391691191971419</v>
      </c>
      <c r="P278" s="71">
        <v>4.3306404283172455</v>
      </c>
      <c r="Q278" s="71">
        <v>0.374553293954552</v>
      </c>
      <c r="R278" s="71">
        <v>0</v>
      </c>
      <c r="S278" s="71">
        <v>0</v>
      </c>
      <c r="T278" s="72"/>
      <c r="U278" s="71">
        <v>1094421</v>
      </c>
      <c r="V278" s="71">
        <v>136</v>
      </c>
      <c r="W278" s="71">
        <v>7</v>
      </c>
      <c r="X278" s="71">
        <v>1762</v>
      </c>
      <c r="Y278" s="71">
        <v>2857</v>
      </c>
      <c r="Z278" s="71">
        <v>3967</v>
      </c>
      <c r="AA278" s="71">
        <v>932</v>
      </c>
      <c r="AB278" s="71">
        <v>6415</v>
      </c>
      <c r="AC278" s="71">
        <v>0</v>
      </c>
      <c r="AD278" s="71">
        <v>0</v>
      </c>
      <c r="AE278" s="72"/>
      <c r="AF278" s="71">
        <v>6353418.7968561323</v>
      </c>
      <c r="AG278" s="71">
        <v>218166.79445259308</v>
      </c>
      <c r="AH278" s="71">
        <v>54129.120967243878</v>
      </c>
      <c r="AI278" s="71">
        <v>11502307.114899451</v>
      </c>
      <c r="AJ278" s="71">
        <v>13752776.92234431</v>
      </c>
      <c r="AK278" s="71">
        <v>0</v>
      </c>
      <c r="AL278" s="71">
        <v>0</v>
      </c>
      <c r="AM278" s="71">
        <v>842057.84028705582</v>
      </c>
      <c r="AN278" s="71">
        <v>0</v>
      </c>
      <c r="AO278" s="71">
        <v>0</v>
      </c>
      <c r="AP278" s="71">
        <v>32722856.589806784</v>
      </c>
      <c r="AQ278" s="72"/>
      <c r="AR278" s="71">
        <v>196</v>
      </c>
      <c r="AS278" s="71">
        <v>66</v>
      </c>
      <c r="AT278" s="71">
        <v>0</v>
      </c>
      <c r="AU278" s="71">
        <v>0</v>
      </c>
      <c r="AV278" s="71">
        <v>0</v>
      </c>
      <c r="AW278" s="71">
        <v>0</v>
      </c>
      <c r="AX278" s="71"/>
      <c r="AY278" s="72"/>
      <c r="AZ278" s="71">
        <v>866.19999999999993</v>
      </c>
      <c r="BA278" s="71">
        <v>5552.1</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1993</v>
      </c>
      <c r="B279" s="70">
        <v>289</v>
      </c>
      <c r="C279" s="70">
        <v>19</v>
      </c>
      <c r="D279" s="70">
        <v>17</v>
      </c>
      <c r="E279" s="70">
        <v>2022</v>
      </c>
      <c r="F279" s="70" t="s">
        <v>161</v>
      </c>
      <c r="G279" s="70" t="s">
        <v>1974</v>
      </c>
      <c r="H279" s="70" t="s">
        <v>1975</v>
      </c>
      <c r="I279" s="148"/>
      <c r="J279" s="71">
        <v>3.2058414650461735</v>
      </c>
      <c r="K279" s="71">
        <v>0.2681839214383186</v>
      </c>
      <c r="L279" s="71">
        <v>0.1717377424170419</v>
      </c>
      <c r="M279" s="71">
        <v>5.9575517478017561</v>
      </c>
      <c r="N279" s="71">
        <v>7.1973648939329617</v>
      </c>
      <c r="O279" s="71">
        <v>5.6547930077661483</v>
      </c>
      <c r="P279" s="71">
        <v>4.2289989083375525</v>
      </c>
      <c r="Q279" s="71">
        <v>0.37123322684967336</v>
      </c>
      <c r="R279" s="71">
        <v>0</v>
      </c>
      <c r="S279" s="71">
        <v>0</v>
      </c>
      <c r="T279" s="72"/>
      <c r="U279" s="71">
        <v>1070182</v>
      </c>
      <c r="V279" s="71">
        <v>136</v>
      </c>
      <c r="W279" s="71">
        <v>7</v>
      </c>
      <c r="X279" s="71">
        <v>1762</v>
      </c>
      <c r="Y279" s="71">
        <v>2829</v>
      </c>
      <c r="Z279" s="71">
        <v>3953</v>
      </c>
      <c r="AA279" s="71">
        <v>924</v>
      </c>
      <c r="AB279" s="71">
        <v>6306</v>
      </c>
      <c r="AC279" s="71">
        <v>0</v>
      </c>
      <c r="AD279" s="71">
        <v>0</v>
      </c>
      <c r="AE279" s="72"/>
      <c r="AF279" s="71">
        <v>5460270.1774633527</v>
      </c>
      <c r="AG279" s="71">
        <v>210584.6678792944</v>
      </c>
      <c r="AH279" s="71">
        <v>53072.17199632182</v>
      </c>
      <c r="AI279" s="71">
        <v>11427902.313883046</v>
      </c>
      <c r="AJ279" s="71">
        <v>13946010.822769037</v>
      </c>
      <c r="AK279" s="71">
        <v>0</v>
      </c>
      <c r="AL279" s="71">
        <v>0</v>
      </c>
      <c r="AM279" s="71">
        <v>814276.71853127074</v>
      </c>
      <c r="AN279" s="71">
        <v>0</v>
      </c>
      <c r="AO279" s="71">
        <v>0</v>
      </c>
      <c r="AP279" s="71">
        <v>31912116.872522321</v>
      </c>
      <c r="AQ279" s="72"/>
      <c r="AR279" s="71">
        <v>199</v>
      </c>
      <c r="AS279" s="71">
        <v>72</v>
      </c>
      <c r="AT279" s="71">
        <v>0</v>
      </c>
      <c r="AU279" s="71">
        <v>0</v>
      </c>
      <c r="AV279" s="71">
        <v>0</v>
      </c>
      <c r="AW279" s="71">
        <v>0</v>
      </c>
      <c r="AX279" s="71"/>
      <c r="AY279" s="72"/>
      <c r="AZ279" s="71">
        <v>885.69999999999993</v>
      </c>
      <c r="BA279" s="71">
        <v>5811.7999999999993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1994</v>
      </c>
      <c r="B280" s="70">
        <v>289</v>
      </c>
      <c r="C280" s="70">
        <v>20</v>
      </c>
      <c r="D280" s="70">
        <v>17</v>
      </c>
      <c r="E280" s="70">
        <v>2023</v>
      </c>
      <c r="F280" s="70" t="s">
        <v>1539</v>
      </c>
      <c r="G280" s="70" t="s">
        <v>1974</v>
      </c>
      <c r="H280" s="70" t="s">
        <v>1975</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202</v>
      </c>
      <c r="AS280" s="71">
        <v>73</v>
      </c>
      <c r="AT280" s="71">
        <v>0</v>
      </c>
      <c r="AU280" s="71">
        <v>0</v>
      </c>
      <c r="AV280" s="71">
        <v>0</v>
      </c>
      <c r="AW280" s="71">
        <v>0</v>
      </c>
      <c r="AX280" s="71"/>
      <c r="AY280" s="72"/>
      <c r="AZ280" s="71">
        <v>914.8</v>
      </c>
      <c r="BA280" s="71">
        <v>6436.7999999999993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1995</v>
      </c>
      <c r="B281" s="70">
        <v>289</v>
      </c>
      <c r="C281" s="70">
        <v>21</v>
      </c>
      <c r="D281" s="70">
        <v>17</v>
      </c>
      <c r="E281" s="70">
        <v>2024</v>
      </c>
      <c r="F281" s="70" t="s">
        <v>1554</v>
      </c>
      <c r="G281" s="70" t="s">
        <v>1974</v>
      </c>
      <c r="H281" s="70" t="s">
        <v>1975</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1996</v>
      </c>
      <c r="B282" s="70">
        <v>154</v>
      </c>
      <c r="C282" s="70">
        <v>1</v>
      </c>
      <c r="D282" s="70">
        <v>10</v>
      </c>
      <c r="E282" s="70">
        <v>1990</v>
      </c>
      <c r="F282" s="70" t="s">
        <v>787</v>
      </c>
      <c r="G282" s="70" t="s">
        <v>1997</v>
      </c>
      <c r="H282" s="70" t="s">
        <v>1998</v>
      </c>
      <c r="I282" s="148"/>
      <c r="J282" s="71">
        <v>41.092843206311898</v>
      </c>
      <c r="K282" s="71">
        <v>1.2294458757330731</v>
      </c>
      <c r="L282" s="71">
        <v>5.2317648113919839</v>
      </c>
      <c r="M282" s="71">
        <v>4.5268554479082157</v>
      </c>
      <c r="N282" s="71">
        <v>8.6937969232694474</v>
      </c>
      <c r="O282" s="71">
        <v>2.5479460368991038</v>
      </c>
      <c r="P282" s="71">
        <v>7.6726313192287394</v>
      </c>
      <c r="Q282" s="71">
        <v>0.64311462021805998</v>
      </c>
      <c r="R282" s="71">
        <v>60.09880385878725</v>
      </c>
      <c r="S282" s="71">
        <v>0.66353121333311327</v>
      </c>
      <c r="T282" s="72"/>
      <c r="U282" s="71">
        <v>1058135</v>
      </c>
      <c r="V282" s="71">
        <v>416</v>
      </c>
      <c r="W282" s="71">
        <v>59</v>
      </c>
      <c r="X282" s="71">
        <v>1776</v>
      </c>
      <c r="Y282" s="71">
        <v>3775</v>
      </c>
      <c r="Z282" s="71">
        <v>1048</v>
      </c>
      <c r="AA282" s="71">
        <v>1863</v>
      </c>
      <c r="AB282" s="71">
        <v>10442</v>
      </c>
      <c r="AC282" s="71">
        <v>10409221</v>
      </c>
      <c r="AD282" s="71">
        <v>0.66353121333311327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1999</v>
      </c>
      <c r="B283" s="70">
        <v>155</v>
      </c>
      <c r="C283" s="70">
        <v>2</v>
      </c>
      <c r="D283" s="70">
        <v>10</v>
      </c>
      <c r="E283" s="70">
        <v>2005</v>
      </c>
      <c r="F283" s="70" t="s">
        <v>789</v>
      </c>
      <c r="G283" s="70" t="s">
        <v>1997</v>
      </c>
      <c r="H283" s="70" t="s">
        <v>1998</v>
      </c>
      <c r="I283" s="148"/>
      <c r="J283" s="71">
        <v>114.2087091921827</v>
      </c>
      <c r="K283" s="71">
        <v>0.56169438709579278</v>
      </c>
      <c r="L283" s="71">
        <v>4.7599129841762942</v>
      </c>
      <c r="M283" s="71">
        <v>4.4402906771891226</v>
      </c>
      <c r="N283" s="71">
        <v>11.88003075175124</v>
      </c>
      <c r="O283" s="71">
        <v>5.311303139938599</v>
      </c>
      <c r="P283" s="71">
        <v>7.7642564564048371</v>
      </c>
      <c r="Q283" s="71">
        <v>0.47979819716324301</v>
      </c>
      <c r="R283" s="71">
        <v>55.470481003270017</v>
      </c>
      <c r="S283" s="71">
        <v>0.33023092999999992</v>
      </c>
      <c r="T283" s="72"/>
      <c r="U283" s="71">
        <v>3569602</v>
      </c>
      <c r="V283" s="71">
        <v>256</v>
      </c>
      <c r="W283" s="71">
        <v>56</v>
      </c>
      <c r="X283" s="71">
        <v>997</v>
      </c>
      <c r="Y283" s="71">
        <v>3843</v>
      </c>
      <c r="Z283" s="71">
        <v>2528</v>
      </c>
      <c r="AA283" s="71">
        <v>1544</v>
      </c>
      <c r="AB283" s="71">
        <v>8144</v>
      </c>
      <c r="AC283" s="71">
        <v>9808806</v>
      </c>
      <c r="AD283" s="71">
        <v>0.33023092999999992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2000</v>
      </c>
      <c r="B284" s="70">
        <v>156</v>
      </c>
      <c r="C284" s="70">
        <v>3</v>
      </c>
      <c r="D284" s="70">
        <v>10</v>
      </c>
      <c r="E284" s="70">
        <v>2006</v>
      </c>
      <c r="F284" s="70" t="s">
        <v>790</v>
      </c>
      <c r="G284" s="70" t="s">
        <v>1997</v>
      </c>
      <c r="H284" s="70" t="s">
        <v>1998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2001</v>
      </c>
      <c r="B285" s="70">
        <v>157</v>
      </c>
      <c r="C285" s="70">
        <v>4</v>
      </c>
      <c r="D285" s="70">
        <v>10</v>
      </c>
      <c r="E285" s="70">
        <v>2007</v>
      </c>
      <c r="F285" s="70" t="s">
        <v>791</v>
      </c>
      <c r="G285" s="70" t="s">
        <v>1997</v>
      </c>
      <c r="H285" s="70" t="s">
        <v>1998</v>
      </c>
      <c r="I285" s="148"/>
      <c r="J285" s="71">
        <v>118.5814050184905</v>
      </c>
      <c r="K285" s="71">
        <v>0.60675579468759444</v>
      </c>
      <c r="L285" s="71">
        <v>3.542143913254181</v>
      </c>
      <c r="M285" s="71">
        <v>6.7478392126152</v>
      </c>
      <c r="N285" s="71">
        <v>11.671300207562441</v>
      </c>
      <c r="O285" s="71">
        <v>5.2890988709438131</v>
      </c>
      <c r="P285" s="71">
        <v>7.5371960817323709</v>
      </c>
      <c r="Q285" s="71">
        <v>0.48574811259595901</v>
      </c>
      <c r="R285" s="71">
        <v>64.141384091012881</v>
      </c>
      <c r="S285" s="71">
        <v>0.51875072000000011</v>
      </c>
      <c r="T285" s="72"/>
      <c r="U285" s="71">
        <v>4789109</v>
      </c>
      <c r="V285" s="71">
        <v>273</v>
      </c>
      <c r="W285" s="71">
        <v>40</v>
      </c>
      <c r="X285" s="71">
        <v>1712</v>
      </c>
      <c r="Y285" s="71">
        <v>3757</v>
      </c>
      <c r="Z285" s="71">
        <v>2617</v>
      </c>
      <c r="AA285" s="71">
        <v>1476</v>
      </c>
      <c r="AB285" s="71">
        <v>7809</v>
      </c>
      <c r="AC285" s="71">
        <v>11667509</v>
      </c>
      <c r="AD285" s="71">
        <v>0.51875072000000011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2002</v>
      </c>
      <c r="B286" s="70">
        <v>158</v>
      </c>
      <c r="C286" s="70">
        <v>5</v>
      </c>
      <c r="D286" s="70">
        <v>10</v>
      </c>
      <c r="E286" s="70">
        <v>2008</v>
      </c>
      <c r="F286" s="70" t="s">
        <v>792</v>
      </c>
      <c r="G286" s="70" t="s">
        <v>1997</v>
      </c>
      <c r="H286" s="70" t="s">
        <v>1998</v>
      </c>
      <c r="I286" s="148"/>
      <c r="J286" s="71">
        <v>125.844172521367</v>
      </c>
      <c r="K286" s="71">
        <v>0.44905409206794072</v>
      </c>
      <c r="L286" s="71">
        <v>3.0754897312532958</v>
      </c>
      <c r="M286" s="71">
        <v>7.1728563127563874</v>
      </c>
      <c r="N286" s="71">
        <v>12.32929014034163</v>
      </c>
      <c r="O286" s="71">
        <v>5.2620522858457619</v>
      </c>
      <c r="P286" s="71">
        <v>7.4214920134151203</v>
      </c>
      <c r="Q286" s="71">
        <v>0.46974866658293202</v>
      </c>
      <c r="R286" s="71">
        <v>53.347834917119073</v>
      </c>
      <c r="S286" s="71">
        <v>0.85339313506000014</v>
      </c>
      <c r="T286" s="72"/>
      <c r="U286" s="71">
        <v>5517780</v>
      </c>
      <c r="V286" s="71">
        <v>273</v>
      </c>
      <c r="W286" s="71">
        <v>40</v>
      </c>
      <c r="X286" s="71">
        <v>1712</v>
      </c>
      <c r="Y286" s="71">
        <v>3760</v>
      </c>
      <c r="Z286" s="71">
        <v>2695</v>
      </c>
      <c r="AA286" s="71">
        <v>1455</v>
      </c>
      <c r="AB286" s="71">
        <v>7676</v>
      </c>
      <c r="AC286" s="71">
        <v>10076672</v>
      </c>
      <c r="AD286" s="71">
        <v>0.85339313506000014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2003</v>
      </c>
      <c r="B287" s="70">
        <v>159</v>
      </c>
      <c r="C287" s="70">
        <v>6</v>
      </c>
      <c r="D287" s="70">
        <v>10</v>
      </c>
      <c r="E287" s="70">
        <v>2009</v>
      </c>
      <c r="F287" s="70" t="s">
        <v>176</v>
      </c>
      <c r="G287" s="70" t="s">
        <v>1997</v>
      </c>
      <c r="H287" s="70" t="s">
        <v>1998</v>
      </c>
      <c r="I287" s="148"/>
      <c r="J287" s="71">
        <v>148.07993423012161</v>
      </c>
      <c r="K287" s="71">
        <v>0.50247948447425683</v>
      </c>
      <c r="L287" s="71">
        <v>4.7532930100924906</v>
      </c>
      <c r="M287" s="71">
        <v>7.253876905111917</v>
      </c>
      <c r="N287" s="71">
        <v>11.263643283990969</v>
      </c>
      <c r="O287" s="71">
        <v>5.3943981142357922</v>
      </c>
      <c r="P287" s="71">
        <v>7.1496094479873422</v>
      </c>
      <c r="Q287" s="71">
        <v>0.43927059521693901</v>
      </c>
      <c r="R287" s="71">
        <v>49.500295342387467</v>
      </c>
      <c r="S287" s="71">
        <v>0.71765263880000008</v>
      </c>
      <c r="T287" s="72"/>
      <c r="U287" s="71">
        <v>5553984</v>
      </c>
      <c r="V287" s="71">
        <v>276</v>
      </c>
      <c r="W287" s="71">
        <v>74</v>
      </c>
      <c r="X287" s="71">
        <v>1716</v>
      </c>
      <c r="Y287" s="71">
        <v>3725</v>
      </c>
      <c r="Z287" s="71">
        <v>2727</v>
      </c>
      <c r="AA287" s="71">
        <v>1439</v>
      </c>
      <c r="AB287" s="71">
        <v>7535</v>
      </c>
      <c r="AC287" s="71">
        <v>9121601</v>
      </c>
      <c r="AD287" s="71">
        <v>0.71765263880000008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9.81</v>
      </c>
      <c r="BK287" s="71">
        <v>0</v>
      </c>
      <c r="BL287" s="71">
        <v>0</v>
      </c>
      <c r="BM287" s="71">
        <v>0</v>
      </c>
      <c r="BN287" s="72"/>
      <c r="BO287" s="71">
        <v>0</v>
      </c>
      <c r="BP287" s="71">
        <v>0</v>
      </c>
      <c r="BQ287" s="71">
        <v>1</v>
      </c>
      <c r="BR287" s="71">
        <v>0</v>
      </c>
      <c r="BS287" s="71">
        <v>0</v>
      </c>
      <c r="BT287" s="71">
        <v>0</v>
      </c>
      <c r="BU287"/>
      <c r="BV287" s="70">
        <v>9.81</v>
      </c>
      <c r="BW287" s="70">
        <v>0</v>
      </c>
      <c r="BX287" s="70">
        <v>0</v>
      </c>
      <c r="BY287" s="70">
        <v>0</v>
      </c>
      <c r="BZ287" s="70">
        <v>0</v>
      </c>
      <c r="CA287" s="70">
        <v>0</v>
      </c>
      <c r="CB287" s="70">
        <v>0</v>
      </c>
      <c r="CC287" s="70">
        <v>0</v>
      </c>
      <c r="CD287" s="70">
        <v>0</v>
      </c>
    </row>
    <row r="288" spans="1:82">
      <c r="A288" s="70" t="s">
        <v>2004</v>
      </c>
      <c r="B288" s="70">
        <v>160</v>
      </c>
      <c r="C288" s="70">
        <v>7</v>
      </c>
      <c r="D288" s="70">
        <v>10</v>
      </c>
      <c r="E288" s="70">
        <v>2010</v>
      </c>
      <c r="F288" s="70" t="s">
        <v>177</v>
      </c>
      <c r="G288" s="70" t="s">
        <v>1997</v>
      </c>
      <c r="H288" s="70" t="s">
        <v>1998</v>
      </c>
      <c r="I288" s="148"/>
      <c r="J288" s="71">
        <v>135.3544621799484</v>
      </c>
      <c r="K288" s="71">
        <v>0.4846672353433007</v>
      </c>
      <c r="L288" s="71">
        <v>4.428228075007218</v>
      </c>
      <c r="M288" s="71">
        <v>6.4763376287590946</v>
      </c>
      <c r="N288" s="71">
        <v>10.3285962835022</v>
      </c>
      <c r="O288" s="71">
        <v>5.4068582598017727</v>
      </c>
      <c r="P288" s="71">
        <v>7.1441934115158903</v>
      </c>
      <c r="Q288" s="71">
        <v>0.45325029819773899</v>
      </c>
      <c r="R288" s="71">
        <v>51.504202385457923</v>
      </c>
      <c r="S288" s="71">
        <v>0.75260010336000005</v>
      </c>
      <c r="T288" s="72"/>
      <c r="U288" s="71">
        <v>5587003</v>
      </c>
      <c r="V288" s="71">
        <v>276</v>
      </c>
      <c r="W288" s="71">
        <v>74</v>
      </c>
      <c r="X288" s="71">
        <v>1716</v>
      </c>
      <c r="Y288" s="71">
        <v>3768</v>
      </c>
      <c r="Z288" s="71">
        <v>2746</v>
      </c>
      <c r="AA288" s="71">
        <v>1402</v>
      </c>
      <c r="AB288" s="71">
        <v>7450</v>
      </c>
      <c r="AC288" s="71">
        <v>8994105</v>
      </c>
      <c r="AD288" s="71">
        <v>0.75260010336000005</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10.366</v>
      </c>
      <c r="BK288" s="71">
        <v>0</v>
      </c>
      <c r="BL288" s="71">
        <v>0</v>
      </c>
      <c r="BM288" s="71">
        <v>0</v>
      </c>
      <c r="BN288" s="72"/>
      <c r="BO288" s="71">
        <v>0</v>
      </c>
      <c r="BP288" s="71">
        <v>0</v>
      </c>
      <c r="BQ288" s="71">
        <v>1</v>
      </c>
      <c r="BR288" s="71">
        <v>0</v>
      </c>
      <c r="BS288" s="71">
        <v>0</v>
      </c>
      <c r="BT288" s="71">
        <v>0</v>
      </c>
      <c r="BU288"/>
      <c r="BV288" s="70">
        <v>10.366</v>
      </c>
      <c r="BW288" s="70">
        <v>0</v>
      </c>
      <c r="BX288" s="70">
        <v>0</v>
      </c>
      <c r="BY288" s="70">
        <v>0</v>
      </c>
      <c r="BZ288" s="70">
        <v>0</v>
      </c>
      <c r="CA288" s="70">
        <v>0</v>
      </c>
      <c r="CB288" s="70">
        <v>0</v>
      </c>
      <c r="CC288" s="70">
        <v>0</v>
      </c>
      <c r="CD288" s="70">
        <v>0</v>
      </c>
    </row>
    <row r="289" spans="1:82">
      <c r="A289" s="70" t="s">
        <v>2005</v>
      </c>
      <c r="B289" s="70">
        <v>161</v>
      </c>
      <c r="C289" s="70">
        <v>8</v>
      </c>
      <c r="D289" s="70">
        <v>10</v>
      </c>
      <c r="E289" s="70">
        <v>2011</v>
      </c>
      <c r="F289" s="70" t="s">
        <v>178</v>
      </c>
      <c r="G289" s="70" t="s">
        <v>1997</v>
      </c>
      <c r="H289" s="70" t="s">
        <v>1998</v>
      </c>
      <c r="I289" s="148"/>
      <c r="J289" s="71">
        <v>138.80731081742951</v>
      </c>
      <c r="K289" s="71">
        <v>0.69687215528619417</v>
      </c>
      <c r="L289" s="71">
        <v>3.5488438762416301</v>
      </c>
      <c r="M289" s="71">
        <v>8.9875569269907789</v>
      </c>
      <c r="N289" s="71">
        <v>14.59705178225666</v>
      </c>
      <c r="O289" s="71">
        <v>5.3786126503007061</v>
      </c>
      <c r="P289" s="71">
        <v>6.8684593406121461</v>
      </c>
      <c r="Q289" s="71">
        <v>0.51327488375186203</v>
      </c>
      <c r="R289" s="71">
        <v>47.212135549768803</v>
      </c>
      <c r="S289" s="71">
        <v>0.77218814250000001</v>
      </c>
      <c r="T289" s="72"/>
      <c r="U289" s="71">
        <v>5394304</v>
      </c>
      <c r="V289" s="71">
        <v>276</v>
      </c>
      <c r="W289" s="71">
        <v>74</v>
      </c>
      <c r="X289" s="71">
        <v>1716</v>
      </c>
      <c r="Y289" s="71">
        <v>3720</v>
      </c>
      <c r="Z289" s="71">
        <v>2791</v>
      </c>
      <c r="AA289" s="71">
        <v>1388</v>
      </c>
      <c r="AB289" s="71">
        <v>7314</v>
      </c>
      <c r="AC289" s="71">
        <v>8230952</v>
      </c>
      <c r="AD289" s="71">
        <v>0.77218814250000001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7.8650000000000002</v>
      </c>
      <c r="BK289" s="71">
        <v>0</v>
      </c>
      <c r="BL289" s="71">
        <v>0</v>
      </c>
      <c r="BM289" s="71">
        <v>0</v>
      </c>
      <c r="BN289" s="72"/>
      <c r="BO289" s="71">
        <v>0</v>
      </c>
      <c r="BP289" s="71">
        <v>0</v>
      </c>
      <c r="BQ289" s="71">
        <v>1</v>
      </c>
      <c r="BR289" s="71">
        <v>0</v>
      </c>
      <c r="BS289" s="71">
        <v>0</v>
      </c>
      <c r="BT289" s="71">
        <v>0</v>
      </c>
      <c r="BU289"/>
      <c r="BV289" s="70">
        <v>7.8650000000000002</v>
      </c>
      <c r="BW289" s="70">
        <v>0</v>
      </c>
      <c r="BX289" s="70">
        <v>0</v>
      </c>
      <c r="BY289" s="70">
        <v>0</v>
      </c>
      <c r="BZ289" s="70">
        <v>0</v>
      </c>
      <c r="CA289" s="70">
        <v>0</v>
      </c>
      <c r="CB289" s="70">
        <v>0</v>
      </c>
      <c r="CC289" s="70">
        <v>0</v>
      </c>
      <c r="CD289" s="70">
        <v>0</v>
      </c>
    </row>
    <row r="290" spans="1:82">
      <c r="A290" s="70" t="s">
        <v>2006</v>
      </c>
      <c r="B290" s="70">
        <v>162</v>
      </c>
      <c r="C290" s="70">
        <v>9</v>
      </c>
      <c r="D290" s="70">
        <v>10</v>
      </c>
      <c r="E290" s="70">
        <v>2012</v>
      </c>
      <c r="F290" s="70" t="s">
        <v>179</v>
      </c>
      <c r="G290" s="70" t="s">
        <v>1997</v>
      </c>
      <c r="H290" s="70" t="s">
        <v>1998</v>
      </c>
      <c r="I290" s="148"/>
      <c r="J290" s="71">
        <v>140.0436450943034</v>
      </c>
      <c r="K290" s="71">
        <v>0.70134254888653225</v>
      </c>
      <c r="L290" s="71">
        <v>3.527088000186545</v>
      </c>
      <c r="M290" s="71">
        <v>10.077769944313021</v>
      </c>
      <c r="N290" s="71">
        <v>17.966952021646879</v>
      </c>
      <c r="O290" s="71">
        <v>5.1317075287594065</v>
      </c>
      <c r="P290" s="71">
        <v>5.9370981276249211</v>
      </c>
      <c r="Q290" s="71">
        <v>0.57352197461833698</v>
      </c>
      <c r="R290" s="71">
        <v>49.929494350073327</v>
      </c>
      <c r="S290" s="71">
        <v>1.0968326972</v>
      </c>
      <c r="T290" s="72"/>
      <c r="U290" s="71">
        <v>4272138</v>
      </c>
      <c r="V290" s="71">
        <v>276</v>
      </c>
      <c r="W290" s="71">
        <v>74</v>
      </c>
      <c r="X290" s="71">
        <v>1716</v>
      </c>
      <c r="Y290" s="71">
        <v>4027</v>
      </c>
      <c r="Z290" s="71">
        <v>2684</v>
      </c>
      <c r="AA290" s="71">
        <v>1193</v>
      </c>
      <c r="AB290" s="71">
        <v>7522</v>
      </c>
      <c r="AC290" s="71">
        <v>8479237</v>
      </c>
      <c r="AD290" s="71">
        <v>1.0968326972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7.4960000000000004</v>
      </c>
      <c r="BK290" s="71">
        <v>0</v>
      </c>
      <c r="BL290" s="71">
        <v>0</v>
      </c>
      <c r="BM290" s="71">
        <v>0</v>
      </c>
      <c r="BN290" s="72"/>
      <c r="BO290" s="71">
        <v>0</v>
      </c>
      <c r="BP290" s="71">
        <v>0</v>
      </c>
      <c r="BQ290" s="71">
        <v>1</v>
      </c>
      <c r="BR290" s="71">
        <v>0</v>
      </c>
      <c r="BS290" s="71">
        <v>0</v>
      </c>
      <c r="BT290" s="71">
        <v>0</v>
      </c>
      <c r="BU290"/>
      <c r="BV290" s="70">
        <v>7.4960000000000004</v>
      </c>
      <c r="BW290" s="70">
        <v>0</v>
      </c>
      <c r="BX290" s="70">
        <v>0</v>
      </c>
      <c r="BY290" s="70">
        <v>0</v>
      </c>
      <c r="BZ290" s="70">
        <v>0</v>
      </c>
      <c r="CA290" s="70">
        <v>0</v>
      </c>
      <c r="CB290" s="70">
        <v>0</v>
      </c>
      <c r="CC290" s="70">
        <v>0</v>
      </c>
      <c r="CD290" s="70">
        <v>0</v>
      </c>
    </row>
    <row r="291" spans="1:82">
      <c r="A291" s="70" t="s">
        <v>2007</v>
      </c>
      <c r="B291" s="70">
        <v>163</v>
      </c>
      <c r="C291" s="70">
        <v>10</v>
      </c>
      <c r="D291" s="70">
        <v>10</v>
      </c>
      <c r="E291" s="70">
        <v>2013</v>
      </c>
      <c r="F291" s="70" t="s">
        <v>180</v>
      </c>
      <c r="G291" s="70" t="s">
        <v>1997</v>
      </c>
      <c r="H291" s="70" t="s">
        <v>1998</v>
      </c>
      <c r="I291" s="148"/>
      <c r="J291" s="71">
        <v>116.66642857189591</v>
      </c>
      <c r="K291" s="71">
        <v>0.58455525875186076</v>
      </c>
      <c r="L291" s="71">
        <v>3.6456092722971558</v>
      </c>
      <c r="M291" s="71">
        <v>10.233498817121211</v>
      </c>
      <c r="N291" s="71">
        <v>18.729060684382119</v>
      </c>
      <c r="O291" s="71">
        <v>5.1338385690151522</v>
      </c>
      <c r="P291" s="71">
        <v>6.0643717987432195</v>
      </c>
      <c r="Q291" s="71">
        <v>0.57629395879511103</v>
      </c>
      <c r="R291" s="71">
        <v>50.167613019776262</v>
      </c>
      <c r="S291" s="71">
        <v>1.06005978</v>
      </c>
      <c r="T291" s="72"/>
      <c r="U291" s="71">
        <v>3937504</v>
      </c>
      <c r="V291" s="71">
        <v>276</v>
      </c>
      <c r="W291" s="71">
        <v>74</v>
      </c>
      <c r="X291" s="71">
        <v>1716</v>
      </c>
      <c r="Y291" s="71">
        <v>4013</v>
      </c>
      <c r="Z291" s="71">
        <v>2805</v>
      </c>
      <c r="AA291" s="71">
        <v>1214</v>
      </c>
      <c r="AB291" s="71">
        <v>7450</v>
      </c>
      <c r="AC291" s="71">
        <v>8316376</v>
      </c>
      <c r="AD291" s="71">
        <v>1.06005978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7.79</v>
      </c>
      <c r="BK291" s="71">
        <v>0</v>
      </c>
      <c r="BL291" s="71">
        <v>0</v>
      </c>
      <c r="BM291" s="71">
        <v>0</v>
      </c>
      <c r="BN291" s="72"/>
      <c r="BO291" s="71">
        <v>0</v>
      </c>
      <c r="BP291" s="71">
        <v>0</v>
      </c>
      <c r="BQ291" s="71">
        <v>1</v>
      </c>
      <c r="BR291" s="71">
        <v>0</v>
      </c>
      <c r="BS291" s="71">
        <v>0</v>
      </c>
      <c r="BT291" s="71">
        <v>0</v>
      </c>
      <c r="BU291"/>
      <c r="BV291" s="70">
        <v>7.79</v>
      </c>
      <c r="BW291" s="70">
        <v>0</v>
      </c>
      <c r="BX291" s="70">
        <v>0</v>
      </c>
      <c r="BY291" s="70">
        <v>0</v>
      </c>
      <c r="BZ291" s="70">
        <v>0</v>
      </c>
      <c r="CA291" s="70">
        <v>0</v>
      </c>
      <c r="CB291" s="70">
        <v>0</v>
      </c>
      <c r="CC291" s="70">
        <v>0</v>
      </c>
      <c r="CD291" s="70">
        <v>0</v>
      </c>
    </row>
    <row r="292" spans="1:82">
      <c r="A292" s="70" t="s">
        <v>2008</v>
      </c>
      <c r="B292" s="70">
        <v>164</v>
      </c>
      <c r="C292" s="70">
        <v>11</v>
      </c>
      <c r="D292" s="70">
        <v>10</v>
      </c>
      <c r="E292" s="70">
        <v>2014</v>
      </c>
      <c r="F292" s="70" t="s">
        <v>181</v>
      </c>
      <c r="G292" s="1064" t="s">
        <v>1997</v>
      </c>
      <c r="H292" s="70" t="s">
        <v>1998</v>
      </c>
      <c r="I292" s="148"/>
      <c r="J292" s="71">
        <v>92.058454601486702</v>
      </c>
      <c r="K292" s="71">
        <v>0.56922521123560466</v>
      </c>
      <c r="L292" s="71">
        <v>2.6579914606998432</v>
      </c>
      <c r="M292" s="71">
        <v>8.8872079227186784</v>
      </c>
      <c r="N292" s="71">
        <v>17.33423206907803</v>
      </c>
      <c r="O292" s="71">
        <v>4.959560170300116</v>
      </c>
      <c r="P292" s="71">
        <v>5.9703602506821909</v>
      </c>
      <c r="Q292" s="71">
        <v>0.54750185633607396</v>
      </c>
      <c r="R292" s="71">
        <v>49.02287008521364</v>
      </c>
      <c r="S292" s="71">
        <v>0.76799831680000008</v>
      </c>
      <c r="T292" s="72"/>
      <c r="U292" s="71">
        <v>3566537</v>
      </c>
      <c r="V292" s="71">
        <v>227</v>
      </c>
      <c r="W292" s="71">
        <v>46</v>
      </c>
      <c r="X292" s="71">
        <v>1554</v>
      </c>
      <c r="Y292" s="71">
        <v>4045</v>
      </c>
      <c r="Z292" s="71">
        <v>2854</v>
      </c>
      <c r="AA292" s="71">
        <v>1189</v>
      </c>
      <c r="AB292" s="71">
        <v>7377</v>
      </c>
      <c r="AC292" s="71">
        <v>8152163</v>
      </c>
      <c r="AD292" s="71">
        <v>0.76799831680000008</v>
      </c>
      <c r="AE292" s="72"/>
      <c r="AF292" s="71"/>
      <c r="AG292" s="71"/>
      <c r="AH292" s="71"/>
      <c r="AI292" s="71"/>
      <c r="AJ292" s="71"/>
      <c r="AK292" s="71"/>
      <c r="AL292" s="71"/>
      <c r="AM292" s="71"/>
      <c r="AN292" s="71"/>
      <c r="AO292" s="71"/>
      <c r="AP292" s="71"/>
      <c r="AQ292" s="72"/>
      <c r="AR292" s="71">
        <v>82</v>
      </c>
      <c r="AS292" s="71">
        <v>24</v>
      </c>
      <c r="AT292" s="71">
        <v>0</v>
      </c>
      <c r="AU292" s="71">
        <v>0</v>
      </c>
      <c r="AV292" s="71">
        <v>0</v>
      </c>
      <c r="AW292" s="71">
        <v>0</v>
      </c>
      <c r="AX292" s="71"/>
      <c r="AY292" s="72"/>
      <c r="AZ292" s="71">
        <v>374.9</v>
      </c>
      <c r="BA292" s="71">
        <v>1070.7</v>
      </c>
      <c r="BB292" s="71">
        <v>0</v>
      </c>
      <c r="BC292" s="71">
        <v>0</v>
      </c>
      <c r="BD292" s="71">
        <v>0</v>
      </c>
      <c r="BE292" s="71">
        <v>0</v>
      </c>
      <c r="BF292" s="71"/>
      <c r="BG292" s="72"/>
      <c r="BH292" s="71">
        <v>0</v>
      </c>
      <c r="BI292" s="71">
        <v>0</v>
      </c>
      <c r="BJ292" s="71">
        <v>8.5909999999999993</v>
      </c>
      <c r="BK292" s="71">
        <v>0</v>
      </c>
      <c r="BL292" s="71">
        <v>0</v>
      </c>
      <c r="BM292" s="71">
        <v>0</v>
      </c>
      <c r="BN292" s="72"/>
      <c r="BO292" s="71">
        <v>0</v>
      </c>
      <c r="BP292" s="71">
        <v>0</v>
      </c>
      <c r="BQ292" s="71">
        <v>1</v>
      </c>
      <c r="BR292" s="71">
        <v>0</v>
      </c>
      <c r="BS292" s="71">
        <v>0</v>
      </c>
      <c r="BT292" s="71">
        <v>0</v>
      </c>
      <c r="BU292"/>
      <c r="BV292" s="70">
        <v>8.5909999999999993</v>
      </c>
      <c r="BW292" s="70">
        <v>0</v>
      </c>
      <c r="BX292" s="70">
        <v>0</v>
      </c>
      <c r="BY292" s="70">
        <v>0</v>
      </c>
      <c r="BZ292" s="70">
        <v>0</v>
      </c>
      <c r="CA292" s="70">
        <v>0</v>
      </c>
      <c r="CB292" s="70">
        <v>0</v>
      </c>
      <c r="CC292" s="70">
        <v>0</v>
      </c>
      <c r="CD292" s="70">
        <v>0</v>
      </c>
    </row>
    <row r="293" spans="1:82">
      <c r="A293" s="70" t="s">
        <v>2009</v>
      </c>
      <c r="B293" s="70">
        <v>165</v>
      </c>
      <c r="C293" s="70">
        <v>12</v>
      </c>
      <c r="D293" s="70">
        <v>10</v>
      </c>
      <c r="E293" s="70">
        <v>2015</v>
      </c>
      <c r="F293" s="70" t="s">
        <v>182</v>
      </c>
      <c r="G293" s="1064" t="s">
        <v>1997</v>
      </c>
      <c r="H293" s="70" t="s">
        <v>1998</v>
      </c>
      <c r="I293" s="148"/>
      <c r="J293" s="71">
        <v>105.126335828104</v>
      </c>
      <c r="K293" s="71">
        <v>0.53438313600686982</v>
      </c>
      <c r="L293" s="71">
        <v>2.1328739240788148</v>
      </c>
      <c r="M293" s="71">
        <v>8.3503062985278529</v>
      </c>
      <c r="N293" s="71">
        <v>15.21708165293423</v>
      </c>
      <c r="O293" s="71">
        <v>4.972526506405786</v>
      </c>
      <c r="P293" s="71">
        <v>5.9449254069533337</v>
      </c>
      <c r="Q293" s="71">
        <v>0.53175509577869495</v>
      </c>
      <c r="R293" s="71">
        <v>47.179115617249678</v>
      </c>
      <c r="S293" s="71">
        <v>0.72037661728375024</v>
      </c>
      <c r="T293" s="72"/>
      <c r="U293" s="71">
        <v>3877219</v>
      </c>
      <c r="V293" s="71">
        <v>227</v>
      </c>
      <c r="W293" s="71">
        <v>46</v>
      </c>
      <c r="X293" s="71">
        <v>1554</v>
      </c>
      <c r="Y293" s="71">
        <v>4077</v>
      </c>
      <c r="Z293" s="71">
        <v>2889</v>
      </c>
      <c r="AA293" s="71">
        <v>1183</v>
      </c>
      <c r="AB293" s="71">
        <v>7319</v>
      </c>
      <c r="AC293" s="71">
        <v>8064500</v>
      </c>
      <c r="AD293" s="71">
        <v>0.72037661728375024</v>
      </c>
      <c r="AE293" s="72"/>
      <c r="AF293" s="71">
        <v>48555338.351940341</v>
      </c>
      <c r="AG293" s="71">
        <v>384395.79841682751</v>
      </c>
      <c r="AH293" s="71">
        <v>446166.51284061442</v>
      </c>
      <c r="AI293" s="71">
        <v>9130439.3248394635</v>
      </c>
      <c r="AJ293" s="71">
        <v>20378416.86507044</v>
      </c>
      <c r="AK293" s="71">
        <v>0</v>
      </c>
      <c r="AL293" s="71">
        <v>0</v>
      </c>
      <c r="AM293" s="71">
        <v>1003038.2479497259</v>
      </c>
      <c r="AN293" s="71">
        <v>0</v>
      </c>
      <c r="AO293" s="71">
        <v>0</v>
      </c>
      <c r="AP293" s="71">
        <v>79897795.10105741</v>
      </c>
      <c r="AQ293" s="72"/>
      <c r="AR293" s="71">
        <v>102</v>
      </c>
      <c r="AS293" s="71">
        <v>45</v>
      </c>
      <c r="AT293" s="71">
        <v>0</v>
      </c>
      <c r="AU293" s="71">
        <v>0</v>
      </c>
      <c r="AV293" s="71">
        <v>0</v>
      </c>
      <c r="AW293" s="71">
        <v>0</v>
      </c>
      <c r="AX293" s="71"/>
      <c r="AY293" s="72"/>
      <c r="AZ293" s="71">
        <v>490.3</v>
      </c>
      <c r="BA293" s="71">
        <v>1719.7</v>
      </c>
      <c r="BB293" s="71">
        <v>0</v>
      </c>
      <c r="BC293" s="71">
        <v>0</v>
      </c>
      <c r="BD293" s="71">
        <v>0</v>
      </c>
      <c r="BE293" s="71">
        <v>0</v>
      </c>
      <c r="BF293" s="71"/>
      <c r="BG293" s="72"/>
      <c r="BH293" s="71">
        <v>0</v>
      </c>
      <c r="BI293" s="71">
        <v>0</v>
      </c>
      <c r="BJ293" s="71">
        <v>8.3940000000000001</v>
      </c>
      <c r="BK293" s="71">
        <v>0</v>
      </c>
      <c r="BL293" s="71">
        <v>0</v>
      </c>
      <c r="BM293" s="71">
        <v>0</v>
      </c>
      <c r="BN293" s="72"/>
      <c r="BO293" s="71">
        <v>0</v>
      </c>
      <c r="BP293" s="71">
        <v>0</v>
      </c>
      <c r="BQ293" s="71">
        <v>1</v>
      </c>
      <c r="BR293" s="71">
        <v>0</v>
      </c>
      <c r="BS293" s="71">
        <v>0</v>
      </c>
      <c r="BT293" s="71">
        <v>0</v>
      </c>
      <c r="BU293"/>
      <c r="BV293" s="70">
        <v>8.3940000000000001</v>
      </c>
      <c r="BW293" s="70">
        <v>0</v>
      </c>
      <c r="BX293" s="70">
        <v>0</v>
      </c>
      <c r="BY293" s="70">
        <v>0</v>
      </c>
      <c r="BZ293" s="70">
        <v>0</v>
      </c>
      <c r="CA293" s="70">
        <v>0</v>
      </c>
      <c r="CB293" s="70">
        <v>0</v>
      </c>
      <c r="CC293" s="70">
        <v>0</v>
      </c>
      <c r="CD293" s="70">
        <v>0</v>
      </c>
    </row>
    <row r="294" spans="1:82">
      <c r="A294" s="70" t="s">
        <v>2010</v>
      </c>
      <c r="B294" s="70">
        <v>166</v>
      </c>
      <c r="C294" s="70">
        <v>13</v>
      </c>
      <c r="D294" s="70">
        <v>10</v>
      </c>
      <c r="E294" s="70">
        <v>2016</v>
      </c>
      <c r="F294" s="70" t="s">
        <v>155</v>
      </c>
      <c r="G294" s="70" t="s">
        <v>1997</v>
      </c>
      <c r="H294" s="70" t="s">
        <v>1998</v>
      </c>
      <c r="I294" s="148"/>
      <c r="J294" s="71">
        <v>103.62600765839821</v>
      </c>
      <c r="K294" s="71">
        <v>0.49605128852350949</v>
      </c>
      <c r="L294" s="71">
        <v>2.1319138522069609</v>
      </c>
      <c r="M294" s="71">
        <v>6.3562825069927964</v>
      </c>
      <c r="N294" s="71">
        <v>12.744374001984596</v>
      </c>
      <c r="O294" s="71">
        <v>4.9614511838625779</v>
      </c>
      <c r="P294" s="71">
        <v>5.8596186524772262</v>
      </c>
      <c r="Q294" s="71">
        <v>0.51003387311428117</v>
      </c>
      <c r="R294" s="71">
        <v>46.504133839855022</v>
      </c>
      <c r="S294" s="71">
        <v>0.97168617920000022</v>
      </c>
      <c r="T294" s="72"/>
      <c r="U294" s="71">
        <v>3954749</v>
      </c>
      <c r="V294" s="71">
        <v>227</v>
      </c>
      <c r="W294" s="71">
        <v>46</v>
      </c>
      <c r="X294" s="71">
        <v>1554</v>
      </c>
      <c r="Y294" s="71">
        <v>4067</v>
      </c>
      <c r="Z294" s="71">
        <v>2918</v>
      </c>
      <c r="AA294" s="71">
        <v>1206</v>
      </c>
      <c r="AB294" s="71">
        <v>7221</v>
      </c>
      <c r="AC294" s="71">
        <v>7942448.2973336624</v>
      </c>
      <c r="AD294" s="71">
        <v>0.97168617920000022</v>
      </c>
      <c r="AE294" s="72"/>
      <c r="AF294" s="71">
        <v>47563440.972236827</v>
      </c>
      <c r="AG294" s="71">
        <v>374089.90987702168</v>
      </c>
      <c r="AH294" s="71">
        <v>362178.70278364362</v>
      </c>
      <c r="AI294" s="71">
        <v>9171504.4441298191</v>
      </c>
      <c r="AJ294" s="71">
        <v>21263695.586237911</v>
      </c>
      <c r="AK294" s="71">
        <v>0</v>
      </c>
      <c r="AL294" s="71">
        <v>0</v>
      </c>
      <c r="AM294" s="71">
        <v>990376.58717359917</v>
      </c>
      <c r="AN294" s="71">
        <v>0</v>
      </c>
      <c r="AO294" s="71">
        <v>0</v>
      </c>
      <c r="AP294" s="71">
        <v>79725286.202438816</v>
      </c>
      <c r="AQ294" s="72"/>
      <c r="AR294" s="71">
        <v>125</v>
      </c>
      <c r="AS294" s="71">
        <v>62</v>
      </c>
      <c r="AT294" s="71">
        <v>0</v>
      </c>
      <c r="AU294" s="71">
        <v>0</v>
      </c>
      <c r="AV294" s="71">
        <v>0</v>
      </c>
      <c r="AW294" s="71">
        <v>0</v>
      </c>
      <c r="AX294" s="71"/>
      <c r="AY294" s="72"/>
      <c r="AZ294" s="71">
        <v>609.58199999999999</v>
      </c>
      <c r="BA294" s="71">
        <v>2074.1</v>
      </c>
      <c r="BB294" s="71">
        <v>0</v>
      </c>
      <c r="BC294" s="71">
        <v>0</v>
      </c>
      <c r="BD294" s="71">
        <v>0</v>
      </c>
      <c r="BE294" s="71">
        <v>0</v>
      </c>
      <c r="BF294" s="71"/>
      <c r="BG294" s="72"/>
      <c r="BH294" s="71">
        <v>0</v>
      </c>
      <c r="BI294" s="71">
        <v>0</v>
      </c>
      <c r="BJ294" s="71">
        <v>7.609</v>
      </c>
      <c r="BK294" s="71">
        <v>0</v>
      </c>
      <c r="BL294" s="71">
        <v>0</v>
      </c>
      <c r="BM294" s="71">
        <v>0</v>
      </c>
      <c r="BN294" s="72"/>
      <c r="BO294" s="71">
        <v>0</v>
      </c>
      <c r="BP294" s="71">
        <v>0</v>
      </c>
      <c r="BQ294" s="71">
        <v>1</v>
      </c>
      <c r="BR294" s="71">
        <v>0</v>
      </c>
      <c r="BS294" s="71">
        <v>0</v>
      </c>
      <c r="BT294" s="71">
        <v>0</v>
      </c>
      <c r="BU294"/>
      <c r="BV294" s="70">
        <v>7.609</v>
      </c>
      <c r="BW294" s="70">
        <v>0</v>
      </c>
      <c r="BX294" s="70">
        <v>0</v>
      </c>
      <c r="BY294" s="70">
        <v>0</v>
      </c>
      <c r="BZ294" s="70">
        <v>0</v>
      </c>
      <c r="CA294" s="70">
        <v>0</v>
      </c>
      <c r="CB294" s="70">
        <v>0</v>
      </c>
      <c r="CC294" s="70">
        <v>0</v>
      </c>
      <c r="CD294" s="70">
        <v>0</v>
      </c>
    </row>
    <row r="295" spans="1:82">
      <c r="A295" s="70" t="s">
        <v>2011</v>
      </c>
      <c r="B295" s="70">
        <v>167</v>
      </c>
      <c r="C295" s="70">
        <v>14</v>
      </c>
      <c r="D295" s="70">
        <v>10</v>
      </c>
      <c r="E295" s="70">
        <v>2017</v>
      </c>
      <c r="F295" s="70" t="s">
        <v>156</v>
      </c>
      <c r="G295" s="70" t="s">
        <v>1997</v>
      </c>
      <c r="H295" s="70" t="s">
        <v>1998</v>
      </c>
      <c r="I295" s="148"/>
      <c r="J295" s="71">
        <v>90.887901703035382</v>
      </c>
      <c r="K295" s="71">
        <v>0.49864114684473176</v>
      </c>
      <c r="L295" s="71">
        <v>1.9519747663546314</v>
      </c>
      <c r="M295" s="71">
        <v>6.1696149014826229</v>
      </c>
      <c r="N295" s="71">
        <v>13.543772088648167</v>
      </c>
      <c r="O295" s="71">
        <v>4.8921999513525085</v>
      </c>
      <c r="P295" s="71">
        <v>5.9335427650166803</v>
      </c>
      <c r="Q295" s="71">
        <v>0.483378513132594</v>
      </c>
      <c r="R295" s="71">
        <v>45.986625903984375</v>
      </c>
      <c r="S295" s="71">
        <v>1.3136724737711998</v>
      </c>
      <c r="T295" s="72"/>
      <c r="U295" s="71">
        <v>3903245</v>
      </c>
      <c r="V295" s="71">
        <v>227</v>
      </c>
      <c r="W295" s="71">
        <v>46</v>
      </c>
      <c r="X295" s="71">
        <v>1554</v>
      </c>
      <c r="Y295" s="71">
        <v>4057</v>
      </c>
      <c r="Z295" s="71">
        <v>2925</v>
      </c>
      <c r="AA295" s="71">
        <v>1229</v>
      </c>
      <c r="AB295" s="71">
        <v>7077</v>
      </c>
      <c r="AC295" s="71">
        <v>8009903.9999999981</v>
      </c>
      <c r="AD295" s="71">
        <v>1.3136724737712</v>
      </c>
      <c r="AE295" s="72"/>
      <c r="AF295" s="71">
        <v>40450811.074689537</v>
      </c>
      <c r="AG295" s="71">
        <v>376604.69989587332</v>
      </c>
      <c r="AH295" s="71">
        <v>422777.81493407348</v>
      </c>
      <c r="AI295" s="71">
        <v>8989670.3653710634</v>
      </c>
      <c r="AJ295" s="71">
        <v>22304509.378118441</v>
      </c>
      <c r="AK295" s="71">
        <v>0</v>
      </c>
      <c r="AL295" s="71">
        <v>0</v>
      </c>
      <c r="AM295" s="71">
        <v>972145.42515551182</v>
      </c>
      <c r="AN295" s="71">
        <v>0</v>
      </c>
      <c r="AO295" s="71">
        <v>0</v>
      </c>
      <c r="AP295" s="71">
        <v>73516518.758164495</v>
      </c>
      <c r="AQ295" s="72"/>
      <c r="AR295" s="71">
        <v>133</v>
      </c>
      <c r="AS295" s="71">
        <v>72</v>
      </c>
      <c r="AT295" s="71">
        <v>0</v>
      </c>
      <c r="AU295" s="71">
        <v>0</v>
      </c>
      <c r="AV295" s="71">
        <v>0</v>
      </c>
      <c r="AW295" s="71">
        <v>0</v>
      </c>
      <c r="AX295" s="71"/>
      <c r="AY295" s="72"/>
      <c r="AZ295" s="71">
        <v>648.78200000000004</v>
      </c>
      <c r="BA295" s="71">
        <v>2459.3000000000002</v>
      </c>
      <c r="BB295" s="71">
        <v>0</v>
      </c>
      <c r="BC295" s="71">
        <v>0</v>
      </c>
      <c r="BD295" s="71">
        <v>0</v>
      </c>
      <c r="BE295" s="71">
        <v>0</v>
      </c>
      <c r="BF295" s="71"/>
      <c r="BG295" s="72"/>
      <c r="BH295" s="71">
        <v>0</v>
      </c>
      <c r="BI295" s="71">
        <v>0</v>
      </c>
      <c r="BJ295" s="71">
        <v>7.4050000000000002</v>
      </c>
      <c r="BK295" s="71">
        <v>0</v>
      </c>
      <c r="BL295" s="71">
        <v>0</v>
      </c>
      <c r="BM295" s="71">
        <v>0</v>
      </c>
      <c r="BN295" s="72"/>
      <c r="BO295" s="71">
        <v>0</v>
      </c>
      <c r="BP295" s="71">
        <v>0</v>
      </c>
      <c r="BQ295" s="71">
        <v>1</v>
      </c>
      <c r="BR295" s="71">
        <v>0</v>
      </c>
      <c r="BS295" s="71">
        <v>0</v>
      </c>
      <c r="BT295" s="71">
        <v>0</v>
      </c>
      <c r="BU295"/>
      <c r="BV295" s="70">
        <v>7.4050000000000002</v>
      </c>
      <c r="BW295" s="70">
        <v>0</v>
      </c>
      <c r="BX295" s="70">
        <v>0</v>
      </c>
      <c r="BY295" s="70">
        <v>0</v>
      </c>
      <c r="BZ295" s="70">
        <v>0</v>
      </c>
      <c r="CA295" s="70">
        <v>0</v>
      </c>
      <c r="CB295" s="70">
        <v>0</v>
      </c>
      <c r="CC295" s="70">
        <v>0</v>
      </c>
      <c r="CD295" s="70">
        <v>0</v>
      </c>
    </row>
    <row r="296" spans="1:82">
      <c r="A296" s="70" t="s">
        <v>2012</v>
      </c>
      <c r="B296" s="70">
        <v>168</v>
      </c>
      <c r="C296" s="70">
        <v>15</v>
      </c>
      <c r="D296" s="70">
        <v>10</v>
      </c>
      <c r="E296" s="70">
        <v>2018</v>
      </c>
      <c r="F296" s="70" t="s">
        <v>183</v>
      </c>
      <c r="G296" s="70" t="s">
        <v>1997</v>
      </c>
      <c r="H296" s="70" t="s">
        <v>1998</v>
      </c>
      <c r="I296" s="148"/>
      <c r="J296" s="71">
        <v>78.205134195175532</v>
      </c>
      <c r="K296" s="71">
        <v>0.46937493710893913</v>
      </c>
      <c r="L296" s="71">
        <v>1.7641273556697388</v>
      </c>
      <c r="M296" s="71">
        <v>6.1620782916650789</v>
      </c>
      <c r="N296" s="71">
        <v>11.455568809642314</v>
      </c>
      <c r="O296" s="71">
        <v>4.8380320313524701</v>
      </c>
      <c r="P296" s="71">
        <v>5.8792587571348056</v>
      </c>
      <c r="Q296" s="71">
        <v>0.437517892823515</v>
      </c>
      <c r="R296" s="71">
        <v>48.295694125568929</v>
      </c>
      <c r="S296" s="71">
        <v>1.0713963812360001</v>
      </c>
      <c r="T296" s="72"/>
      <c r="U296" s="71">
        <v>3476099</v>
      </c>
      <c r="V296" s="71">
        <v>227</v>
      </c>
      <c r="W296" s="71">
        <v>46</v>
      </c>
      <c r="X296" s="71">
        <v>1554</v>
      </c>
      <c r="Y296" s="71">
        <v>3988</v>
      </c>
      <c r="Z296" s="71">
        <v>2948</v>
      </c>
      <c r="AA296" s="71">
        <v>1230</v>
      </c>
      <c r="AB296" s="71">
        <v>6903</v>
      </c>
      <c r="AC296" s="71">
        <v>8379127.0000000009</v>
      </c>
      <c r="AD296" s="71">
        <v>1.0713963812359999</v>
      </c>
      <c r="AE296" s="72"/>
      <c r="AF296" s="71">
        <v>37929151.733308934</v>
      </c>
      <c r="AG296" s="71">
        <v>335832.55530212732</v>
      </c>
      <c r="AH296" s="71">
        <v>370140.34851733991</v>
      </c>
      <c r="AI296" s="71">
        <v>8831719.6342139579</v>
      </c>
      <c r="AJ296" s="71">
        <v>18534337.694209319</v>
      </c>
      <c r="AK296" s="71">
        <v>0</v>
      </c>
      <c r="AL296" s="71">
        <v>0</v>
      </c>
      <c r="AM296" s="71">
        <v>950205.61724251206</v>
      </c>
      <c r="AN296" s="71">
        <v>0</v>
      </c>
      <c r="AO296" s="71">
        <v>0</v>
      </c>
      <c r="AP296" s="71">
        <v>66951387.582794189</v>
      </c>
      <c r="AQ296" s="72"/>
      <c r="AR296" s="71">
        <v>138</v>
      </c>
      <c r="AS296" s="71">
        <v>82</v>
      </c>
      <c r="AT296" s="71">
        <v>0</v>
      </c>
      <c r="AU296" s="71">
        <v>0</v>
      </c>
      <c r="AV296" s="71">
        <v>0</v>
      </c>
      <c r="AW296" s="71">
        <v>0</v>
      </c>
      <c r="AX296" s="71"/>
      <c r="AY296" s="72"/>
      <c r="AZ296" s="71">
        <v>671.08199999999999</v>
      </c>
      <c r="BA296" s="71">
        <v>2869</v>
      </c>
      <c r="BB296" s="71">
        <v>0</v>
      </c>
      <c r="BC296" s="71">
        <v>0</v>
      </c>
      <c r="BD296" s="71">
        <v>0</v>
      </c>
      <c r="BE296" s="71">
        <v>0</v>
      </c>
      <c r="BF296" s="71"/>
      <c r="BG296" s="72"/>
      <c r="BH296" s="71">
        <v>0</v>
      </c>
      <c r="BI296" s="71">
        <v>0</v>
      </c>
      <c r="BJ296" s="71">
        <v>7.5830000000000002</v>
      </c>
      <c r="BK296" s="71">
        <v>0</v>
      </c>
      <c r="BL296" s="71">
        <v>0</v>
      </c>
      <c r="BM296" s="71">
        <v>0</v>
      </c>
      <c r="BN296" s="72"/>
      <c r="BO296" s="71">
        <v>0</v>
      </c>
      <c r="BP296" s="71">
        <v>0</v>
      </c>
      <c r="BQ296" s="71">
        <v>1</v>
      </c>
      <c r="BR296" s="71">
        <v>0</v>
      </c>
      <c r="BS296" s="71">
        <v>0</v>
      </c>
      <c r="BT296" s="71">
        <v>0</v>
      </c>
      <c r="BU296"/>
      <c r="BV296" s="70">
        <v>7.5830000000000002</v>
      </c>
      <c r="BW296" s="70">
        <v>0</v>
      </c>
      <c r="BX296" s="70">
        <v>0</v>
      </c>
      <c r="BY296" s="70">
        <v>0</v>
      </c>
      <c r="BZ296" s="70">
        <v>0</v>
      </c>
      <c r="CA296" s="70">
        <v>0</v>
      </c>
      <c r="CB296" s="70">
        <v>0</v>
      </c>
      <c r="CC296" s="70">
        <v>0</v>
      </c>
      <c r="CD296" s="70">
        <v>0</v>
      </c>
    </row>
    <row r="297" spans="1:82">
      <c r="A297" s="70" t="s">
        <v>2013</v>
      </c>
      <c r="B297" s="70">
        <v>169</v>
      </c>
      <c r="C297" s="70">
        <v>16</v>
      </c>
      <c r="D297" s="70">
        <v>10</v>
      </c>
      <c r="E297" s="70">
        <v>2019</v>
      </c>
      <c r="F297" s="70" t="s">
        <v>158</v>
      </c>
      <c r="G297" s="70" t="s">
        <v>1997</v>
      </c>
      <c r="H297" s="70" t="s">
        <v>1998</v>
      </c>
      <c r="I297" s="148"/>
      <c r="J297" s="71">
        <v>74.89026532231145</v>
      </c>
      <c r="K297" s="71">
        <v>0.393519570721095</v>
      </c>
      <c r="L297" s="71">
        <v>1.7368070929041191</v>
      </c>
      <c r="M297" s="71">
        <v>4.9462371496315107</v>
      </c>
      <c r="N297" s="71">
        <v>9.2650872492770624</v>
      </c>
      <c r="O297" s="71">
        <v>4.7790411107316109</v>
      </c>
      <c r="P297" s="71">
        <v>6.0054681550218403</v>
      </c>
      <c r="Q297" s="71">
        <v>0.41722279433681098</v>
      </c>
      <c r="R297" s="71">
        <v>48.318706170518546</v>
      </c>
      <c r="S297" s="71">
        <v>1.2640430935</v>
      </c>
      <c r="T297" s="72"/>
      <c r="U297" s="71">
        <v>3505216</v>
      </c>
      <c r="V297" s="71">
        <v>227</v>
      </c>
      <c r="W297" s="71">
        <v>46</v>
      </c>
      <c r="X297" s="71">
        <v>1554</v>
      </c>
      <c r="Y297" s="71">
        <v>3939</v>
      </c>
      <c r="Z297" s="71">
        <v>2992</v>
      </c>
      <c r="AA297" s="71">
        <v>1247</v>
      </c>
      <c r="AB297" s="71">
        <v>6761</v>
      </c>
      <c r="AC297" s="71">
        <v>8520425</v>
      </c>
      <c r="AD297" s="71">
        <v>1.2640430935</v>
      </c>
      <c r="AE297" s="72"/>
      <c r="AF297" s="71">
        <v>37355175.467498913</v>
      </c>
      <c r="AG297" s="71">
        <v>324148.6004694209</v>
      </c>
      <c r="AH297" s="71">
        <v>432018.59572942409</v>
      </c>
      <c r="AI297" s="71">
        <v>8860733.4726602193</v>
      </c>
      <c r="AJ297" s="71">
        <v>18240733.351449121</v>
      </c>
      <c r="AK297" s="71">
        <v>0</v>
      </c>
      <c r="AL297" s="71">
        <v>0</v>
      </c>
      <c r="AM297" s="71">
        <v>920797.30321925005</v>
      </c>
      <c r="AN297" s="71">
        <v>0</v>
      </c>
      <c r="AO297" s="71">
        <v>0</v>
      </c>
      <c r="AP297" s="71">
        <v>66133606.791026346</v>
      </c>
      <c r="AQ297" s="72"/>
      <c r="AR297" s="71">
        <v>144</v>
      </c>
      <c r="AS297" s="71">
        <v>91</v>
      </c>
      <c r="AT297" s="71">
        <v>0</v>
      </c>
      <c r="AU297" s="71">
        <v>0</v>
      </c>
      <c r="AV297" s="71">
        <v>0</v>
      </c>
      <c r="AW297" s="71">
        <v>0</v>
      </c>
      <c r="AX297" s="71"/>
      <c r="AY297" s="72"/>
      <c r="AZ297" s="71">
        <v>702.08199999999954</v>
      </c>
      <c r="BA297" s="71">
        <v>3391.3000000000011</v>
      </c>
      <c r="BB297" s="71">
        <v>0</v>
      </c>
      <c r="BC297" s="71">
        <v>0</v>
      </c>
      <c r="BD297" s="71">
        <v>0</v>
      </c>
      <c r="BE297" s="71">
        <v>0</v>
      </c>
      <c r="BF297" s="71"/>
      <c r="BG297" s="72"/>
      <c r="BH297" s="71">
        <v>0</v>
      </c>
      <c r="BI297" s="71">
        <v>0</v>
      </c>
      <c r="BJ297" s="71">
        <v>6.6440000000000001</v>
      </c>
      <c r="BK297" s="71">
        <v>0</v>
      </c>
      <c r="BL297" s="71">
        <v>0</v>
      </c>
      <c r="BM297" s="71">
        <v>0</v>
      </c>
      <c r="BN297" s="72"/>
      <c r="BO297" s="71">
        <v>0</v>
      </c>
      <c r="BP297" s="71">
        <v>0</v>
      </c>
      <c r="BQ297" s="71">
        <v>1</v>
      </c>
      <c r="BR297" s="71">
        <v>0</v>
      </c>
      <c r="BS297" s="71">
        <v>0</v>
      </c>
      <c r="BT297" s="71">
        <v>0</v>
      </c>
      <c r="BU297"/>
      <c r="BV297" s="70">
        <v>6.6440000000000001</v>
      </c>
      <c r="BW297" s="70">
        <v>0</v>
      </c>
      <c r="BX297" s="70">
        <v>0</v>
      </c>
      <c r="BY297" s="70">
        <v>0</v>
      </c>
      <c r="BZ297" s="70">
        <v>0</v>
      </c>
      <c r="CA297" s="70">
        <v>0</v>
      </c>
      <c r="CB297" s="70">
        <v>0</v>
      </c>
      <c r="CC297" s="70">
        <v>0</v>
      </c>
      <c r="CD297" s="70">
        <v>0</v>
      </c>
    </row>
    <row r="298" spans="1:82">
      <c r="A298" s="70" t="s">
        <v>2014</v>
      </c>
      <c r="B298" s="70">
        <v>170</v>
      </c>
      <c r="C298" s="70">
        <v>17</v>
      </c>
      <c r="D298" s="70">
        <v>10</v>
      </c>
      <c r="E298" s="70">
        <v>2020</v>
      </c>
      <c r="F298" s="70" t="s">
        <v>159</v>
      </c>
      <c r="G298" s="70" t="s">
        <v>1997</v>
      </c>
      <c r="H298" s="70" t="s">
        <v>1998</v>
      </c>
      <c r="I298" s="148"/>
      <c r="J298" s="71">
        <v>82.511257210842174</v>
      </c>
      <c r="K298" s="71">
        <v>0.49501027513182921</v>
      </c>
      <c r="L298" s="71">
        <v>2.1151393137327035</v>
      </c>
      <c r="M298" s="71">
        <v>6.184613634684557</v>
      </c>
      <c r="N298" s="71">
        <v>12.417692332388738</v>
      </c>
      <c r="O298" s="71">
        <v>4.159126946873891</v>
      </c>
      <c r="P298" s="71">
        <v>5.6546375314204225</v>
      </c>
      <c r="Q298" s="71">
        <v>0.38654650260331802</v>
      </c>
      <c r="R298" s="71">
        <v>49.994153936067029</v>
      </c>
      <c r="S298" s="71">
        <v>1.4551415219999999</v>
      </c>
      <c r="T298" s="72"/>
      <c r="U298" s="71">
        <v>3369923</v>
      </c>
      <c r="V298" s="71">
        <v>229</v>
      </c>
      <c r="W298" s="71">
        <v>46</v>
      </c>
      <c r="X298" s="71">
        <v>1546</v>
      </c>
      <c r="Y298" s="71">
        <v>3852</v>
      </c>
      <c r="Z298" s="71">
        <v>2972</v>
      </c>
      <c r="AA298" s="71">
        <v>1248</v>
      </c>
      <c r="AB298" s="71">
        <v>6556</v>
      </c>
      <c r="AC298" s="71">
        <v>8862452</v>
      </c>
      <c r="AD298" s="71">
        <v>1.4551415219999999</v>
      </c>
      <c r="AE298" s="72"/>
      <c r="AF298" s="71">
        <v>39610633.153143018</v>
      </c>
      <c r="AG298" s="71">
        <v>337677.42878602794</v>
      </c>
      <c r="AH298" s="71">
        <v>599438.23236847227</v>
      </c>
      <c r="AI298" s="71">
        <v>8549986.135404909</v>
      </c>
      <c r="AJ298" s="71">
        <v>19725471.570816889</v>
      </c>
      <c r="AK298" s="71"/>
      <c r="AL298" s="71"/>
      <c r="AM298" s="71">
        <v>855630.83867919981</v>
      </c>
      <c r="AN298" s="71"/>
      <c r="AO298" s="71"/>
      <c r="AP298" s="71">
        <v>69678837.359198511</v>
      </c>
      <c r="AQ298" s="72"/>
      <c r="AR298" s="71">
        <v>155</v>
      </c>
      <c r="AS298" s="71">
        <v>91</v>
      </c>
      <c r="AT298" s="71">
        <v>0</v>
      </c>
      <c r="AU298" s="71">
        <v>0</v>
      </c>
      <c r="AV298" s="71">
        <v>0</v>
      </c>
      <c r="AW298" s="71">
        <v>0</v>
      </c>
      <c r="AX298" s="71"/>
      <c r="AY298" s="72"/>
      <c r="AZ298" s="71">
        <v>753.58199999999965</v>
      </c>
      <c r="BA298" s="71">
        <v>3391.3000000000011</v>
      </c>
      <c r="BB298" s="71">
        <v>0</v>
      </c>
      <c r="BC298" s="71">
        <v>0</v>
      </c>
      <c r="BD298" s="71">
        <v>0</v>
      </c>
      <c r="BE298" s="71">
        <v>0</v>
      </c>
      <c r="BF298" s="71"/>
      <c r="BG298" s="72"/>
      <c r="BH298" s="71">
        <v>0</v>
      </c>
      <c r="BI298" s="71">
        <v>0</v>
      </c>
      <c r="BJ298" s="71">
        <v>5.4269999999999996</v>
      </c>
      <c r="BK298" s="71">
        <v>0</v>
      </c>
      <c r="BL298" s="71">
        <v>0</v>
      </c>
      <c r="BM298" s="71">
        <v>0</v>
      </c>
      <c r="BN298" s="72"/>
      <c r="BO298" s="71">
        <v>0</v>
      </c>
      <c r="BP298" s="71">
        <v>0</v>
      </c>
      <c r="BQ298" s="71">
        <v>1</v>
      </c>
      <c r="BR298" s="71">
        <v>0</v>
      </c>
      <c r="BS298" s="71">
        <v>0</v>
      </c>
      <c r="BT298" s="71">
        <v>0</v>
      </c>
      <c r="BU298"/>
      <c r="BV298" s="70">
        <v>5.4269999999999996</v>
      </c>
      <c r="BW298" s="70">
        <v>0</v>
      </c>
      <c r="BX298" s="70">
        <v>0</v>
      </c>
      <c r="BY298" s="70">
        <v>0</v>
      </c>
      <c r="BZ298" s="70">
        <v>0</v>
      </c>
      <c r="CA298" s="70">
        <v>0</v>
      </c>
      <c r="CB298" s="70">
        <v>0</v>
      </c>
      <c r="CC298" s="70">
        <v>0</v>
      </c>
      <c r="CD298" s="70">
        <v>0</v>
      </c>
    </row>
    <row r="299" spans="1:82">
      <c r="A299" s="70" t="s">
        <v>2015</v>
      </c>
      <c r="B299" s="70">
        <v>170</v>
      </c>
      <c r="C299" s="70">
        <v>18</v>
      </c>
      <c r="D299" s="70">
        <v>10</v>
      </c>
      <c r="E299" s="70">
        <v>2021</v>
      </c>
      <c r="F299" s="70" t="s">
        <v>160</v>
      </c>
      <c r="G299" s="70" t="s">
        <v>1997</v>
      </c>
      <c r="H299" s="70" t="s">
        <v>1998</v>
      </c>
      <c r="I299" s="148"/>
      <c r="J299" s="71">
        <v>57.581908522085563</v>
      </c>
      <c r="K299" s="71">
        <v>0.50579718396694484</v>
      </c>
      <c r="L299" s="71">
        <v>1.9601961438651181</v>
      </c>
      <c r="M299" s="71">
        <v>5.9492859453505718</v>
      </c>
      <c r="N299" s="71">
        <v>11.747919126705463</v>
      </c>
      <c r="O299" s="71">
        <v>3.9605213343596466</v>
      </c>
      <c r="P299" s="71">
        <v>5.785029327526793</v>
      </c>
      <c r="Q299" s="71">
        <v>0.37583781031729602</v>
      </c>
      <c r="R299" s="71">
        <v>53.932645595636373</v>
      </c>
      <c r="S299" s="71">
        <v>1.5627824239999999</v>
      </c>
      <c r="T299" s="72"/>
      <c r="U299" s="71">
        <v>2952527</v>
      </c>
      <c r="V299" s="71">
        <v>229</v>
      </c>
      <c r="W299" s="71">
        <v>46</v>
      </c>
      <c r="X299" s="71">
        <v>1546</v>
      </c>
      <c r="Y299" s="71">
        <v>3827</v>
      </c>
      <c r="Z299" s="71">
        <v>2914</v>
      </c>
      <c r="AA299" s="71">
        <v>1245</v>
      </c>
      <c r="AB299" s="71">
        <v>6437</v>
      </c>
      <c r="AC299" s="71">
        <v>9274929.9999999981</v>
      </c>
      <c r="AD299" s="71">
        <v>1.5627824239999999</v>
      </c>
      <c r="AE299" s="72"/>
      <c r="AF299" s="71">
        <v>27440002.070218489</v>
      </c>
      <c r="AG299" s="71">
        <v>360959.30986023438</v>
      </c>
      <c r="AH299" s="71">
        <v>589320.63454080897</v>
      </c>
      <c r="AI299" s="71">
        <v>9222283.0538219791</v>
      </c>
      <c r="AJ299" s="71">
        <v>18894196.904235858</v>
      </c>
      <c r="AK299" s="71">
        <v>0</v>
      </c>
      <c r="AL299" s="71">
        <v>0</v>
      </c>
      <c r="AM299" s="71">
        <v>844945.64581882732</v>
      </c>
      <c r="AN299" s="71">
        <v>0</v>
      </c>
      <c r="AO299" s="71">
        <v>0</v>
      </c>
      <c r="AP299" s="71">
        <v>57351707.618496194</v>
      </c>
      <c r="AQ299" s="72"/>
      <c r="AR299" s="71">
        <v>161</v>
      </c>
      <c r="AS299" s="71">
        <v>92</v>
      </c>
      <c r="AT299" s="71">
        <v>0</v>
      </c>
      <c r="AU299" s="71">
        <v>0</v>
      </c>
      <c r="AV299" s="71">
        <v>0</v>
      </c>
      <c r="AW299" s="71">
        <v>0</v>
      </c>
      <c r="AX299" s="71"/>
      <c r="AY299" s="72"/>
      <c r="AZ299" s="71">
        <v>795.18199999999956</v>
      </c>
      <c r="BA299" s="71">
        <v>3435.3000000000011</v>
      </c>
      <c r="BB299" s="71">
        <v>0</v>
      </c>
      <c r="BC299" s="71">
        <v>0</v>
      </c>
      <c r="BD299" s="71">
        <v>0</v>
      </c>
      <c r="BE299" s="71">
        <v>0</v>
      </c>
      <c r="BF299" s="71"/>
      <c r="BG299" s="72"/>
      <c r="BH299" s="71">
        <v>0</v>
      </c>
      <c r="BI299" s="71">
        <v>0</v>
      </c>
      <c r="BJ299" s="71">
        <v>5.4669999999999996</v>
      </c>
      <c r="BK299" s="71">
        <v>0</v>
      </c>
      <c r="BL299" s="71">
        <v>0</v>
      </c>
      <c r="BM299" s="71">
        <v>0</v>
      </c>
      <c r="BN299" s="72"/>
      <c r="BO299" s="71">
        <v>0</v>
      </c>
      <c r="BP299" s="71">
        <v>0</v>
      </c>
      <c r="BQ299" s="71">
        <v>1</v>
      </c>
      <c r="BR299" s="71">
        <v>0</v>
      </c>
      <c r="BS299" s="71">
        <v>0</v>
      </c>
      <c r="BT299" s="71">
        <v>0</v>
      </c>
      <c r="BU299"/>
      <c r="BV299" s="70">
        <v>5.4669999999999996</v>
      </c>
      <c r="BW299" s="70">
        <v>0</v>
      </c>
      <c r="BX299" s="70">
        <v>0</v>
      </c>
      <c r="BY299" s="70">
        <v>0</v>
      </c>
      <c r="BZ299" s="70">
        <v>0</v>
      </c>
      <c r="CA299" s="70">
        <v>0</v>
      </c>
      <c r="CB299" s="70">
        <v>0</v>
      </c>
      <c r="CC299" s="70">
        <v>0</v>
      </c>
      <c r="CD299" s="70">
        <v>0</v>
      </c>
    </row>
    <row r="300" spans="1:82">
      <c r="A300" s="70" t="s">
        <v>2016</v>
      </c>
      <c r="B300" s="70">
        <v>170</v>
      </c>
      <c r="C300" s="70">
        <v>19</v>
      </c>
      <c r="D300" s="70">
        <v>10</v>
      </c>
      <c r="E300" s="70">
        <v>2022</v>
      </c>
      <c r="F300" s="70" t="s">
        <v>161</v>
      </c>
      <c r="G300" s="70" t="s">
        <v>1997</v>
      </c>
      <c r="H300" s="70" t="s">
        <v>1998</v>
      </c>
      <c r="I300" s="148"/>
      <c r="J300" s="71">
        <v>39.235901918909825</v>
      </c>
      <c r="K300" s="71">
        <v>0.42995165158266024</v>
      </c>
      <c r="L300" s="71">
        <v>1.8205746378496221</v>
      </c>
      <c r="M300" s="71">
        <v>4.906265891477954</v>
      </c>
      <c r="N300" s="71">
        <v>9.6062275895178004</v>
      </c>
      <c r="O300" s="71">
        <v>4.0912491783989839</v>
      </c>
      <c r="P300" s="71">
        <v>5.638665211116737</v>
      </c>
      <c r="Q300" s="71">
        <v>0.36987922047201044</v>
      </c>
      <c r="R300" s="71">
        <v>48.261717663576789</v>
      </c>
      <c r="S300" s="71">
        <v>1.3688591173952001</v>
      </c>
      <c r="T300" s="72"/>
      <c r="U300" s="71">
        <v>2753904</v>
      </c>
      <c r="V300" s="71">
        <v>229</v>
      </c>
      <c r="W300" s="71">
        <v>46</v>
      </c>
      <c r="X300" s="71">
        <v>1546</v>
      </c>
      <c r="Y300" s="71">
        <v>3755</v>
      </c>
      <c r="Z300" s="71">
        <v>2860</v>
      </c>
      <c r="AA300" s="71">
        <v>1232</v>
      </c>
      <c r="AB300" s="71">
        <v>6283</v>
      </c>
      <c r="AC300" s="71">
        <v>8403925.9999999981</v>
      </c>
      <c r="AD300" s="71">
        <v>1.3688591173952001</v>
      </c>
      <c r="AE300" s="72"/>
      <c r="AF300" s="71">
        <v>24535311.178673726</v>
      </c>
      <c r="AG300" s="71">
        <v>356658.40559535049</v>
      </c>
      <c r="AH300" s="71">
        <v>636782.5876171937</v>
      </c>
      <c r="AI300" s="71">
        <v>8443928.0386210475</v>
      </c>
      <c r="AJ300" s="71">
        <v>19712231.226924349</v>
      </c>
      <c r="AK300" s="71">
        <v>0</v>
      </c>
      <c r="AL300" s="71">
        <v>0</v>
      </c>
      <c r="AM300" s="71">
        <v>811306.7907599071</v>
      </c>
      <c r="AN300" s="71">
        <v>0</v>
      </c>
      <c r="AO300" s="71">
        <v>0</v>
      </c>
      <c r="AP300" s="71">
        <v>54496218.228191569</v>
      </c>
      <c r="AQ300" s="72"/>
      <c r="AR300" s="71">
        <v>166</v>
      </c>
      <c r="AS300" s="71">
        <v>92</v>
      </c>
      <c r="AT300" s="71">
        <v>0</v>
      </c>
      <c r="AU300" s="71">
        <v>0</v>
      </c>
      <c r="AV300" s="71">
        <v>0</v>
      </c>
      <c r="AW300" s="71">
        <v>0</v>
      </c>
      <c r="AX300" s="71"/>
      <c r="AY300" s="72"/>
      <c r="AZ300" s="71">
        <v>821.08199999999965</v>
      </c>
      <c r="BA300" s="71">
        <v>3435.3000000000006</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2017</v>
      </c>
      <c r="B301" s="70">
        <v>170</v>
      </c>
      <c r="C301" s="70">
        <v>20</v>
      </c>
      <c r="D301" s="70">
        <v>10</v>
      </c>
      <c r="E301" s="70">
        <v>2023</v>
      </c>
      <c r="F301" s="70" t="s">
        <v>1539</v>
      </c>
      <c r="G301" s="70" t="s">
        <v>1997</v>
      </c>
      <c r="H301" s="70" t="s">
        <v>1998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170</v>
      </c>
      <c r="AS301" s="71">
        <v>92</v>
      </c>
      <c r="AT301" s="71">
        <v>0</v>
      </c>
      <c r="AU301" s="71">
        <v>0</v>
      </c>
      <c r="AV301" s="71">
        <v>0</v>
      </c>
      <c r="AW301" s="71">
        <v>0</v>
      </c>
      <c r="AX301" s="71"/>
      <c r="AY301" s="72"/>
      <c r="AZ301" s="71">
        <v>842.48199999999952</v>
      </c>
      <c r="BA301" s="71">
        <v>3435.3000000000006</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2018</v>
      </c>
      <c r="B302" s="70">
        <v>170</v>
      </c>
      <c r="C302" s="70">
        <v>21</v>
      </c>
      <c r="D302" s="70">
        <v>10</v>
      </c>
      <c r="E302" s="70">
        <v>2024</v>
      </c>
      <c r="F302" s="70" t="s">
        <v>1554</v>
      </c>
      <c r="G302" s="70" t="s">
        <v>1997</v>
      </c>
      <c r="H302" s="70" t="s">
        <v>1998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2019</v>
      </c>
      <c r="B303" s="70">
        <v>120</v>
      </c>
      <c r="C303" s="70">
        <v>1</v>
      </c>
      <c r="D303" s="70">
        <v>8</v>
      </c>
      <c r="E303" s="70">
        <v>1990</v>
      </c>
      <c r="F303" s="70" t="s">
        <v>787</v>
      </c>
      <c r="G303" s="70" t="s">
        <v>1653</v>
      </c>
      <c r="H303" s="70" t="s">
        <v>1654</v>
      </c>
      <c r="I303" s="148"/>
      <c r="J303" s="71">
        <v>15.920138471618129</v>
      </c>
      <c r="K303" s="71">
        <v>4.7111522528864871</v>
      </c>
      <c r="L303" s="71">
        <v>37.447046401486148</v>
      </c>
      <c r="M303" s="71">
        <v>8.260623480373976</v>
      </c>
      <c r="N303" s="71">
        <v>17.005861018662038</v>
      </c>
      <c r="O303" s="71">
        <v>9.7055349039133798</v>
      </c>
      <c r="P303" s="71">
        <v>15.670618448558971</v>
      </c>
      <c r="Q303" s="71">
        <v>0.63369146977816704</v>
      </c>
      <c r="R303" s="71">
        <v>0</v>
      </c>
      <c r="S303" s="71">
        <v>0.51602285332870745</v>
      </c>
      <c r="T303" s="72"/>
      <c r="U303" s="71">
        <v>446981</v>
      </c>
      <c r="V303" s="71">
        <v>862</v>
      </c>
      <c r="W303" s="71">
        <v>438</v>
      </c>
      <c r="X303" s="71">
        <v>2770</v>
      </c>
      <c r="Y303" s="71">
        <v>3638</v>
      </c>
      <c r="Z303" s="71">
        <v>3992</v>
      </c>
      <c r="AA303" s="71">
        <v>3805</v>
      </c>
      <c r="AB303" s="71">
        <v>10289</v>
      </c>
      <c r="AC303" s="71">
        <v>0</v>
      </c>
      <c r="AD303" s="71">
        <v>0.51602285332870745</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2020</v>
      </c>
      <c r="B304" s="70">
        <v>121</v>
      </c>
      <c r="C304" s="70">
        <v>2</v>
      </c>
      <c r="D304" s="70">
        <v>8</v>
      </c>
      <c r="E304" s="70">
        <v>2005</v>
      </c>
      <c r="F304" s="70" t="s">
        <v>789</v>
      </c>
      <c r="G304" s="70" t="s">
        <v>1653</v>
      </c>
      <c r="H304" s="70" t="s">
        <v>1654</v>
      </c>
      <c r="I304" s="148"/>
      <c r="J304" s="71">
        <v>11.52386811447078</v>
      </c>
      <c r="K304" s="71">
        <v>2.0259848650225138</v>
      </c>
      <c r="L304" s="71">
        <v>17.11733779522989</v>
      </c>
      <c r="M304" s="71">
        <v>11.003889921511909</v>
      </c>
      <c r="N304" s="71">
        <v>18.241268827781099</v>
      </c>
      <c r="O304" s="71">
        <v>10.69824192585734</v>
      </c>
      <c r="P304" s="71">
        <v>12.300110940651701</v>
      </c>
      <c r="Q304" s="71">
        <v>0.50035929377546995</v>
      </c>
      <c r="R304" s="71">
        <v>0</v>
      </c>
      <c r="S304" s="71">
        <v>0</v>
      </c>
      <c r="T304" s="72"/>
      <c r="U304" s="71">
        <v>355919</v>
      </c>
      <c r="V304" s="71">
        <v>618</v>
      </c>
      <c r="W304" s="71">
        <v>152</v>
      </c>
      <c r="X304" s="71">
        <v>1787</v>
      </c>
      <c r="Y304" s="71">
        <v>3719</v>
      </c>
      <c r="Z304" s="71">
        <v>5092</v>
      </c>
      <c r="AA304" s="71">
        <v>2446</v>
      </c>
      <c r="AB304" s="71">
        <v>8493</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2021</v>
      </c>
      <c r="B305" s="70">
        <v>122</v>
      </c>
      <c r="C305" s="70">
        <v>3</v>
      </c>
      <c r="D305" s="70">
        <v>8</v>
      </c>
      <c r="E305" s="70">
        <v>2006</v>
      </c>
      <c r="F305" s="70" t="s">
        <v>790</v>
      </c>
      <c r="G305" s="70" t="s">
        <v>1653</v>
      </c>
      <c r="H305" s="70" t="s">
        <v>1654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2022</v>
      </c>
      <c r="B306" s="70">
        <v>123</v>
      </c>
      <c r="C306" s="70">
        <v>4</v>
      </c>
      <c r="D306" s="70">
        <v>8</v>
      </c>
      <c r="E306" s="70">
        <v>2007</v>
      </c>
      <c r="F306" s="70" t="s">
        <v>791</v>
      </c>
      <c r="G306" s="70" t="s">
        <v>1653</v>
      </c>
      <c r="H306" s="70" t="s">
        <v>1654</v>
      </c>
      <c r="I306" s="148"/>
      <c r="J306" s="71">
        <v>11.0100073086117</v>
      </c>
      <c r="K306" s="71">
        <v>1.526828039279758</v>
      </c>
      <c r="L306" s="71">
        <v>23.143406274173099</v>
      </c>
      <c r="M306" s="71">
        <v>12.45264853565765</v>
      </c>
      <c r="N306" s="71">
        <v>17.88030361914922</v>
      </c>
      <c r="O306" s="71">
        <v>10.099207893812091</v>
      </c>
      <c r="P306" s="71">
        <v>11.857296274920429</v>
      </c>
      <c r="Q306" s="71">
        <v>0.50720836344057496</v>
      </c>
      <c r="R306" s="71">
        <v>0</v>
      </c>
      <c r="S306" s="71">
        <v>0</v>
      </c>
      <c r="T306" s="72"/>
      <c r="U306" s="71">
        <v>361571</v>
      </c>
      <c r="V306" s="71">
        <v>508</v>
      </c>
      <c r="W306" s="71">
        <v>282</v>
      </c>
      <c r="X306" s="71">
        <v>2533</v>
      </c>
      <c r="Y306" s="71">
        <v>3655</v>
      </c>
      <c r="Z306" s="71">
        <v>4997</v>
      </c>
      <c r="AA306" s="71">
        <v>2322</v>
      </c>
      <c r="AB306" s="71">
        <v>8154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2023</v>
      </c>
      <c r="B307" s="70">
        <v>124</v>
      </c>
      <c r="C307" s="70">
        <v>5</v>
      </c>
      <c r="D307" s="70">
        <v>8</v>
      </c>
      <c r="E307" s="70">
        <v>2008</v>
      </c>
      <c r="F307" s="70" t="s">
        <v>792</v>
      </c>
      <c r="G307" s="70" t="s">
        <v>1653</v>
      </c>
      <c r="H307" s="70" t="s">
        <v>1654</v>
      </c>
      <c r="I307" s="148"/>
      <c r="J307" s="71">
        <v>10.26341887720676</v>
      </c>
      <c r="K307" s="71">
        <v>1.3400320408428921</v>
      </c>
      <c r="L307" s="71">
        <v>19.98345784093905</v>
      </c>
      <c r="M307" s="71">
        <v>14.570804644857519</v>
      </c>
      <c r="N307" s="71">
        <v>18.006940926956599</v>
      </c>
      <c r="O307" s="71">
        <v>9.702091951156806</v>
      </c>
      <c r="P307" s="71">
        <v>11.21129858796319</v>
      </c>
      <c r="Q307" s="71">
        <v>0.487679406461618</v>
      </c>
      <c r="R307" s="71">
        <v>0</v>
      </c>
      <c r="S307" s="71">
        <v>0</v>
      </c>
      <c r="T307" s="72"/>
      <c r="U307" s="71">
        <v>354138</v>
      </c>
      <c r="V307" s="71">
        <v>508</v>
      </c>
      <c r="W307" s="71">
        <v>282</v>
      </c>
      <c r="X307" s="71">
        <v>2533</v>
      </c>
      <c r="Y307" s="71">
        <v>3632</v>
      </c>
      <c r="Z307" s="71">
        <v>4969</v>
      </c>
      <c r="AA307" s="71">
        <v>2198</v>
      </c>
      <c r="AB307" s="71">
        <v>7969</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2024</v>
      </c>
      <c r="B308" s="70">
        <v>125</v>
      </c>
      <c r="C308" s="70">
        <v>6</v>
      </c>
      <c r="D308" s="70">
        <v>8</v>
      </c>
      <c r="E308" s="70">
        <v>2009</v>
      </c>
      <c r="F308" s="70" t="s">
        <v>176</v>
      </c>
      <c r="G308" s="70" t="s">
        <v>1653</v>
      </c>
      <c r="H308" s="70" t="s">
        <v>1654</v>
      </c>
      <c r="I308" s="148"/>
      <c r="J308" s="71">
        <v>9.8302824266334721</v>
      </c>
      <c r="K308" s="71">
        <v>0.86797058250128512</v>
      </c>
      <c r="L308" s="71">
        <v>20.468873163027538</v>
      </c>
      <c r="M308" s="71">
        <v>11.08203565244794</v>
      </c>
      <c r="N308" s="71">
        <v>15.49649681430215</v>
      </c>
      <c r="O308" s="71">
        <v>9.7898336147242144</v>
      </c>
      <c r="P308" s="71">
        <v>10.861046736136441</v>
      </c>
      <c r="Q308" s="71">
        <v>0.46002445479188703</v>
      </c>
      <c r="R308" s="71">
        <v>0</v>
      </c>
      <c r="S308" s="71">
        <v>0</v>
      </c>
      <c r="T308" s="72"/>
      <c r="U308" s="71">
        <v>342537</v>
      </c>
      <c r="V308" s="71">
        <v>403</v>
      </c>
      <c r="W308" s="71">
        <v>331</v>
      </c>
      <c r="X308" s="71">
        <v>2433</v>
      </c>
      <c r="Y308" s="71">
        <v>3639</v>
      </c>
      <c r="Z308" s="71">
        <v>4949</v>
      </c>
      <c r="AA308" s="71">
        <v>2186</v>
      </c>
      <c r="AB308" s="71">
        <v>7891</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6.6</v>
      </c>
      <c r="BI308" s="71">
        <v>0</v>
      </c>
      <c r="BJ308" s="71">
        <v>0</v>
      </c>
      <c r="BK308" s="71">
        <v>0</v>
      </c>
      <c r="BL308" s="71">
        <v>0</v>
      </c>
      <c r="BM308" s="71">
        <v>0</v>
      </c>
      <c r="BN308" s="72"/>
      <c r="BO308" s="71">
        <v>1</v>
      </c>
      <c r="BP308" s="71">
        <v>0</v>
      </c>
      <c r="BQ308" s="71">
        <v>0</v>
      </c>
      <c r="BR308" s="71">
        <v>0</v>
      </c>
      <c r="BS308" s="71">
        <v>0</v>
      </c>
      <c r="BT308" s="71">
        <v>0</v>
      </c>
      <c r="BU308"/>
      <c r="BV308" s="70">
        <v>0</v>
      </c>
      <c r="BW308" s="70">
        <v>0</v>
      </c>
      <c r="BX308" s="70">
        <v>0</v>
      </c>
      <c r="BY308" s="70">
        <v>6.6</v>
      </c>
      <c r="BZ308" s="70">
        <v>0</v>
      </c>
      <c r="CA308" s="70">
        <v>0</v>
      </c>
      <c r="CB308" s="70">
        <v>0</v>
      </c>
      <c r="CC308" s="70">
        <v>0</v>
      </c>
      <c r="CD308" s="70">
        <v>0</v>
      </c>
    </row>
    <row r="309" spans="1:82">
      <c r="A309" s="70" t="s">
        <v>2025</v>
      </c>
      <c r="B309" s="70">
        <v>126</v>
      </c>
      <c r="C309" s="70">
        <v>7</v>
      </c>
      <c r="D309" s="70">
        <v>8</v>
      </c>
      <c r="E309" s="70">
        <v>2010</v>
      </c>
      <c r="F309" s="70" t="s">
        <v>177</v>
      </c>
      <c r="G309" s="70" t="s">
        <v>1653</v>
      </c>
      <c r="H309" s="70" t="s">
        <v>1654</v>
      </c>
      <c r="I309" s="148"/>
      <c r="J309" s="71">
        <v>8.6749860920942119</v>
      </c>
      <c r="K309" s="71">
        <v>0.90521192327267419</v>
      </c>
      <c r="L309" s="71">
        <v>18.634908246327839</v>
      </c>
      <c r="M309" s="71">
        <v>9.9199674965319549</v>
      </c>
      <c r="N309" s="71">
        <v>15.149055601725539</v>
      </c>
      <c r="O309" s="71">
        <v>9.6756378327261157</v>
      </c>
      <c r="P309" s="71">
        <v>11.08318164767979</v>
      </c>
      <c r="Q309" s="71">
        <v>0.47223205565246301</v>
      </c>
      <c r="R309" s="71">
        <v>0</v>
      </c>
      <c r="S309" s="71">
        <v>0</v>
      </c>
      <c r="T309" s="72"/>
      <c r="U309" s="71">
        <v>338378</v>
      </c>
      <c r="V309" s="71">
        <v>403</v>
      </c>
      <c r="W309" s="71">
        <v>331</v>
      </c>
      <c r="X309" s="71">
        <v>2433</v>
      </c>
      <c r="Y309" s="71">
        <v>3618</v>
      </c>
      <c r="Z309" s="71">
        <v>4914</v>
      </c>
      <c r="AA309" s="71">
        <v>2175</v>
      </c>
      <c r="AB309" s="71">
        <v>7762</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6.4580000000000002</v>
      </c>
      <c r="BI309" s="71">
        <v>0</v>
      </c>
      <c r="BJ309" s="71">
        <v>0</v>
      </c>
      <c r="BK309" s="71">
        <v>0</v>
      </c>
      <c r="BL309" s="71">
        <v>0</v>
      </c>
      <c r="BM309" s="71">
        <v>0</v>
      </c>
      <c r="BN309" s="72"/>
      <c r="BO309" s="71">
        <v>1</v>
      </c>
      <c r="BP309" s="71">
        <v>0</v>
      </c>
      <c r="BQ309" s="71">
        <v>0</v>
      </c>
      <c r="BR309" s="71">
        <v>0</v>
      </c>
      <c r="BS309" s="71">
        <v>0</v>
      </c>
      <c r="BT309" s="71">
        <v>0</v>
      </c>
      <c r="BU309"/>
      <c r="BV309" s="70">
        <v>0</v>
      </c>
      <c r="BW309" s="70">
        <v>0</v>
      </c>
      <c r="BX309" s="70">
        <v>0</v>
      </c>
      <c r="BY309" s="70">
        <v>6.4580000000000002</v>
      </c>
      <c r="BZ309" s="70">
        <v>0</v>
      </c>
      <c r="CA309" s="70">
        <v>0</v>
      </c>
      <c r="CB309" s="70">
        <v>0</v>
      </c>
      <c r="CC309" s="70">
        <v>0</v>
      </c>
      <c r="CD309" s="70">
        <v>0</v>
      </c>
    </row>
    <row r="310" spans="1:82">
      <c r="A310" s="70" t="s">
        <v>2026</v>
      </c>
      <c r="B310" s="70">
        <v>127</v>
      </c>
      <c r="C310" s="70">
        <v>8</v>
      </c>
      <c r="D310" s="70">
        <v>8</v>
      </c>
      <c r="E310" s="70">
        <v>2011</v>
      </c>
      <c r="F310" s="70" t="s">
        <v>178</v>
      </c>
      <c r="G310" s="70" t="s">
        <v>1653</v>
      </c>
      <c r="H310" s="70" t="s">
        <v>1654</v>
      </c>
      <c r="I310" s="148"/>
      <c r="J310" s="71">
        <v>10.922512516609221</v>
      </c>
      <c r="K310" s="71">
        <v>1.268370279871682</v>
      </c>
      <c r="L310" s="71">
        <v>17.38772722345232</v>
      </c>
      <c r="M310" s="71">
        <v>12.53170789207315</v>
      </c>
      <c r="N310" s="71">
        <v>18.05819783609595</v>
      </c>
      <c r="O310" s="71">
        <v>9.2771914362406296</v>
      </c>
      <c r="P310" s="71">
        <v>10.465988116278595</v>
      </c>
      <c r="Q310" s="71">
        <v>0.53411746516754399</v>
      </c>
      <c r="R310" s="71">
        <v>0</v>
      </c>
      <c r="S310" s="71">
        <v>0</v>
      </c>
      <c r="T310" s="72"/>
      <c r="U310" s="71">
        <v>401248</v>
      </c>
      <c r="V310" s="71">
        <v>403</v>
      </c>
      <c r="W310" s="71">
        <v>331</v>
      </c>
      <c r="X310" s="71">
        <v>2433</v>
      </c>
      <c r="Y310" s="71">
        <v>3583</v>
      </c>
      <c r="Z310" s="71">
        <v>4814</v>
      </c>
      <c r="AA310" s="71">
        <v>2115</v>
      </c>
      <c r="AB310" s="71">
        <v>7611</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2027</v>
      </c>
      <c r="B311" s="70">
        <v>128</v>
      </c>
      <c r="C311" s="70">
        <v>9</v>
      </c>
      <c r="D311" s="70">
        <v>8</v>
      </c>
      <c r="E311" s="70">
        <v>2012</v>
      </c>
      <c r="F311" s="70" t="s">
        <v>179</v>
      </c>
      <c r="G311" s="1064" t="s">
        <v>1653</v>
      </c>
      <c r="H311" s="70" t="s">
        <v>1654</v>
      </c>
      <c r="I311" s="148"/>
      <c r="J311" s="71">
        <v>8.6664065002578727</v>
      </c>
      <c r="K311" s="71">
        <v>1.4288681757961901</v>
      </c>
      <c r="L311" s="71">
        <v>17.543699730591278</v>
      </c>
      <c r="M311" s="71">
        <v>15.564341384496609</v>
      </c>
      <c r="N311" s="71">
        <v>19.737449954765431</v>
      </c>
      <c r="O311" s="71">
        <v>9.1410930309235177</v>
      </c>
      <c r="P311" s="71">
        <v>10.306563472180395</v>
      </c>
      <c r="Q311" s="71">
        <v>0.57199705578127702</v>
      </c>
      <c r="R311" s="71">
        <v>0</v>
      </c>
      <c r="S311" s="71">
        <v>0</v>
      </c>
      <c r="T311" s="72"/>
      <c r="U311" s="71">
        <v>305040</v>
      </c>
      <c r="V311" s="71">
        <v>403</v>
      </c>
      <c r="W311" s="71">
        <v>331</v>
      </c>
      <c r="X311" s="71">
        <v>2433</v>
      </c>
      <c r="Y311" s="71">
        <v>3565</v>
      </c>
      <c r="Z311" s="71">
        <v>4781</v>
      </c>
      <c r="AA311" s="71">
        <v>2071</v>
      </c>
      <c r="AB311" s="71">
        <v>7502</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2028</v>
      </c>
      <c r="B312" s="70">
        <v>129</v>
      </c>
      <c r="C312" s="70">
        <v>10</v>
      </c>
      <c r="D312" s="70">
        <v>8</v>
      </c>
      <c r="E312" s="70">
        <v>2013</v>
      </c>
      <c r="F312" s="70" t="s">
        <v>180</v>
      </c>
      <c r="G312" s="1064" t="s">
        <v>1653</v>
      </c>
      <c r="H312" s="70" t="s">
        <v>1654</v>
      </c>
      <c r="I312" s="148"/>
      <c r="J312" s="71">
        <v>8.3917210838951561</v>
      </c>
      <c r="K312" s="71">
        <v>1.180964421117165</v>
      </c>
      <c r="L312" s="71">
        <v>15.492470211288429</v>
      </c>
      <c r="M312" s="71">
        <v>14.47520960298645</v>
      </c>
      <c r="N312" s="71">
        <v>19.14431095300726</v>
      </c>
      <c r="O312" s="71">
        <v>8.724780199107034</v>
      </c>
      <c r="P312" s="71">
        <v>10.545213234882155</v>
      </c>
      <c r="Q312" s="71">
        <v>0.57660337837030295</v>
      </c>
      <c r="R312" s="71">
        <v>0</v>
      </c>
      <c r="S312" s="71">
        <v>0</v>
      </c>
      <c r="T312" s="72"/>
      <c r="U312" s="71">
        <v>300749</v>
      </c>
      <c r="V312" s="71">
        <v>403</v>
      </c>
      <c r="W312" s="71">
        <v>331</v>
      </c>
      <c r="X312" s="71">
        <v>2433</v>
      </c>
      <c r="Y312" s="71">
        <v>3568</v>
      </c>
      <c r="Z312" s="71">
        <v>4767</v>
      </c>
      <c r="AA312" s="71">
        <v>2111</v>
      </c>
      <c r="AB312" s="71">
        <v>7454</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2029</v>
      </c>
      <c r="B313" s="70">
        <v>130</v>
      </c>
      <c r="C313" s="70">
        <v>11</v>
      </c>
      <c r="D313" s="70">
        <v>8</v>
      </c>
      <c r="E313" s="70">
        <v>2014</v>
      </c>
      <c r="F313" s="70" t="s">
        <v>181</v>
      </c>
      <c r="G313" s="70" t="s">
        <v>1653</v>
      </c>
      <c r="H313" s="70" t="s">
        <v>1654</v>
      </c>
      <c r="I313" s="148"/>
      <c r="J313" s="71">
        <v>8.4234595898686067</v>
      </c>
      <c r="K313" s="71">
        <v>1.1028636546806121</v>
      </c>
      <c r="L313" s="71">
        <v>10.04182056324016</v>
      </c>
      <c r="M313" s="71">
        <v>13.379699201074249</v>
      </c>
      <c r="N313" s="71">
        <v>20.333849805307221</v>
      </c>
      <c r="O313" s="71">
        <v>8.2109046267232131</v>
      </c>
      <c r="P313" s="71">
        <v>10.489556403427331</v>
      </c>
      <c r="Q313" s="71">
        <v>0.54742763892298796</v>
      </c>
      <c r="R313" s="71">
        <v>0</v>
      </c>
      <c r="S313" s="71">
        <v>0</v>
      </c>
      <c r="T313" s="72"/>
      <c r="U313" s="71">
        <v>335280</v>
      </c>
      <c r="V313" s="71">
        <v>327</v>
      </c>
      <c r="W313" s="71">
        <v>219</v>
      </c>
      <c r="X313" s="71">
        <v>2138</v>
      </c>
      <c r="Y313" s="71">
        <v>3579</v>
      </c>
      <c r="Z313" s="71">
        <v>4725</v>
      </c>
      <c r="AA313" s="71">
        <v>2089</v>
      </c>
      <c r="AB313" s="71">
        <v>7376</v>
      </c>
      <c r="AC313" s="71">
        <v>0</v>
      </c>
      <c r="AD313" s="71">
        <v>0</v>
      </c>
      <c r="AE313" s="72"/>
      <c r="AF313" s="71"/>
      <c r="AG313" s="71"/>
      <c r="AH313" s="71"/>
      <c r="AI313" s="71"/>
      <c r="AJ313" s="71"/>
      <c r="AK313" s="71"/>
      <c r="AL313" s="71"/>
      <c r="AM313" s="71"/>
      <c r="AN313" s="71"/>
      <c r="AO313" s="71"/>
      <c r="AP313" s="71"/>
      <c r="AQ313" s="72"/>
      <c r="AR313" s="71">
        <v>67</v>
      </c>
      <c r="AS313" s="71">
        <v>19</v>
      </c>
      <c r="AT313" s="71">
        <v>0</v>
      </c>
      <c r="AU313" s="71">
        <v>0</v>
      </c>
      <c r="AV313" s="71">
        <v>0</v>
      </c>
      <c r="AW313" s="71">
        <v>2</v>
      </c>
      <c r="AX313" s="71"/>
      <c r="AY313" s="72"/>
      <c r="AZ313" s="71">
        <v>345.21699999999998</v>
      </c>
      <c r="BA313" s="71">
        <v>2089.3000000000002</v>
      </c>
      <c r="BB313" s="71">
        <v>0</v>
      </c>
      <c r="BC313" s="71">
        <v>0</v>
      </c>
      <c r="BD313" s="71">
        <v>0</v>
      </c>
      <c r="BE313" s="71">
        <v>46.2</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2030</v>
      </c>
      <c r="B314" s="70">
        <v>131</v>
      </c>
      <c r="C314" s="70">
        <v>12</v>
      </c>
      <c r="D314" s="70">
        <v>8</v>
      </c>
      <c r="E314" s="70">
        <v>2015</v>
      </c>
      <c r="F314" s="70" t="s">
        <v>182</v>
      </c>
      <c r="G314" s="70" t="s">
        <v>1653</v>
      </c>
      <c r="H314" s="70" t="s">
        <v>1654</v>
      </c>
      <c r="I314" s="148"/>
      <c r="J314" s="71">
        <v>8.2151687340345383</v>
      </c>
      <c r="K314" s="71">
        <v>1.0575315990870331</v>
      </c>
      <c r="L314" s="71">
        <v>10.57006374301832</v>
      </c>
      <c r="M314" s="71">
        <v>12.945833575594969</v>
      </c>
      <c r="N314" s="71">
        <v>18.485176264591171</v>
      </c>
      <c r="O314" s="71">
        <v>8.1429639673955574</v>
      </c>
      <c r="P314" s="71">
        <v>10.457641396339719</v>
      </c>
      <c r="Q314" s="71">
        <v>0.52398111091077304</v>
      </c>
      <c r="R314" s="71">
        <v>0</v>
      </c>
      <c r="S314" s="71">
        <v>0</v>
      </c>
      <c r="T314" s="72"/>
      <c r="U314" s="71">
        <v>327843</v>
      </c>
      <c r="V314" s="71">
        <v>327</v>
      </c>
      <c r="W314" s="71">
        <v>219</v>
      </c>
      <c r="X314" s="71">
        <v>2138</v>
      </c>
      <c r="Y314" s="71">
        <v>3535</v>
      </c>
      <c r="Z314" s="71">
        <v>4731</v>
      </c>
      <c r="AA314" s="71">
        <v>2081</v>
      </c>
      <c r="AB314" s="71">
        <v>7212</v>
      </c>
      <c r="AC314" s="71">
        <v>0</v>
      </c>
      <c r="AD314" s="71">
        <v>0</v>
      </c>
      <c r="AE314" s="72"/>
      <c r="AF314" s="71">
        <v>2530062.970179047</v>
      </c>
      <c r="AG314" s="71">
        <v>704548.56213248684</v>
      </c>
      <c r="AH314" s="71">
        <v>1366728.94864508</v>
      </c>
      <c r="AI314" s="71">
        <v>13597853.52910533</v>
      </c>
      <c r="AJ314" s="71">
        <v>15656683.344127441</v>
      </c>
      <c r="AK314" s="71">
        <v>0</v>
      </c>
      <c r="AL314" s="71">
        <v>0</v>
      </c>
      <c r="AM314" s="71">
        <v>988374.34679784451</v>
      </c>
      <c r="AN314" s="71">
        <v>0</v>
      </c>
      <c r="AO314" s="71">
        <v>0</v>
      </c>
      <c r="AP314" s="71">
        <v>34844251.700987227</v>
      </c>
      <c r="AQ314" s="72"/>
      <c r="AR314" s="71">
        <v>79</v>
      </c>
      <c r="AS314" s="71">
        <v>24</v>
      </c>
      <c r="AT314" s="71">
        <v>0</v>
      </c>
      <c r="AU314" s="71">
        <v>0</v>
      </c>
      <c r="AV314" s="71">
        <v>0</v>
      </c>
      <c r="AW314" s="71">
        <v>2</v>
      </c>
      <c r="AX314" s="71"/>
      <c r="AY314" s="72"/>
      <c r="AZ314" s="71">
        <v>449.37799999999999</v>
      </c>
      <c r="BA314" s="71">
        <v>2273.3000000000002</v>
      </c>
      <c r="BB314" s="71">
        <v>0</v>
      </c>
      <c r="BC314" s="71">
        <v>0</v>
      </c>
      <c r="BD314" s="71">
        <v>0</v>
      </c>
      <c r="BE314" s="71">
        <v>46.2</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2031</v>
      </c>
      <c r="B315" s="70">
        <v>132</v>
      </c>
      <c r="C315" s="70">
        <v>13</v>
      </c>
      <c r="D315" s="70">
        <v>8</v>
      </c>
      <c r="E315" s="70">
        <v>2016</v>
      </c>
      <c r="F315" s="70" t="s">
        <v>155</v>
      </c>
      <c r="G315" s="70" t="s">
        <v>1653</v>
      </c>
      <c r="H315" s="70" t="s">
        <v>1654</v>
      </c>
      <c r="I315" s="148"/>
      <c r="J315" s="71">
        <v>9.2480659929986793</v>
      </c>
      <c r="K315" s="71">
        <v>0.99754635314792772</v>
      </c>
      <c r="L315" s="71">
        <v>11.366498744462636</v>
      </c>
      <c r="M315" s="71">
        <v>11.099550914785405</v>
      </c>
      <c r="N315" s="71">
        <v>18.803520716334308</v>
      </c>
      <c r="O315" s="71">
        <v>8.0372788711851957</v>
      </c>
      <c r="P315" s="71">
        <v>11.267376165086807</v>
      </c>
      <c r="Q315" s="71">
        <v>0.50424204683047413</v>
      </c>
      <c r="R315" s="71">
        <v>0</v>
      </c>
      <c r="S315" s="71">
        <v>0</v>
      </c>
      <c r="T315" s="72"/>
      <c r="U315" s="71">
        <v>351298</v>
      </c>
      <c r="V315" s="71">
        <v>327</v>
      </c>
      <c r="W315" s="71">
        <v>219</v>
      </c>
      <c r="X315" s="71">
        <v>2138</v>
      </c>
      <c r="Y315" s="71">
        <v>3536</v>
      </c>
      <c r="Z315" s="71">
        <v>4727</v>
      </c>
      <c r="AA315" s="71">
        <v>2319</v>
      </c>
      <c r="AB315" s="71">
        <v>7139</v>
      </c>
      <c r="AC315" s="71">
        <v>0</v>
      </c>
      <c r="AD315" s="71">
        <v>0</v>
      </c>
      <c r="AE315" s="72"/>
      <c r="AF315" s="71">
        <v>2898031.4088540059</v>
      </c>
      <c r="AG315" s="71">
        <v>671578.86746318336</v>
      </c>
      <c r="AH315" s="71">
        <v>1158370.1303696779</v>
      </c>
      <c r="AI315" s="71">
        <v>13573368.92861677</v>
      </c>
      <c r="AJ315" s="71">
        <v>15556031.9184113</v>
      </c>
      <c r="AK315" s="71">
        <v>0</v>
      </c>
      <c r="AL315" s="71">
        <v>0</v>
      </c>
      <c r="AM315" s="71">
        <v>979130.10051687097</v>
      </c>
      <c r="AN315" s="71">
        <v>0</v>
      </c>
      <c r="AO315" s="71">
        <v>0</v>
      </c>
      <c r="AP315" s="71">
        <v>34836511.354231805</v>
      </c>
      <c r="AQ315" s="72"/>
      <c r="AR315" s="71">
        <v>105</v>
      </c>
      <c r="AS315" s="71">
        <v>26</v>
      </c>
      <c r="AT315" s="71">
        <v>0</v>
      </c>
      <c r="AU315" s="71">
        <v>0</v>
      </c>
      <c r="AV315" s="71">
        <v>0</v>
      </c>
      <c r="AW315" s="71">
        <v>2</v>
      </c>
      <c r="AX315" s="71"/>
      <c r="AY315" s="72"/>
      <c r="AZ315" s="71">
        <v>685.57799999999997</v>
      </c>
      <c r="BA315" s="71">
        <v>2611</v>
      </c>
      <c r="BB315" s="71">
        <v>0</v>
      </c>
      <c r="BC315" s="71">
        <v>0</v>
      </c>
      <c r="BD315" s="71">
        <v>0</v>
      </c>
      <c r="BE315" s="71">
        <v>46.2</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2032</v>
      </c>
      <c r="B316" s="70">
        <v>133</v>
      </c>
      <c r="C316" s="70">
        <v>14</v>
      </c>
      <c r="D316" s="70">
        <v>8</v>
      </c>
      <c r="E316" s="70">
        <v>2017</v>
      </c>
      <c r="F316" s="70" t="s">
        <v>156</v>
      </c>
      <c r="G316" s="70" t="s">
        <v>1653</v>
      </c>
      <c r="H316" s="70" t="s">
        <v>1654</v>
      </c>
      <c r="I316" s="148"/>
      <c r="J316" s="71">
        <v>9.4393124912185904</v>
      </c>
      <c r="K316" s="71">
        <v>1.0193430122808802</v>
      </c>
      <c r="L316" s="71">
        <v>10.260652707393092</v>
      </c>
      <c r="M316" s="71">
        <v>11.129408379155723</v>
      </c>
      <c r="N316" s="71">
        <v>18.473182483584111</v>
      </c>
      <c r="O316" s="71">
        <v>7.9094747247678665</v>
      </c>
      <c r="P316" s="71">
        <v>11.205657247846798</v>
      </c>
      <c r="Q316" s="71">
        <v>0.48228566924250998</v>
      </c>
      <c r="R316" s="71">
        <v>0</v>
      </c>
      <c r="S316" s="71">
        <v>0</v>
      </c>
      <c r="T316" s="72"/>
      <c r="U316" s="71">
        <v>352819</v>
      </c>
      <c r="V316" s="71">
        <v>327</v>
      </c>
      <c r="W316" s="71">
        <v>219</v>
      </c>
      <c r="X316" s="71">
        <v>2138</v>
      </c>
      <c r="Y316" s="71">
        <v>3550</v>
      </c>
      <c r="Z316" s="71">
        <v>4729</v>
      </c>
      <c r="AA316" s="71">
        <v>2321</v>
      </c>
      <c r="AB316" s="71">
        <v>7061</v>
      </c>
      <c r="AC316" s="71">
        <v>0</v>
      </c>
      <c r="AD316" s="71">
        <v>0</v>
      </c>
      <c r="AE316" s="72"/>
      <c r="AF316" s="71">
        <v>2860047.2703090371</v>
      </c>
      <c r="AG316" s="71">
        <v>673530.17221020022</v>
      </c>
      <c r="AH316" s="71">
        <v>1415071.6734832099</v>
      </c>
      <c r="AI316" s="71">
        <v>13237555.237378711</v>
      </c>
      <c r="AJ316" s="71">
        <v>14162063.138736719</v>
      </c>
      <c r="AK316" s="71">
        <v>0</v>
      </c>
      <c r="AL316" s="71">
        <v>0</v>
      </c>
      <c r="AM316" s="71">
        <v>969947.55504070478</v>
      </c>
      <c r="AN316" s="71">
        <v>0</v>
      </c>
      <c r="AO316" s="71">
        <v>0</v>
      </c>
      <c r="AP316" s="71">
        <v>33318215.04715858</v>
      </c>
      <c r="AQ316" s="72"/>
      <c r="AR316" s="71">
        <v>123</v>
      </c>
      <c r="AS316" s="71">
        <v>38</v>
      </c>
      <c r="AT316" s="71">
        <v>0</v>
      </c>
      <c r="AU316" s="71">
        <v>0</v>
      </c>
      <c r="AV316" s="71">
        <v>0</v>
      </c>
      <c r="AW316" s="71">
        <v>2</v>
      </c>
      <c r="AX316" s="71"/>
      <c r="AY316" s="72"/>
      <c r="AZ316" s="71">
        <v>843.178</v>
      </c>
      <c r="BA316" s="71">
        <v>3182.7</v>
      </c>
      <c r="BB316" s="71">
        <v>0</v>
      </c>
      <c r="BC316" s="71">
        <v>0</v>
      </c>
      <c r="BD316" s="71">
        <v>0</v>
      </c>
      <c r="BE316" s="71">
        <v>46.2</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2033</v>
      </c>
      <c r="B317" s="70">
        <v>134</v>
      </c>
      <c r="C317" s="70">
        <v>15</v>
      </c>
      <c r="D317" s="70">
        <v>8</v>
      </c>
      <c r="E317" s="70">
        <v>2018</v>
      </c>
      <c r="F317" s="70" t="s">
        <v>183</v>
      </c>
      <c r="G317" s="70" t="s">
        <v>1653</v>
      </c>
      <c r="H317" s="70" t="s">
        <v>1654</v>
      </c>
      <c r="I317" s="148"/>
      <c r="J317" s="71">
        <v>8.6094575813320944</v>
      </c>
      <c r="K317" s="71">
        <v>0.94873225118421645</v>
      </c>
      <c r="L317" s="71">
        <v>9.4128272508119171</v>
      </c>
      <c r="M317" s="71">
        <v>11.184299471347076</v>
      </c>
      <c r="N317" s="71">
        <v>16.859426971361028</v>
      </c>
      <c r="O317" s="71">
        <v>7.7707196975759656</v>
      </c>
      <c r="P317" s="71">
        <v>11.223170375408555</v>
      </c>
      <c r="Q317" s="71">
        <v>0.43910241365802</v>
      </c>
      <c r="R317" s="71">
        <v>0</v>
      </c>
      <c r="S317" s="71">
        <v>0</v>
      </c>
      <c r="T317" s="72"/>
      <c r="U317" s="71">
        <v>336244</v>
      </c>
      <c r="V317" s="71">
        <v>327</v>
      </c>
      <c r="W317" s="71">
        <v>219</v>
      </c>
      <c r="X317" s="71">
        <v>2138</v>
      </c>
      <c r="Y317" s="71">
        <v>3519</v>
      </c>
      <c r="Z317" s="71">
        <v>4735</v>
      </c>
      <c r="AA317" s="71">
        <v>2348</v>
      </c>
      <c r="AB317" s="71">
        <v>6928</v>
      </c>
      <c r="AC317" s="71">
        <v>0</v>
      </c>
      <c r="AD317" s="71">
        <v>0</v>
      </c>
      <c r="AE317" s="72"/>
      <c r="AF317" s="71">
        <v>2736109.4435812822</v>
      </c>
      <c r="AG317" s="71">
        <v>609383.6827036601</v>
      </c>
      <c r="AH317" s="71">
        <v>1333705.226374757</v>
      </c>
      <c r="AI317" s="71">
        <v>13531485.4154783</v>
      </c>
      <c r="AJ317" s="71">
        <v>13040801.811203539</v>
      </c>
      <c r="AK317" s="71">
        <v>0</v>
      </c>
      <c r="AL317" s="71">
        <v>0</v>
      </c>
      <c r="AM317" s="71">
        <v>953646.89501030324</v>
      </c>
      <c r="AN317" s="71">
        <v>0</v>
      </c>
      <c r="AO317" s="71">
        <v>0</v>
      </c>
      <c r="AP317" s="71">
        <v>32205132.474351842</v>
      </c>
      <c r="AQ317" s="72"/>
      <c r="AR317" s="71">
        <v>130</v>
      </c>
      <c r="AS317" s="71">
        <v>40</v>
      </c>
      <c r="AT317" s="71">
        <v>0</v>
      </c>
      <c r="AU317" s="71">
        <v>0</v>
      </c>
      <c r="AV317" s="71">
        <v>0</v>
      </c>
      <c r="AW317" s="71">
        <v>3</v>
      </c>
      <c r="AX317" s="71"/>
      <c r="AY317" s="72"/>
      <c r="AZ317" s="71">
        <v>898.92699999999991</v>
      </c>
      <c r="BA317" s="71">
        <v>3243</v>
      </c>
      <c r="BB317" s="71">
        <v>0</v>
      </c>
      <c r="BC317" s="71">
        <v>0</v>
      </c>
      <c r="BD317" s="71">
        <v>0</v>
      </c>
      <c r="BE317" s="71">
        <v>346.2</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2034</v>
      </c>
      <c r="B318" s="70">
        <v>135</v>
      </c>
      <c r="C318" s="70">
        <v>16</v>
      </c>
      <c r="D318" s="70">
        <v>8</v>
      </c>
      <c r="E318" s="70">
        <v>2019</v>
      </c>
      <c r="F318" s="70" t="s">
        <v>158</v>
      </c>
      <c r="G318" s="70" t="s">
        <v>1653</v>
      </c>
      <c r="H318" s="70" t="s">
        <v>1654</v>
      </c>
      <c r="I318" s="148"/>
      <c r="J318" s="71">
        <v>8.2413637718128108</v>
      </c>
      <c r="K318" s="71">
        <v>0.88035366899491418</v>
      </c>
      <c r="L318" s="71">
        <v>9.4549999286562638</v>
      </c>
      <c r="M318" s="71">
        <v>10.033332193176163</v>
      </c>
      <c r="N318" s="71">
        <v>16.859086651596851</v>
      </c>
      <c r="O318" s="71">
        <v>7.4672517355181425</v>
      </c>
      <c r="P318" s="71">
        <v>10.031587944595424</v>
      </c>
      <c r="Q318" s="71">
        <v>0.41882726004495402</v>
      </c>
      <c r="R318" s="71">
        <v>0</v>
      </c>
      <c r="S318" s="71">
        <v>0.68636459278839435</v>
      </c>
      <c r="T318" s="72"/>
      <c r="U318" s="71">
        <v>338589</v>
      </c>
      <c r="V318" s="71">
        <v>327</v>
      </c>
      <c r="W318" s="71">
        <v>219</v>
      </c>
      <c r="X318" s="71">
        <v>2138</v>
      </c>
      <c r="Y318" s="71">
        <v>3476</v>
      </c>
      <c r="Z318" s="71">
        <v>4675</v>
      </c>
      <c r="AA318" s="71">
        <v>2083</v>
      </c>
      <c r="AB318" s="71">
        <v>6787</v>
      </c>
      <c r="AC318" s="71">
        <v>0</v>
      </c>
      <c r="AD318" s="71">
        <v>0.68636459278839435</v>
      </c>
      <c r="AE318" s="72"/>
      <c r="AF318" s="71">
        <v>2703575.6408829018</v>
      </c>
      <c r="AG318" s="71">
        <v>609203.22709299601</v>
      </c>
      <c r="AH318" s="71">
        <v>1440003.2638646979</v>
      </c>
      <c r="AI318" s="71">
        <v>13259732.387788819</v>
      </c>
      <c r="AJ318" s="71">
        <v>13587936.327888779</v>
      </c>
      <c r="AK318" s="71">
        <v>0</v>
      </c>
      <c r="AL318" s="71">
        <v>0</v>
      </c>
      <c r="AM318" s="71">
        <v>924338.30749135476</v>
      </c>
      <c r="AN318" s="71">
        <v>0</v>
      </c>
      <c r="AO318" s="71">
        <v>0</v>
      </c>
      <c r="AP318" s="71">
        <v>32524789.155009549</v>
      </c>
      <c r="AQ318" s="72"/>
      <c r="AR318" s="71">
        <v>133</v>
      </c>
      <c r="AS318" s="71">
        <v>43</v>
      </c>
      <c r="AT318" s="71">
        <v>0</v>
      </c>
      <c r="AU318" s="71">
        <v>0</v>
      </c>
      <c r="AV318" s="71">
        <v>0</v>
      </c>
      <c r="AW318" s="71">
        <v>3</v>
      </c>
      <c r="AX318" s="71"/>
      <c r="AY318" s="72"/>
      <c r="AZ318" s="71">
        <v>916.22699999999941</v>
      </c>
      <c r="BA318" s="71">
        <v>3386.2000000000012</v>
      </c>
      <c r="BB318" s="71">
        <v>0</v>
      </c>
      <c r="BC318" s="71">
        <v>0</v>
      </c>
      <c r="BD318" s="71">
        <v>0</v>
      </c>
      <c r="BE318" s="71">
        <v>346.2</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2035</v>
      </c>
      <c r="B319" s="70">
        <v>136</v>
      </c>
      <c r="C319" s="70">
        <v>17</v>
      </c>
      <c r="D319" s="70">
        <v>8</v>
      </c>
      <c r="E319" s="70">
        <v>2020</v>
      </c>
      <c r="F319" s="70" t="s">
        <v>159</v>
      </c>
      <c r="G319" s="70" t="s">
        <v>1653</v>
      </c>
      <c r="H319" s="70" t="s">
        <v>1654</v>
      </c>
      <c r="I319" s="148"/>
      <c r="J319" s="71">
        <v>8.1825420413838135</v>
      </c>
      <c r="K319" s="71">
        <v>0.87879232121318218</v>
      </c>
      <c r="L319" s="71">
        <v>10.592142869331813</v>
      </c>
      <c r="M319" s="71">
        <v>9.6350002881210965</v>
      </c>
      <c r="N319" s="71">
        <v>15.381177899224989</v>
      </c>
      <c r="O319" s="71">
        <v>6.496186839632772</v>
      </c>
      <c r="P319" s="71">
        <v>9.5467317938323966</v>
      </c>
      <c r="Q319" s="71">
        <v>0.39409347519838001</v>
      </c>
      <c r="R319" s="71">
        <v>0</v>
      </c>
      <c r="S319" s="71">
        <v>0.58870853374039289</v>
      </c>
      <c r="T319" s="72"/>
      <c r="U319" s="71">
        <v>381081</v>
      </c>
      <c r="V319" s="71">
        <v>302</v>
      </c>
      <c r="W319" s="71">
        <v>218</v>
      </c>
      <c r="X319" s="71">
        <v>2159</v>
      </c>
      <c r="Y319" s="71">
        <v>3460</v>
      </c>
      <c r="Z319" s="71">
        <v>4642</v>
      </c>
      <c r="AA319" s="71">
        <v>2107</v>
      </c>
      <c r="AB319" s="71">
        <v>6684</v>
      </c>
      <c r="AC319" s="71">
        <v>0</v>
      </c>
      <c r="AD319" s="71">
        <v>0.58870853374039289</v>
      </c>
      <c r="AE319" s="72"/>
      <c r="AF319" s="71">
        <v>2975445.172931409</v>
      </c>
      <c r="AG319" s="71">
        <v>563042.7639075889</v>
      </c>
      <c r="AH319" s="71">
        <v>1553319.6188891346</v>
      </c>
      <c r="AI319" s="71">
        <v>12396290.699760888</v>
      </c>
      <c r="AJ319" s="71">
        <v>14208447.859122509</v>
      </c>
      <c r="AK319" s="71"/>
      <c r="AL319" s="71"/>
      <c r="AM319" s="71">
        <v>872336.26078886073</v>
      </c>
      <c r="AN319" s="71"/>
      <c r="AO319" s="71"/>
      <c r="AP319" s="71">
        <v>32568882.37540039</v>
      </c>
      <c r="AQ319" s="72"/>
      <c r="AR319" s="71">
        <v>142</v>
      </c>
      <c r="AS319" s="71">
        <v>65</v>
      </c>
      <c r="AT319" s="71">
        <v>0</v>
      </c>
      <c r="AU319" s="71">
        <v>0</v>
      </c>
      <c r="AV319" s="71">
        <v>0</v>
      </c>
      <c r="AW319" s="71">
        <v>3</v>
      </c>
      <c r="AX319" s="71"/>
      <c r="AY319" s="72"/>
      <c r="AZ319" s="71">
        <v>981.92699999999968</v>
      </c>
      <c r="BA319" s="71">
        <v>4475.2000000000007</v>
      </c>
      <c r="BB319" s="71">
        <v>0</v>
      </c>
      <c r="BC319" s="71">
        <v>0</v>
      </c>
      <c r="BD319" s="71">
        <v>0</v>
      </c>
      <c r="BE319" s="71">
        <v>346.2</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2036</v>
      </c>
      <c r="B320" s="70">
        <v>136</v>
      </c>
      <c r="C320" s="70">
        <v>18</v>
      </c>
      <c r="D320" s="70">
        <v>8</v>
      </c>
      <c r="E320" s="70">
        <v>2021</v>
      </c>
      <c r="F320" s="70" t="s">
        <v>160</v>
      </c>
      <c r="G320" s="70" t="s">
        <v>1653</v>
      </c>
      <c r="H320" s="70" t="s">
        <v>1654</v>
      </c>
      <c r="I320" s="148"/>
      <c r="J320" s="71">
        <v>8.6338161907418467</v>
      </c>
      <c r="K320" s="71">
        <v>0.84652094307867731</v>
      </c>
      <c r="L320" s="71">
        <v>9.6662724732125138</v>
      </c>
      <c r="M320" s="71">
        <v>9.7854652102139283</v>
      </c>
      <c r="N320" s="71">
        <v>14.993931372655648</v>
      </c>
      <c r="O320" s="71">
        <v>6.2316370343304657</v>
      </c>
      <c r="P320" s="71">
        <v>9.8136401122382235</v>
      </c>
      <c r="Q320" s="71">
        <v>0.38214361791621898</v>
      </c>
      <c r="R320" s="71">
        <v>0</v>
      </c>
      <c r="S320" s="71">
        <v>0.52975882898996851</v>
      </c>
      <c r="T320" s="72"/>
      <c r="U320" s="71">
        <v>412927</v>
      </c>
      <c r="V320" s="71">
        <v>302</v>
      </c>
      <c r="W320" s="71">
        <v>218</v>
      </c>
      <c r="X320" s="71">
        <v>2159</v>
      </c>
      <c r="Y320" s="71">
        <v>3414</v>
      </c>
      <c r="Z320" s="71">
        <v>4585</v>
      </c>
      <c r="AA320" s="71">
        <v>2112</v>
      </c>
      <c r="AB320" s="71">
        <v>6545</v>
      </c>
      <c r="AC320" s="71">
        <v>0</v>
      </c>
      <c r="AD320" s="71">
        <v>0.52975882898996851</v>
      </c>
      <c r="AE320" s="72"/>
      <c r="AF320" s="71">
        <v>3162843.0815352676</v>
      </c>
      <c r="AG320" s="71">
        <v>572765.62865206157</v>
      </c>
      <c r="AH320" s="71">
        <v>1392641.4359143151</v>
      </c>
      <c r="AI320" s="71">
        <v>13602405.541782947</v>
      </c>
      <c r="AJ320" s="71">
        <v>13656695.97095103</v>
      </c>
      <c r="AK320" s="71">
        <v>0</v>
      </c>
      <c r="AL320" s="71">
        <v>0</v>
      </c>
      <c r="AM320" s="71">
        <v>859122.14570207009</v>
      </c>
      <c r="AN320" s="71">
        <v>0</v>
      </c>
      <c r="AO320" s="71">
        <v>0</v>
      </c>
      <c r="AP320" s="71">
        <v>33246473.804537691</v>
      </c>
      <c r="AQ320" s="72"/>
      <c r="AR320" s="71">
        <v>151</v>
      </c>
      <c r="AS320" s="71">
        <v>75</v>
      </c>
      <c r="AT320" s="71">
        <v>0</v>
      </c>
      <c r="AU320" s="71">
        <v>0</v>
      </c>
      <c r="AV320" s="71">
        <v>0</v>
      </c>
      <c r="AW320" s="71">
        <v>3</v>
      </c>
      <c r="AX320" s="71"/>
      <c r="AY320" s="72"/>
      <c r="AZ320" s="71">
        <v>1063.9269999999999</v>
      </c>
      <c r="BA320" s="71">
        <v>4970.2000000000007</v>
      </c>
      <c r="BB320" s="71">
        <v>0</v>
      </c>
      <c r="BC320" s="71">
        <v>0</v>
      </c>
      <c r="BD320" s="71">
        <v>0</v>
      </c>
      <c r="BE320" s="71">
        <v>346.2</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1664</v>
      </c>
      <c r="B321" s="70">
        <v>136</v>
      </c>
      <c r="C321" s="70">
        <v>19</v>
      </c>
      <c r="D321" s="70">
        <v>8</v>
      </c>
      <c r="E321" s="70">
        <v>2022</v>
      </c>
      <c r="F321" s="70" t="s">
        <v>161</v>
      </c>
      <c r="G321" s="70" t="s">
        <v>1653</v>
      </c>
      <c r="H321" s="70" t="s">
        <v>1654</v>
      </c>
      <c r="I321" s="148"/>
      <c r="J321" s="71">
        <v>6.8154032213857123</v>
      </c>
      <c r="K321" s="71">
        <v>0.80974305949811831</v>
      </c>
      <c r="L321" s="71">
        <v>8.6670895259902476</v>
      </c>
      <c r="M321" s="71">
        <v>9.9767948501351835</v>
      </c>
      <c r="N321" s="71">
        <v>14.528685303609111</v>
      </c>
      <c r="O321" s="71">
        <v>6.4887784172090175</v>
      </c>
      <c r="P321" s="71">
        <v>9.753243153319616</v>
      </c>
      <c r="Q321" s="71">
        <v>0.37382349991998509</v>
      </c>
      <c r="R321" s="71">
        <v>0</v>
      </c>
      <c r="S321" s="71">
        <v>0.64865732160294842</v>
      </c>
      <c r="T321" s="72"/>
      <c r="U321" s="71">
        <v>400901</v>
      </c>
      <c r="V321" s="71">
        <v>302</v>
      </c>
      <c r="W321" s="71">
        <v>218</v>
      </c>
      <c r="X321" s="71">
        <v>2159</v>
      </c>
      <c r="Y321" s="71">
        <v>3359</v>
      </c>
      <c r="Z321" s="71">
        <v>4536</v>
      </c>
      <c r="AA321" s="71">
        <v>2131</v>
      </c>
      <c r="AB321" s="71">
        <v>6350</v>
      </c>
      <c r="AC321" s="71">
        <v>0</v>
      </c>
      <c r="AD321" s="71">
        <v>0.64865732160294842</v>
      </c>
      <c r="AE321" s="72"/>
      <c r="AF321" s="71">
        <v>2737562.8184351968</v>
      </c>
      <c r="AG321" s="71">
        <v>577797.12940843485</v>
      </c>
      <c r="AH321" s="71">
        <v>1545844.7966686673</v>
      </c>
      <c r="AI321" s="71">
        <v>13508880.508167811</v>
      </c>
      <c r="AJ321" s="71">
        <v>13677393.47289745</v>
      </c>
      <c r="AK321" s="71">
        <v>0</v>
      </c>
      <c r="AL321" s="71">
        <v>0</v>
      </c>
      <c r="AM321" s="71">
        <v>819958.31948518381</v>
      </c>
      <c r="AN321" s="71">
        <v>0</v>
      </c>
      <c r="AO321" s="71">
        <v>0</v>
      </c>
      <c r="AP321" s="71">
        <v>32867437.045062739</v>
      </c>
      <c r="AQ321" s="72"/>
      <c r="AR321" s="71">
        <v>156</v>
      </c>
      <c r="AS321" s="71">
        <v>78</v>
      </c>
      <c r="AT321" s="71">
        <v>0</v>
      </c>
      <c r="AU321" s="71">
        <v>0</v>
      </c>
      <c r="AV321" s="71">
        <v>0</v>
      </c>
      <c r="AW321" s="71">
        <v>3</v>
      </c>
      <c r="AX321" s="71"/>
      <c r="AY321" s="72"/>
      <c r="AZ321" s="71">
        <v>1106.7269999999996</v>
      </c>
      <c r="BA321" s="71">
        <v>5118.7000000000007</v>
      </c>
      <c r="BB321" s="71">
        <v>0</v>
      </c>
      <c r="BC321" s="71">
        <v>0</v>
      </c>
      <c r="BD321" s="71">
        <v>0</v>
      </c>
      <c r="BE321" s="71">
        <v>346.2</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2037</v>
      </c>
      <c r="B322" s="70">
        <v>136</v>
      </c>
      <c r="C322" s="70">
        <v>20</v>
      </c>
      <c r="D322" s="70">
        <v>8</v>
      </c>
      <c r="E322" s="70">
        <v>2023</v>
      </c>
      <c r="F322" s="70" t="s">
        <v>1539</v>
      </c>
      <c r="G322" s="70" t="s">
        <v>1653</v>
      </c>
      <c r="H322" s="70" t="s">
        <v>1654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161</v>
      </c>
      <c r="AS322" s="71">
        <v>79</v>
      </c>
      <c r="AT322" s="71">
        <v>0</v>
      </c>
      <c r="AU322" s="71">
        <v>0</v>
      </c>
      <c r="AV322" s="71">
        <v>0</v>
      </c>
      <c r="AW322" s="71">
        <v>3</v>
      </c>
      <c r="AX322" s="71"/>
      <c r="AY322" s="72"/>
      <c r="AZ322" s="71">
        <v>1140.2269999999996</v>
      </c>
      <c r="BA322" s="71">
        <v>5168.6000000000004</v>
      </c>
      <c r="BB322" s="71">
        <v>0</v>
      </c>
      <c r="BC322" s="71">
        <v>0</v>
      </c>
      <c r="BD322" s="71">
        <v>0</v>
      </c>
      <c r="BE322" s="71">
        <v>346.2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1652</v>
      </c>
      <c r="B323" s="70">
        <v>136</v>
      </c>
      <c r="C323" s="70">
        <v>21</v>
      </c>
      <c r="D323" s="70">
        <v>8</v>
      </c>
      <c r="E323" s="70">
        <v>2024</v>
      </c>
      <c r="F323" s="70" t="s">
        <v>1554</v>
      </c>
      <c r="G323" s="70" t="s">
        <v>1653</v>
      </c>
      <c r="H323" s="70" t="s">
        <v>1654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2038</v>
      </c>
      <c r="B324" s="70">
        <v>222</v>
      </c>
      <c r="C324" s="70">
        <v>1</v>
      </c>
      <c r="D324" s="70">
        <v>14</v>
      </c>
      <c r="E324" s="70">
        <v>1990</v>
      </c>
      <c r="F324" s="70" t="s">
        <v>787</v>
      </c>
      <c r="G324" s="70" t="s">
        <v>2039</v>
      </c>
      <c r="H324" s="70" t="s">
        <v>2040</v>
      </c>
      <c r="I324" s="148"/>
      <c r="J324" s="71">
        <v>1.664442136496759</v>
      </c>
      <c r="K324" s="71">
        <v>1.9976212204727739</v>
      </c>
      <c r="L324" s="71">
        <v>17.405948952993931</v>
      </c>
      <c r="M324" s="71">
        <v>5.9066299713334809</v>
      </c>
      <c r="N324" s="71">
        <v>9.8697760815242077</v>
      </c>
      <c r="O324" s="71">
        <v>6.6713396233312414</v>
      </c>
      <c r="P324" s="71">
        <v>15.58001303308767</v>
      </c>
      <c r="Q324" s="71">
        <v>0.771466551700002</v>
      </c>
      <c r="R324" s="71">
        <v>13.231155804169051</v>
      </c>
      <c r="S324" s="71">
        <v>0.61626337862883129</v>
      </c>
      <c r="T324" s="72"/>
      <c r="U324" s="71">
        <v>173947</v>
      </c>
      <c r="V324" s="71">
        <v>497</v>
      </c>
      <c r="W324" s="71">
        <v>192</v>
      </c>
      <c r="X324" s="71">
        <v>2206</v>
      </c>
      <c r="Y324" s="71">
        <v>4677</v>
      </c>
      <c r="Z324" s="71">
        <v>2744</v>
      </c>
      <c r="AA324" s="71">
        <v>3783</v>
      </c>
      <c r="AB324" s="71">
        <v>12526</v>
      </c>
      <c r="AC324" s="71">
        <v>2291660</v>
      </c>
      <c r="AD324" s="71">
        <v>0.61626337862883129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2041</v>
      </c>
      <c r="B325" s="70">
        <v>223</v>
      </c>
      <c r="C325" s="70">
        <v>2</v>
      </c>
      <c r="D325" s="70">
        <v>14</v>
      </c>
      <c r="E325" s="70">
        <v>2005</v>
      </c>
      <c r="F325" s="70" t="s">
        <v>789</v>
      </c>
      <c r="G325" s="70" t="s">
        <v>2039</v>
      </c>
      <c r="H325" s="70" t="s">
        <v>2040</v>
      </c>
      <c r="I325" s="148"/>
      <c r="J325" s="71">
        <v>1.7683451371180769</v>
      </c>
      <c r="K325" s="71">
        <v>0.99310225401397278</v>
      </c>
      <c r="L325" s="71">
        <v>24.539718776959582</v>
      </c>
      <c r="M325" s="71">
        <v>7.4170157749463126</v>
      </c>
      <c r="N325" s="71">
        <v>11.73141352284698</v>
      </c>
      <c r="O325" s="71">
        <v>9.4334458458561343</v>
      </c>
      <c r="P325" s="71">
        <v>16.272755111998741</v>
      </c>
      <c r="Q325" s="71">
        <v>0.60375392000600703</v>
      </c>
      <c r="R325" s="71">
        <v>1.8509433159195201</v>
      </c>
      <c r="S325" s="71">
        <v>0</v>
      </c>
      <c r="T325" s="72"/>
      <c r="U325" s="71">
        <v>190949</v>
      </c>
      <c r="V325" s="71">
        <v>369</v>
      </c>
      <c r="W325" s="71">
        <v>261</v>
      </c>
      <c r="X325" s="71">
        <v>1590</v>
      </c>
      <c r="Y325" s="71">
        <v>4699</v>
      </c>
      <c r="Z325" s="71">
        <v>4490</v>
      </c>
      <c r="AA325" s="71">
        <v>3236</v>
      </c>
      <c r="AB325" s="71">
        <v>10248</v>
      </c>
      <c r="AC325" s="71">
        <v>327301</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2042</v>
      </c>
      <c r="B326" s="70">
        <v>224</v>
      </c>
      <c r="C326" s="70">
        <v>3</v>
      </c>
      <c r="D326" s="70">
        <v>14</v>
      </c>
      <c r="E326" s="70">
        <v>2006</v>
      </c>
      <c r="F326" s="70" t="s">
        <v>790</v>
      </c>
      <c r="G326" s="70" t="s">
        <v>2039</v>
      </c>
      <c r="H326" s="70" t="s">
        <v>2040</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2043</v>
      </c>
      <c r="B327" s="70">
        <v>225</v>
      </c>
      <c r="C327" s="70">
        <v>4</v>
      </c>
      <c r="D327" s="70">
        <v>14</v>
      </c>
      <c r="E327" s="70">
        <v>2007</v>
      </c>
      <c r="F327" s="70" t="s">
        <v>791</v>
      </c>
      <c r="G327" s="70" t="s">
        <v>2039</v>
      </c>
      <c r="H327" s="70" t="s">
        <v>2040</v>
      </c>
      <c r="I327" s="148"/>
      <c r="J327" s="71">
        <v>1.2755823851630159</v>
      </c>
      <c r="K327" s="71">
        <v>0.95966430854030271</v>
      </c>
      <c r="L327" s="71">
        <v>18.89008127353134</v>
      </c>
      <c r="M327" s="71">
        <v>8.1079017490079757</v>
      </c>
      <c r="N327" s="71">
        <v>11.487295873812171</v>
      </c>
      <c r="O327" s="71">
        <v>9.0967650050126476</v>
      </c>
      <c r="P327" s="71">
        <v>16.08037294131114</v>
      </c>
      <c r="Q327" s="71">
        <v>0.60978214211527604</v>
      </c>
      <c r="R327" s="71">
        <v>13.356713456446551</v>
      </c>
      <c r="S327" s="71">
        <v>0.30740206953210858</v>
      </c>
      <c r="T327" s="72"/>
      <c r="U327" s="71">
        <v>172074</v>
      </c>
      <c r="V327" s="71">
        <v>368</v>
      </c>
      <c r="W327" s="71">
        <v>270</v>
      </c>
      <c r="X327" s="71">
        <v>2035</v>
      </c>
      <c r="Y327" s="71">
        <v>4631</v>
      </c>
      <c r="Z327" s="71">
        <v>4501</v>
      </c>
      <c r="AA327" s="71">
        <v>3149</v>
      </c>
      <c r="AB327" s="71">
        <v>9803</v>
      </c>
      <c r="AC327" s="71">
        <v>2429626</v>
      </c>
      <c r="AD327" s="71">
        <v>0.30740206953210858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2044</v>
      </c>
      <c r="B328" s="70">
        <v>226</v>
      </c>
      <c r="C328" s="70">
        <v>5</v>
      </c>
      <c r="D328" s="70">
        <v>14</v>
      </c>
      <c r="E328" s="70">
        <v>2008</v>
      </c>
      <c r="F328" s="70" t="s">
        <v>792</v>
      </c>
      <c r="G328" s="70" t="s">
        <v>2039</v>
      </c>
      <c r="H328" s="70" t="s">
        <v>2040</v>
      </c>
      <c r="I328" s="148"/>
      <c r="J328" s="71">
        <v>1.2325223189252701</v>
      </c>
      <c r="K328" s="71">
        <v>0.74858230473478282</v>
      </c>
      <c r="L328" s="71">
        <v>16.32833440659142</v>
      </c>
      <c r="M328" s="71">
        <v>8.6310707737459147</v>
      </c>
      <c r="N328" s="71">
        <v>10.26612209263409</v>
      </c>
      <c r="O328" s="71">
        <v>8.7180198353622735</v>
      </c>
      <c r="P328" s="71">
        <v>15.68969720499306</v>
      </c>
      <c r="Q328" s="71">
        <v>0.58565590661785505</v>
      </c>
      <c r="R328" s="71">
        <v>12.606286133381911</v>
      </c>
      <c r="S328" s="71">
        <v>1.1858126262345969</v>
      </c>
      <c r="T328" s="72"/>
      <c r="U328" s="71">
        <v>179824</v>
      </c>
      <c r="V328" s="71">
        <v>368</v>
      </c>
      <c r="W328" s="71">
        <v>270</v>
      </c>
      <c r="X328" s="71">
        <v>2035</v>
      </c>
      <c r="Y328" s="71">
        <v>4597</v>
      </c>
      <c r="Z328" s="71">
        <v>4465</v>
      </c>
      <c r="AA328" s="71">
        <v>3076</v>
      </c>
      <c r="AB328" s="71">
        <v>9570</v>
      </c>
      <c r="AC328" s="71">
        <v>2381154</v>
      </c>
      <c r="AD328" s="71">
        <v>1.1858126262345969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2045</v>
      </c>
      <c r="B329" s="70">
        <v>227</v>
      </c>
      <c r="C329" s="70">
        <v>6</v>
      </c>
      <c r="D329" s="70">
        <v>14</v>
      </c>
      <c r="E329" s="70">
        <v>2009</v>
      </c>
      <c r="F329" s="70" t="s">
        <v>176</v>
      </c>
      <c r="G329" s="1064" t="s">
        <v>2039</v>
      </c>
      <c r="H329" s="70" t="s">
        <v>2040</v>
      </c>
      <c r="I329" s="148"/>
      <c r="J329" s="71">
        <v>1.2248043413155489</v>
      </c>
      <c r="K329" s="71">
        <v>0.58225742805397296</v>
      </c>
      <c r="L329" s="71">
        <v>17.711715751732399</v>
      </c>
      <c r="M329" s="71">
        <v>6.6481574551522682</v>
      </c>
      <c r="N329" s="71">
        <v>9.5748148673967677</v>
      </c>
      <c r="O329" s="71">
        <v>8.8205431578208291</v>
      </c>
      <c r="P329" s="71">
        <v>15.084235082758561</v>
      </c>
      <c r="Q329" s="71">
        <v>0.54677092402649896</v>
      </c>
      <c r="R329" s="71">
        <v>13.03579086145098</v>
      </c>
      <c r="S329" s="71">
        <v>0.96863029791772615</v>
      </c>
      <c r="T329" s="72"/>
      <c r="U329" s="71">
        <v>169868</v>
      </c>
      <c r="V329" s="71">
        <v>270</v>
      </c>
      <c r="W329" s="71">
        <v>433</v>
      </c>
      <c r="X329" s="71">
        <v>1747</v>
      </c>
      <c r="Y329" s="71">
        <v>4565</v>
      </c>
      <c r="Z329" s="71">
        <v>4459</v>
      </c>
      <c r="AA329" s="71">
        <v>3036</v>
      </c>
      <c r="AB329" s="71">
        <v>9379</v>
      </c>
      <c r="AC329" s="71">
        <v>2402153</v>
      </c>
      <c r="AD329" s="71">
        <v>0.96863029791772615</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2046</v>
      </c>
      <c r="B330" s="70">
        <v>228</v>
      </c>
      <c r="C330" s="70">
        <v>7</v>
      </c>
      <c r="D330" s="70">
        <v>14</v>
      </c>
      <c r="E330" s="70">
        <v>2010</v>
      </c>
      <c r="F330" s="70" t="s">
        <v>177</v>
      </c>
      <c r="G330" s="1064" t="s">
        <v>2039</v>
      </c>
      <c r="H330" s="70" t="s">
        <v>2040</v>
      </c>
      <c r="I330" s="148"/>
      <c r="J330" s="71">
        <v>0.93132359301286316</v>
      </c>
      <c r="K330" s="71">
        <v>0.61869620866886421</v>
      </c>
      <c r="L330" s="71">
        <v>16.305961003313751</v>
      </c>
      <c r="M330" s="71">
        <v>7.1653201540070821</v>
      </c>
      <c r="N330" s="71">
        <v>11.16078223639153</v>
      </c>
      <c r="O330" s="71">
        <v>8.7462725382518105</v>
      </c>
      <c r="P330" s="71">
        <v>15.073127040844509</v>
      </c>
      <c r="Q330" s="71">
        <v>0.55442549899006699</v>
      </c>
      <c r="R330" s="71">
        <v>2.7901964235362602</v>
      </c>
      <c r="S330" s="71">
        <v>0.93306484831566472</v>
      </c>
      <c r="T330" s="72"/>
      <c r="U330" s="71">
        <v>135943</v>
      </c>
      <c r="V330" s="71">
        <v>270</v>
      </c>
      <c r="W330" s="71">
        <v>433</v>
      </c>
      <c r="X330" s="71">
        <v>1747</v>
      </c>
      <c r="Y330" s="71">
        <v>4515</v>
      </c>
      <c r="Z330" s="71">
        <v>4442</v>
      </c>
      <c r="AA330" s="71">
        <v>2958</v>
      </c>
      <c r="AB330" s="71">
        <v>9113</v>
      </c>
      <c r="AC330" s="71">
        <v>487248</v>
      </c>
      <c r="AD330" s="71">
        <v>0.93306484831566472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2047</v>
      </c>
      <c r="B331" s="70">
        <v>229</v>
      </c>
      <c r="C331" s="70">
        <v>8</v>
      </c>
      <c r="D331" s="70">
        <v>14</v>
      </c>
      <c r="E331" s="70">
        <v>2011</v>
      </c>
      <c r="F331" s="70" t="s">
        <v>178</v>
      </c>
      <c r="G331" s="70" t="s">
        <v>2039</v>
      </c>
      <c r="H331" s="70" t="s">
        <v>2040</v>
      </c>
      <c r="I331" s="148"/>
      <c r="J331" s="71">
        <v>1.033463509188673</v>
      </c>
      <c r="K331" s="71">
        <v>0.8184803748912487</v>
      </c>
      <c r="L331" s="71">
        <v>21.939842346295169</v>
      </c>
      <c r="M331" s="71">
        <v>8.5287960880604796</v>
      </c>
      <c r="N331" s="71">
        <v>13.51425455102528</v>
      </c>
      <c r="O331" s="71">
        <v>8.5063404652193899</v>
      </c>
      <c r="P331" s="71">
        <v>14.424754306833144</v>
      </c>
      <c r="Q331" s="71">
        <v>0.62134752812947502</v>
      </c>
      <c r="R331" s="71">
        <v>1.104974613439978</v>
      </c>
      <c r="S331" s="71">
        <v>1.025079646295102</v>
      </c>
      <c r="T331" s="72"/>
      <c r="U331" s="71">
        <v>127132</v>
      </c>
      <c r="V331" s="71">
        <v>270</v>
      </c>
      <c r="W331" s="71">
        <v>433</v>
      </c>
      <c r="X331" s="71">
        <v>1747</v>
      </c>
      <c r="Y331" s="71">
        <v>4440</v>
      </c>
      <c r="Z331" s="71">
        <v>4414</v>
      </c>
      <c r="AA331" s="71">
        <v>2915</v>
      </c>
      <c r="AB331" s="71">
        <v>8854</v>
      </c>
      <c r="AC331" s="71">
        <v>192641</v>
      </c>
      <c r="AD331" s="71">
        <v>1.025079646295102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2048</v>
      </c>
      <c r="B332" s="70">
        <v>230</v>
      </c>
      <c r="C332" s="70">
        <v>9</v>
      </c>
      <c r="D332" s="70">
        <v>14</v>
      </c>
      <c r="E332" s="70">
        <v>2012</v>
      </c>
      <c r="F332" s="70" t="s">
        <v>179</v>
      </c>
      <c r="G332" s="70" t="s">
        <v>2039</v>
      </c>
      <c r="H332" s="70" t="s">
        <v>2040</v>
      </c>
      <c r="I332" s="148"/>
      <c r="J332" s="71">
        <v>1.1054074356384751</v>
      </c>
      <c r="K332" s="71">
        <v>0.8382356780119099</v>
      </c>
      <c r="L332" s="71">
        <v>22.233899856029019</v>
      </c>
      <c r="M332" s="71">
        <v>9.5400235947322169</v>
      </c>
      <c r="N332" s="71">
        <v>13.73199671698916</v>
      </c>
      <c r="O332" s="71">
        <v>8.3399807155173384</v>
      </c>
      <c r="P332" s="71">
        <v>14.183344227771185</v>
      </c>
      <c r="Q332" s="71">
        <v>0.659374905144826</v>
      </c>
      <c r="R332" s="71">
        <v>1.6518787150933181</v>
      </c>
      <c r="S332" s="71">
        <v>0.77096693669706695</v>
      </c>
      <c r="T332" s="72"/>
      <c r="U332" s="71">
        <v>132005</v>
      </c>
      <c r="V332" s="71">
        <v>270</v>
      </c>
      <c r="W332" s="71">
        <v>433</v>
      </c>
      <c r="X332" s="71">
        <v>1747</v>
      </c>
      <c r="Y332" s="71">
        <v>4377</v>
      </c>
      <c r="Z332" s="71">
        <v>4362</v>
      </c>
      <c r="AA332" s="71">
        <v>2850</v>
      </c>
      <c r="AB332" s="71">
        <v>8648</v>
      </c>
      <c r="AC332" s="71">
        <v>280529</v>
      </c>
      <c r="AD332" s="71">
        <v>0.77096693669706695</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2049</v>
      </c>
      <c r="B333" s="70">
        <v>231</v>
      </c>
      <c r="C333" s="70">
        <v>10</v>
      </c>
      <c r="D333" s="70">
        <v>14</v>
      </c>
      <c r="E333" s="70">
        <v>2013</v>
      </c>
      <c r="F333" s="70" t="s">
        <v>180</v>
      </c>
      <c r="G333" s="70" t="s">
        <v>2039</v>
      </c>
      <c r="H333" s="70" t="s">
        <v>2040</v>
      </c>
      <c r="I333" s="148"/>
      <c r="J333" s="71">
        <v>0.7305518392743191</v>
      </c>
      <c r="K333" s="71">
        <v>0.7381136617556846</v>
      </c>
      <c r="L333" s="71">
        <v>20.350317315481799</v>
      </c>
      <c r="M333" s="71">
        <v>9.5555003054227718</v>
      </c>
      <c r="N333" s="71">
        <v>14.551305815533089</v>
      </c>
      <c r="O333" s="71">
        <v>8.027456671550965</v>
      </c>
      <c r="P333" s="71">
        <v>14.07194016232261</v>
      </c>
      <c r="Q333" s="71">
        <v>0.65279794876133401</v>
      </c>
      <c r="R333" s="71">
        <v>1.7760498632661039</v>
      </c>
      <c r="S333" s="71">
        <v>0.75203060123879806</v>
      </c>
      <c r="T333" s="72"/>
      <c r="U333" s="71">
        <v>78400</v>
      </c>
      <c r="V333" s="71">
        <v>270</v>
      </c>
      <c r="W333" s="71">
        <v>433</v>
      </c>
      <c r="X333" s="71">
        <v>1747</v>
      </c>
      <c r="Y333" s="71">
        <v>4322</v>
      </c>
      <c r="Z333" s="71">
        <v>4386</v>
      </c>
      <c r="AA333" s="71">
        <v>2817</v>
      </c>
      <c r="AB333" s="71">
        <v>8439</v>
      </c>
      <c r="AC333" s="71">
        <v>294419</v>
      </c>
      <c r="AD333" s="71">
        <v>0.75203060123879806</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2050</v>
      </c>
      <c r="B334" s="70">
        <v>232</v>
      </c>
      <c r="C334" s="70">
        <v>11</v>
      </c>
      <c r="D334" s="70">
        <v>14</v>
      </c>
      <c r="E334" s="70">
        <v>2014</v>
      </c>
      <c r="F334" s="70" t="s">
        <v>181</v>
      </c>
      <c r="G334" s="70" t="s">
        <v>2039</v>
      </c>
      <c r="H334" s="70" t="s">
        <v>2040</v>
      </c>
      <c r="I334" s="148"/>
      <c r="J334" s="71">
        <v>0.67571712597887923</v>
      </c>
      <c r="K334" s="71">
        <v>0.79532292974017482</v>
      </c>
      <c r="L334" s="71">
        <v>15.18295884483339</v>
      </c>
      <c r="M334" s="71">
        <v>10.54995098726261</v>
      </c>
      <c r="N334" s="71">
        <v>13.694828417729919</v>
      </c>
      <c r="O334" s="71">
        <v>7.5401301958416971</v>
      </c>
      <c r="P334" s="71">
        <v>13.848825543634552</v>
      </c>
      <c r="Q334" s="71">
        <v>0.607766395761978</v>
      </c>
      <c r="R334" s="71">
        <v>1.75199135028415</v>
      </c>
      <c r="S334" s="71">
        <v>0.74072746746919715</v>
      </c>
      <c r="T334" s="72"/>
      <c r="U334" s="71">
        <v>84194</v>
      </c>
      <c r="V334" s="71">
        <v>254</v>
      </c>
      <c r="W334" s="71">
        <v>325</v>
      </c>
      <c r="X334" s="71">
        <v>2078</v>
      </c>
      <c r="Y334" s="71">
        <v>4244</v>
      </c>
      <c r="Z334" s="71">
        <v>4339</v>
      </c>
      <c r="AA334" s="71">
        <v>2758</v>
      </c>
      <c r="AB334" s="71">
        <v>8189</v>
      </c>
      <c r="AC334" s="71">
        <v>291344</v>
      </c>
      <c r="AD334" s="71">
        <v>0.74072746746919715</v>
      </c>
      <c r="AE334" s="72"/>
      <c r="AF334" s="71"/>
      <c r="AG334" s="71"/>
      <c r="AH334" s="71"/>
      <c r="AI334" s="71"/>
      <c r="AJ334" s="71"/>
      <c r="AK334" s="71"/>
      <c r="AL334" s="71"/>
      <c r="AM334" s="71"/>
      <c r="AN334" s="71"/>
      <c r="AO334" s="71"/>
      <c r="AP334" s="71"/>
      <c r="AQ334" s="72"/>
      <c r="AR334" s="71">
        <v>69</v>
      </c>
      <c r="AS334" s="71">
        <v>45</v>
      </c>
      <c r="AT334" s="71">
        <v>2</v>
      </c>
      <c r="AU334" s="71">
        <v>0</v>
      </c>
      <c r="AV334" s="71">
        <v>0</v>
      </c>
      <c r="AW334" s="71">
        <v>0</v>
      </c>
      <c r="AX334" s="71"/>
      <c r="AY334" s="72"/>
      <c r="AZ334" s="71">
        <v>319.01</v>
      </c>
      <c r="BA334" s="71">
        <v>2761.54</v>
      </c>
      <c r="BB334" s="71">
        <v>26000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2051</v>
      </c>
      <c r="B335" s="70">
        <v>233</v>
      </c>
      <c r="C335" s="70">
        <v>12</v>
      </c>
      <c r="D335" s="70">
        <v>14</v>
      </c>
      <c r="E335" s="70">
        <v>2015</v>
      </c>
      <c r="F335" s="70" t="s">
        <v>182</v>
      </c>
      <c r="G335" s="70" t="s">
        <v>2039</v>
      </c>
      <c r="H335" s="70" t="s">
        <v>2040</v>
      </c>
      <c r="I335" s="148"/>
      <c r="J335" s="71">
        <v>0.49789250382157901</v>
      </c>
      <c r="K335" s="71">
        <v>0.66501550139043697</v>
      </c>
      <c r="L335" s="71">
        <v>16.30413320899364</v>
      </c>
      <c r="M335" s="71">
        <v>10.559732440989199</v>
      </c>
      <c r="N335" s="71">
        <v>11.716097870239579</v>
      </c>
      <c r="O335" s="71">
        <v>7.399408601951702</v>
      </c>
      <c r="P335" s="71">
        <v>13.44769263652335</v>
      </c>
      <c r="Q335" s="71">
        <v>0.57912554562808805</v>
      </c>
      <c r="R335" s="71">
        <v>1.9179426428265549</v>
      </c>
      <c r="S335" s="71">
        <v>1.112629336666157</v>
      </c>
      <c r="T335" s="72"/>
      <c r="U335" s="71">
        <v>71290</v>
      </c>
      <c r="V335" s="71">
        <v>254</v>
      </c>
      <c r="W335" s="71">
        <v>325</v>
      </c>
      <c r="X335" s="71">
        <v>2078</v>
      </c>
      <c r="Y335" s="71">
        <v>4161</v>
      </c>
      <c r="Z335" s="71">
        <v>4299</v>
      </c>
      <c r="AA335" s="71">
        <v>2676</v>
      </c>
      <c r="AB335" s="71">
        <v>7971</v>
      </c>
      <c r="AC335" s="71">
        <v>327841</v>
      </c>
      <c r="AD335" s="71">
        <v>1.112629336666157</v>
      </c>
      <c r="AE335" s="72"/>
      <c r="AF335" s="71">
        <v>673871.24892075162</v>
      </c>
      <c r="AG335" s="71">
        <v>570817.88942480565</v>
      </c>
      <c r="AH335" s="71">
        <v>2726676.5042940872</v>
      </c>
      <c r="AI335" s="71">
        <v>12764117.617443141</v>
      </c>
      <c r="AJ335" s="71">
        <v>18816849.021827199</v>
      </c>
      <c r="AK335" s="71">
        <v>0</v>
      </c>
      <c r="AL335" s="71">
        <v>0</v>
      </c>
      <c r="AM335" s="71">
        <v>1092392.1129125929</v>
      </c>
      <c r="AN335" s="71">
        <v>0</v>
      </c>
      <c r="AO335" s="71">
        <v>0</v>
      </c>
      <c r="AP335" s="71">
        <v>36644724.394822583</v>
      </c>
      <c r="AQ335" s="72"/>
      <c r="AR335" s="71">
        <v>76</v>
      </c>
      <c r="AS335" s="71">
        <v>46</v>
      </c>
      <c r="AT335" s="71">
        <v>2</v>
      </c>
      <c r="AU335" s="71">
        <v>1</v>
      </c>
      <c r="AV335" s="71">
        <v>0</v>
      </c>
      <c r="AW335" s="71">
        <v>0</v>
      </c>
      <c r="AX335" s="71"/>
      <c r="AY335" s="72"/>
      <c r="AZ335" s="71">
        <v>369.11</v>
      </c>
      <c r="BA335" s="71">
        <v>2810.94</v>
      </c>
      <c r="BB335" s="71">
        <v>26000</v>
      </c>
      <c r="BC335" s="71">
        <v>199</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2052</v>
      </c>
      <c r="B336" s="70">
        <v>234</v>
      </c>
      <c r="C336" s="70">
        <v>13</v>
      </c>
      <c r="D336" s="70">
        <v>14</v>
      </c>
      <c r="E336" s="70">
        <v>2016</v>
      </c>
      <c r="F336" s="70" t="s">
        <v>155</v>
      </c>
      <c r="G336" s="70" t="s">
        <v>2039</v>
      </c>
      <c r="H336" s="70" t="s">
        <v>2040</v>
      </c>
      <c r="I336" s="148"/>
      <c r="J336" s="71">
        <v>0.55416092770442071</v>
      </c>
      <c r="K336" s="71">
        <v>0.64332090275521758</v>
      </c>
      <c r="L336" s="71">
        <v>14.393865974045369</v>
      </c>
      <c r="M336" s="71">
        <v>8.206538045897295</v>
      </c>
      <c r="N336" s="71">
        <v>10.700300367546646</v>
      </c>
      <c r="O336" s="71">
        <v>7.2466432301652857</v>
      </c>
      <c r="P336" s="71">
        <v>12.933917788469632</v>
      </c>
      <c r="Q336" s="71">
        <v>0.5478926400425812</v>
      </c>
      <c r="R336" s="71">
        <v>1.9413141321981</v>
      </c>
      <c r="S336" s="71">
        <v>0.97060942181629029</v>
      </c>
      <c r="T336" s="72"/>
      <c r="U336" s="71">
        <v>85051</v>
      </c>
      <c r="V336" s="71">
        <v>254</v>
      </c>
      <c r="W336" s="71">
        <v>325</v>
      </c>
      <c r="X336" s="71">
        <v>2078</v>
      </c>
      <c r="Y336" s="71">
        <v>4134</v>
      </c>
      <c r="Z336" s="71">
        <v>4262</v>
      </c>
      <c r="AA336" s="71">
        <v>2662</v>
      </c>
      <c r="AB336" s="71">
        <v>7757</v>
      </c>
      <c r="AC336" s="71">
        <v>331557.34449250938</v>
      </c>
      <c r="AD336" s="71">
        <v>0.97060942181629029</v>
      </c>
      <c r="AE336" s="72"/>
      <c r="AF336" s="71">
        <v>773399.57533600414</v>
      </c>
      <c r="AG336" s="71">
        <v>550080.80789425166</v>
      </c>
      <c r="AH336" s="71">
        <v>2297867.694774427</v>
      </c>
      <c r="AI336" s="71">
        <v>12846978.71420127</v>
      </c>
      <c r="AJ336" s="71">
        <v>17638504.00216078</v>
      </c>
      <c r="AK336" s="71">
        <v>0</v>
      </c>
      <c r="AL336" s="71">
        <v>0</v>
      </c>
      <c r="AM336" s="71">
        <v>1063890.2072712381</v>
      </c>
      <c r="AN336" s="71">
        <v>0</v>
      </c>
      <c r="AO336" s="71">
        <v>0</v>
      </c>
      <c r="AP336" s="71">
        <v>35170721.001637973</v>
      </c>
      <c r="AQ336" s="72"/>
      <c r="AR336" s="71">
        <v>82</v>
      </c>
      <c r="AS336" s="71">
        <v>50</v>
      </c>
      <c r="AT336" s="71">
        <v>2</v>
      </c>
      <c r="AU336" s="71">
        <v>2</v>
      </c>
      <c r="AV336" s="71">
        <v>0</v>
      </c>
      <c r="AW336" s="71">
        <v>0</v>
      </c>
      <c r="AX336" s="71"/>
      <c r="AY336" s="72"/>
      <c r="AZ336" s="71">
        <v>409.11</v>
      </c>
      <c r="BA336" s="71">
        <v>5842.44</v>
      </c>
      <c r="BB336" s="71">
        <v>26000</v>
      </c>
      <c r="BC336" s="71">
        <v>2189</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2053</v>
      </c>
      <c r="B337" s="70">
        <v>235</v>
      </c>
      <c r="C337" s="70">
        <v>14</v>
      </c>
      <c r="D337" s="70">
        <v>14</v>
      </c>
      <c r="E337" s="70">
        <v>2017</v>
      </c>
      <c r="F337" s="70" t="s">
        <v>156</v>
      </c>
      <c r="G337" s="70" t="s">
        <v>2039</v>
      </c>
      <c r="H337" s="70" t="s">
        <v>2040</v>
      </c>
      <c r="I337" s="148"/>
      <c r="J337" s="71">
        <v>0.47225611233229547</v>
      </c>
      <c r="K337" s="71">
        <v>0.66744570746661946</v>
      </c>
      <c r="L337" s="71">
        <v>13.133653730524319</v>
      </c>
      <c r="M337" s="71">
        <v>7.4329948047591019</v>
      </c>
      <c r="N337" s="71">
        <v>10.86447186869893</v>
      </c>
      <c r="O337" s="71">
        <v>7.0782188697859194</v>
      </c>
      <c r="P337" s="71">
        <v>12.74094333350612</v>
      </c>
      <c r="Q337" s="71">
        <v>0.51404644479806405</v>
      </c>
      <c r="R337" s="71">
        <v>1.9950224899076736</v>
      </c>
      <c r="S337" s="71">
        <v>1.1494727658751553</v>
      </c>
      <c r="T337" s="72"/>
      <c r="U337" s="71">
        <v>83568</v>
      </c>
      <c r="V337" s="71">
        <v>254</v>
      </c>
      <c r="W337" s="71">
        <v>325</v>
      </c>
      <c r="X337" s="71">
        <v>2078</v>
      </c>
      <c r="Y337" s="71">
        <v>4070</v>
      </c>
      <c r="Z337" s="71">
        <v>4232</v>
      </c>
      <c r="AA337" s="71">
        <v>2639</v>
      </c>
      <c r="AB337" s="71">
        <v>7526</v>
      </c>
      <c r="AC337" s="71">
        <v>347490.99999999988</v>
      </c>
      <c r="AD337" s="71">
        <v>1.1494727658751549</v>
      </c>
      <c r="AE337" s="72"/>
      <c r="AF337" s="71">
        <v>706938.78001729236</v>
      </c>
      <c r="AG337" s="71">
        <v>572017.40550631378</v>
      </c>
      <c r="AH337" s="71">
        <v>2702563.9499624958</v>
      </c>
      <c r="AI337" s="71">
        <v>12277421.23838841</v>
      </c>
      <c r="AJ337" s="71">
        <v>19969057.22656244</v>
      </c>
      <c r="AK337" s="71">
        <v>0</v>
      </c>
      <c r="AL337" s="71">
        <v>0</v>
      </c>
      <c r="AM337" s="71">
        <v>1033823.155252279</v>
      </c>
      <c r="AN337" s="71">
        <v>0</v>
      </c>
      <c r="AO337" s="71">
        <v>0</v>
      </c>
      <c r="AP337" s="71">
        <v>37261821.755689234</v>
      </c>
      <c r="AQ337" s="72"/>
      <c r="AR337" s="71">
        <v>88</v>
      </c>
      <c r="AS337" s="71">
        <v>53</v>
      </c>
      <c r="AT337" s="71">
        <v>2</v>
      </c>
      <c r="AU337" s="71">
        <v>2</v>
      </c>
      <c r="AV337" s="71">
        <v>0</v>
      </c>
      <c r="AW337" s="71">
        <v>0</v>
      </c>
      <c r="AX337" s="71"/>
      <c r="AY337" s="72"/>
      <c r="AZ337" s="71">
        <v>459.30999999999989</v>
      </c>
      <c r="BA337" s="71">
        <v>6860.94</v>
      </c>
      <c r="BB337" s="71">
        <v>26000</v>
      </c>
      <c r="BC337" s="71">
        <v>2189</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2054</v>
      </c>
      <c r="B338" s="70">
        <v>236</v>
      </c>
      <c r="C338" s="70">
        <v>15</v>
      </c>
      <c r="D338" s="70">
        <v>14</v>
      </c>
      <c r="E338" s="70">
        <v>2018</v>
      </c>
      <c r="F338" s="70" t="s">
        <v>183</v>
      </c>
      <c r="G338" s="70" t="s">
        <v>2039</v>
      </c>
      <c r="H338" s="70" t="s">
        <v>2040</v>
      </c>
      <c r="I338" s="148"/>
      <c r="J338" s="71">
        <v>0.30173673115101768</v>
      </c>
      <c r="K338" s="71">
        <v>0.57959834789115072</v>
      </c>
      <c r="L338" s="71">
        <v>11.677587187150744</v>
      </c>
      <c r="M338" s="71">
        <v>6.6447416451185983</v>
      </c>
      <c r="N338" s="71">
        <v>7.5474325619810569</v>
      </c>
      <c r="O338" s="71">
        <v>6.8188680767535663</v>
      </c>
      <c r="P338" s="71">
        <v>12.44682097851954</v>
      </c>
      <c r="Q338" s="71">
        <v>0.46065189700728798</v>
      </c>
      <c r="R338" s="71">
        <v>2.014756998989871</v>
      </c>
      <c r="S338" s="71">
        <v>0.95280139949053011</v>
      </c>
      <c r="T338" s="72"/>
      <c r="U338" s="71">
        <v>62188</v>
      </c>
      <c r="V338" s="71">
        <v>254</v>
      </c>
      <c r="W338" s="71">
        <v>325</v>
      </c>
      <c r="X338" s="71">
        <v>2078</v>
      </c>
      <c r="Y338" s="71">
        <v>4002</v>
      </c>
      <c r="Z338" s="71">
        <v>4155</v>
      </c>
      <c r="AA338" s="71">
        <v>2604</v>
      </c>
      <c r="AB338" s="71">
        <v>7268</v>
      </c>
      <c r="AC338" s="71">
        <v>349553.00000000012</v>
      </c>
      <c r="AD338" s="71">
        <v>0.95280139949053011</v>
      </c>
      <c r="AE338" s="72"/>
      <c r="AF338" s="71">
        <v>536288.36472058611</v>
      </c>
      <c r="AG338" s="71">
        <v>524402.74128597893</v>
      </c>
      <c r="AH338" s="71">
        <v>2398641.047276475</v>
      </c>
      <c r="AI338" s="71">
        <v>11750707.585387699</v>
      </c>
      <c r="AJ338" s="71">
        <v>18035279.836474311</v>
      </c>
      <c r="AK338" s="71">
        <v>0</v>
      </c>
      <c r="AL338" s="71">
        <v>0</v>
      </c>
      <c r="AM338" s="71">
        <v>1000448.272652264</v>
      </c>
      <c r="AN338" s="71">
        <v>0</v>
      </c>
      <c r="AO338" s="71">
        <v>0</v>
      </c>
      <c r="AP338" s="71">
        <v>34245767.847797312</v>
      </c>
      <c r="AQ338" s="72"/>
      <c r="AR338" s="71">
        <v>90</v>
      </c>
      <c r="AS338" s="71">
        <v>88</v>
      </c>
      <c r="AT338" s="71">
        <v>5</v>
      </c>
      <c r="AU338" s="71">
        <v>2</v>
      </c>
      <c r="AV338" s="71">
        <v>0</v>
      </c>
      <c r="AW338" s="71">
        <v>0</v>
      </c>
      <c r="AX338" s="71"/>
      <c r="AY338" s="72"/>
      <c r="AZ338" s="71">
        <v>474.40999999999997</v>
      </c>
      <c r="BA338" s="71">
        <v>8558.94</v>
      </c>
      <c r="BB338" s="71">
        <v>26059</v>
      </c>
      <c r="BC338" s="71">
        <v>2189</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2055</v>
      </c>
      <c r="B339" s="70">
        <v>237</v>
      </c>
      <c r="C339" s="70">
        <v>16</v>
      </c>
      <c r="D339" s="70">
        <v>14</v>
      </c>
      <c r="E339" s="70">
        <v>2019</v>
      </c>
      <c r="F339" s="70" t="s">
        <v>158</v>
      </c>
      <c r="G339" s="70" t="s">
        <v>2039</v>
      </c>
      <c r="H339" s="70" t="s">
        <v>2040</v>
      </c>
      <c r="I339" s="148"/>
      <c r="J339" s="71">
        <v>0.36207922954776833</v>
      </c>
      <c r="K339" s="71">
        <v>0.55384340541061039</v>
      </c>
      <c r="L339" s="71">
        <v>11.927380466105939</v>
      </c>
      <c r="M339" s="71">
        <v>7.1747390992633324</v>
      </c>
      <c r="N339" s="71">
        <v>8.1193684150067309</v>
      </c>
      <c r="O339" s="71">
        <v>6.5584033424679129</v>
      </c>
      <c r="P339" s="71">
        <v>11.996488511755736</v>
      </c>
      <c r="Q339" s="71">
        <v>0.43641467261498701</v>
      </c>
      <c r="R339" s="71">
        <v>1.8785738834472052</v>
      </c>
      <c r="S339" s="71">
        <v>1.5817502353069499</v>
      </c>
      <c r="T339" s="72"/>
      <c r="U339" s="71">
        <v>70109</v>
      </c>
      <c r="V339" s="71">
        <v>254</v>
      </c>
      <c r="W339" s="71">
        <v>325</v>
      </c>
      <c r="X339" s="71">
        <v>2078</v>
      </c>
      <c r="Y339" s="71">
        <v>3911</v>
      </c>
      <c r="Z339" s="71">
        <v>4106</v>
      </c>
      <c r="AA339" s="71">
        <v>2491</v>
      </c>
      <c r="AB339" s="71">
        <v>7072</v>
      </c>
      <c r="AC339" s="71">
        <v>331264</v>
      </c>
      <c r="AD339" s="71">
        <v>1.5817502353069499</v>
      </c>
      <c r="AE339" s="72"/>
      <c r="AF339" s="71">
        <v>628146.82855240488</v>
      </c>
      <c r="AG339" s="71">
        <v>511317.01088626269</v>
      </c>
      <c r="AH339" s="71">
        <v>2774492.4620358748</v>
      </c>
      <c r="AI339" s="71">
        <v>11871748.825544979</v>
      </c>
      <c r="AJ339" s="71">
        <v>18675031.959121339</v>
      </c>
      <c r="AK339" s="71">
        <v>0</v>
      </c>
      <c r="AL339" s="71">
        <v>0</v>
      </c>
      <c r="AM339" s="71">
        <v>963153.16201250348</v>
      </c>
      <c r="AN339" s="71">
        <v>0</v>
      </c>
      <c r="AO339" s="71">
        <v>0</v>
      </c>
      <c r="AP339" s="71">
        <v>35423890.248153359</v>
      </c>
      <c r="AQ339" s="72"/>
      <c r="AR339" s="71">
        <v>92</v>
      </c>
      <c r="AS339" s="71">
        <v>106</v>
      </c>
      <c r="AT339" s="71">
        <v>6</v>
      </c>
      <c r="AU339" s="71">
        <v>2</v>
      </c>
      <c r="AV339" s="71">
        <v>0</v>
      </c>
      <c r="AW339" s="71">
        <v>0</v>
      </c>
      <c r="AX339" s="71"/>
      <c r="AY339" s="72"/>
      <c r="AZ339" s="71">
        <v>488.79</v>
      </c>
      <c r="BA339" s="71">
        <v>9448.0400000000009</v>
      </c>
      <c r="BB339" s="71">
        <v>26078.6</v>
      </c>
      <c r="BC339" s="71">
        <v>2189</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2056</v>
      </c>
      <c r="B340" s="70">
        <v>238</v>
      </c>
      <c r="C340" s="70">
        <v>17</v>
      </c>
      <c r="D340" s="70">
        <v>14</v>
      </c>
      <c r="E340" s="70">
        <v>2020</v>
      </c>
      <c r="F340" s="70" t="s">
        <v>159</v>
      </c>
      <c r="G340" s="70" t="s">
        <v>2039</v>
      </c>
      <c r="H340" s="70" t="s">
        <v>2040</v>
      </c>
      <c r="I340" s="148"/>
      <c r="J340" s="71">
        <v>0.39144835820145563</v>
      </c>
      <c r="K340" s="71">
        <v>0.47939823407109483</v>
      </c>
      <c r="L340" s="71">
        <v>11.982331738039429</v>
      </c>
      <c r="M340" s="71">
        <v>5.0561534187758594</v>
      </c>
      <c r="N340" s="71">
        <v>7.7377902246991566</v>
      </c>
      <c r="O340" s="71">
        <v>5.6635217880210753</v>
      </c>
      <c r="P340" s="71">
        <v>11.118974761302658</v>
      </c>
      <c r="Q340" s="71">
        <v>0.40046123332546402</v>
      </c>
      <c r="R340" s="71">
        <v>1.7471055889933602</v>
      </c>
      <c r="S340" s="71">
        <v>1.0136502549480959</v>
      </c>
      <c r="T340" s="72"/>
      <c r="U340" s="71">
        <v>77680</v>
      </c>
      <c r="V340" s="71">
        <v>195</v>
      </c>
      <c r="W340" s="71">
        <v>285</v>
      </c>
      <c r="X340" s="71">
        <v>1497</v>
      </c>
      <c r="Y340" s="71">
        <v>3820</v>
      </c>
      <c r="Z340" s="71">
        <v>4047</v>
      </c>
      <c r="AA340" s="71">
        <v>2454</v>
      </c>
      <c r="AB340" s="71">
        <v>6792</v>
      </c>
      <c r="AC340" s="71">
        <v>309708.99999999994</v>
      </c>
      <c r="AD340" s="71">
        <v>1.0136502549480959</v>
      </c>
      <c r="AE340" s="72"/>
      <c r="AF340" s="71">
        <v>656630.55691498728</v>
      </c>
      <c r="AG340" s="71">
        <v>411334.02549018944</v>
      </c>
      <c r="AH340" s="71">
        <v>3229232.7542968956</v>
      </c>
      <c r="AI340" s="71">
        <v>8058987.1786669372</v>
      </c>
      <c r="AJ340" s="71">
        <v>16800010.592153002</v>
      </c>
      <c r="AK340" s="71"/>
      <c r="AL340" s="71"/>
      <c r="AM340" s="71">
        <v>886431.4606938872</v>
      </c>
      <c r="AN340" s="71"/>
      <c r="AO340" s="71"/>
      <c r="AP340" s="71">
        <v>30042626.568215899</v>
      </c>
      <c r="AQ340" s="72"/>
      <c r="AR340" s="71">
        <v>95</v>
      </c>
      <c r="AS340" s="71">
        <v>132</v>
      </c>
      <c r="AT340" s="71">
        <v>6</v>
      </c>
      <c r="AU340" s="71">
        <v>2</v>
      </c>
      <c r="AV340" s="71">
        <v>0</v>
      </c>
      <c r="AW340" s="71">
        <v>0</v>
      </c>
      <c r="AX340" s="71"/>
      <c r="AY340" s="72"/>
      <c r="AZ340" s="71">
        <v>510.33</v>
      </c>
      <c r="BA340" s="71">
        <v>11934.04</v>
      </c>
      <c r="BB340" s="71">
        <v>26078.6</v>
      </c>
      <c r="BC340" s="71">
        <v>2189</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2057</v>
      </c>
      <c r="B341" s="70">
        <v>238</v>
      </c>
      <c r="C341" s="70">
        <v>18</v>
      </c>
      <c r="D341" s="70">
        <v>14</v>
      </c>
      <c r="E341" s="70">
        <v>2021</v>
      </c>
      <c r="F341" s="70" t="s">
        <v>160</v>
      </c>
      <c r="G341" s="70" t="s">
        <v>2039</v>
      </c>
      <c r="H341" s="70" t="s">
        <v>2040</v>
      </c>
      <c r="I341" s="148"/>
      <c r="J341" s="71">
        <v>0.31253994446651717</v>
      </c>
      <c r="K341" s="71">
        <v>0.48650185192046058</v>
      </c>
      <c r="L341" s="71">
        <v>10.486201711094198</v>
      </c>
      <c r="M341" s="71">
        <v>4.7670640444574008</v>
      </c>
      <c r="N341" s="71">
        <v>6.9057253872857487</v>
      </c>
      <c r="O341" s="71">
        <v>5.4093599556456384</v>
      </c>
      <c r="P341" s="71">
        <v>11.319141720365677</v>
      </c>
      <c r="Q341" s="71">
        <v>0.38558845725266699</v>
      </c>
      <c r="R341" s="71">
        <v>1.7386155407341837</v>
      </c>
      <c r="S341" s="71">
        <v>0.77023787915081221</v>
      </c>
      <c r="T341" s="72"/>
      <c r="U341" s="71">
        <v>80517</v>
      </c>
      <c r="V341" s="71">
        <v>195</v>
      </c>
      <c r="W341" s="71">
        <v>285</v>
      </c>
      <c r="X341" s="71">
        <v>1497</v>
      </c>
      <c r="Y341" s="71">
        <v>3752</v>
      </c>
      <c r="Z341" s="71">
        <v>3980</v>
      </c>
      <c r="AA341" s="71">
        <v>2436</v>
      </c>
      <c r="AB341" s="71">
        <v>6604</v>
      </c>
      <c r="AC341" s="71">
        <v>298994</v>
      </c>
      <c r="AD341" s="71">
        <v>0.77023787915081221</v>
      </c>
      <c r="AE341" s="72"/>
      <c r="AF341" s="71">
        <v>599042.54727364157</v>
      </c>
      <c r="AG341" s="71">
        <v>417292.64973312622</v>
      </c>
      <c r="AH341" s="71">
        <v>2979731.7145123924</v>
      </c>
      <c r="AI341" s="71">
        <v>9061821.6753005385</v>
      </c>
      <c r="AJ341" s="71">
        <v>17854618.856302969</v>
      </c>
      <c r="AK341" s="71">
        <v>0</v>
      </c>
      <c r="AL341" s="71">
        <v>0</v>
      </c>
      <c r="AM341" s="71">
        <v>866866.71508273052</v>
      </c>
      <c r="AN341" s="71">
        <v>0</v>
      </c>
      <c r="AO341" s="71">
        <v>0</v>
      </c>
      <c r="AP341" s="71">
        <v>31779374.158205401</v>
      </c>
      <c r="AQ341" s="72"/>
      <c r="AR341" s="71">
        <v>99</v>
      </c>
      <c r="AS341" s="71">
        <v>147</v>
      </c>
      <c r="AT341" s="71">
        <v>5</v>
      </c>
      <c r="AU341" s="71">
        <v>3</v>
      </c>
      <c r="AV341" s="71">
        <v>0</v>
      </c>
      <c r="AW341" s="71">
        <v>0</v>
      </c>
      <c r="AX341" s="71"/>
      <c r="AY341" s="72"/>
      <c r="AZ341" s="71">
        <v>533.03</v>
      </c>
      <c r="BA341" s="71">
        <v>12637.54</v>
      </c>
      <c r="BB341" s="71">
        <v>26058.799999999999</v>
      </c>
      <c r="BC341" s="71">
        <v>2194.5</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2058</v>
      </c>
      <c r="B342" s="70">
        <v>238</v>
      </c>
      <c r="C342" s="70">
        <v>19</v>
      </c>
      <c r="D342" s="70">
        <v>14</v>
      </c>
      <c r="E342" s="70">
        <v>2022</v>
      </c>
      <c r="F342" s="70" t="s">
        <v>161</v>
      </c>
      <c r="G342" s="70" t="s">
        <v>2039</v>
      </c>
      <c r="H342" s="70" t="s">
        <v>2040</v>
      </c>
      <c r="I342" s="148"/>
      <c r="J342" s="71">
        <v>0.37587671829222008</v>
      </c>
      <c r="K342" s="71">
        <v>0.44972178281480785</v>
      </c>
      <c r="L342" s="71">
        <v>10.380516916264211</v>
      </c>
      <c r="M342" s="71">
        <v>5.2053003516769429</v>
      </c>
      <c r="N342" s="71">
        <v>9.0843020843366684</v>
      </c>
      <c r="O342" s="71">
        <v>5.5889896993023882</v>
      </c>
      <c r="P342" s="71">
        <v>10.956951717056386</v>
      </c>
      <c r="Q342" s="71">
        <v>0.37464767771508428</v>
      </c>
      <c r="R342" s="71">
        <v>1.8279487516792521</v>
      </c>
      <c r="S342" s="71">
        <v>0.90565811161507248</v>
      </c>
      <c r="T342" s="72"/>
      <c r="U342" s="71">
        <v>85238</v>
      </c>
      <c r="V342" s="71">
        <v>195</v>
      </c>
      <c r="W342" s="71">
        <v>285</v>
      </c>
      <c r="X342" s="71">
        <v>1497</v>
      </c>
      <c r="Y342" s="71">
        <v>3645</v>
      </c>
      <c r="Z342" s="71">
        <v>3907</v>
      </c>
      <c r="AA342" s="71">
        <v>2394</v>
      </c>
      <c r="AB342" s="71">
        <v>6364</v>
      </c>
      <c r="AC342" s="71">
        <v>318304.99999999994</v>
      </c>
      <c r="AD342" s="71">
        <v>0.90565811161507248</v>
      </c>
      <c r="AE342" s="72"/>
      <c r="AF342" s="71">
        <v>580004.9779757323</v>
      </c>
      <c r="AG342" s="71">
        <v>334649.65549089317</v>
      </c>
      <c r="AH342" s="71">
        <v>3309197.0494568469</v>
      </c>
      <c r="AI342" s="71">
        <v>8250432.8212179597</v>
      </c>
      <c r="AJ342" s="71">
        <v>17842976.527568698</v>
      </c>
      <c r="AK342" s="71">
        <v>0</v>
      </c>
      <c r="AL342" s="71">
        <v>0</v>
      </c>
      <c r="AM342" s="71">
        <v>821766.10160688346</v>
      </c>
      <c r="AN342" s="71">
        <v>0</v>
      </c>
      <c r="AO342" s="71">
        <v>0</v>
      </c>
      <c r="AP342" s="71">
        <v>31139027.133317012</v>
      </c>
      <c r="AQ342" s="72"/>
      <c r="AR342" s="71">
        <v>106</v>
      </c>
      <c r="AS342" s="71">
        <v>151</v>
      </c>
      <c r="AT342" s="71">
        <v>5</v>
      </c>
      <c r="AU342" s="71">
        <v>3</v>
      </c>
      <c r="AV342" s="71">
        <v>0</v>
      </c>
      <c r="AW342" s="71">
        <v>0</v>
      </c>
      <c r="AX342" s="71"/>
      <c r="AY342" s="72"/>
      <c r="AZ342" s="71">
        <v>577.92999999999984</v>
      </c>
      <c r="BA342" s="71">
        <v>12835.54</v>
      </c>
      <c r="BB342" s="71">
        <v>26058.799999999999</v>
      </c>
      <c r="BC342" s="71">
        <v>2194.5</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2059</v>
      </c>
      <c r="B343" s="70">
        <v>238</v>
      </c>
      <c r="C343" s="70">
        <v>20</v>
      </c>
      <c r="D343" s="70">
        <v>14</v>
      </c>
      <c r="E343" s="70">
        <v>2023</v>
      </c>
      <c r="F343" s="70" t="s">
        <v>1539</v>
      </c>
      <c r="G343" s="70" t="s">
        <v>2039</v>
      </c>
      <c r="H343" s="70" t="s">
        <v>2040</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112</v>
      </c>
      <c r="AS343" s="71">
        <v>157</v>
      </c>
      <c r="AT343" s="71">
        <v>5</v>
      </c>
      <c r="AU343" s="71">
        <v>3</v>
      </c>
      <c r="AV343" s="71">
        <v>0</v>
      </c>
      <c r="AW343" s="71">
        <v>0</v>
      </c>
      <c r="AX343" s="71"/>
      <c r="AY343" s="72"/>
      <c r="AZ343" s="71">
        <v>615.19999999999982</v>
      </c>
      <c r="BA343" s="71">
        <v>13132.54</v>
      </c>
      <c r="BB343" s="71">
        <v>26058.799999999999</v>
      </c>
      <c r="BC343" s="71">
        <v>2194.5</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2060</v>
      </c>
      <c r="B344" s="70">
        <v>238</v>
      </c>
      <c r="C344" s="70">
        <v>21</v>
      </c>
      <c r="D344" s="70">
        <v>14</v>
      </c>
      <c r="E344" s="70">
        <v>2024</v>
      </c>
      <c r="F344" s="70" t="s">
        <v>1554</v>
      </c>
      <c r="G344" s="70" t="s">
        <v>2039</v>
      </c>
      <c r="H344" s="70" t="s">
        <v>2040</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2061</v>
      </c>
      <c r="B345" s="70">
        <v>426</v>
      </c>
      <c r="C345" s="70">
        <v>1</v>
      </c>
      <c r="D345" s="70">
        <v>26</v>
      </c>
      <c r="E345" s="70">
        <v>1990</v>
      </c>
      <c r="F345" s="70" t="s">
        <v>787</v>
      </c>
      <c r="G345" s="70" t="s">
        <v>2062</v>
      </c>
      <c r="H345" s="70" t="s">
        <v>2063</v>
      </c>
      <c r="I345" s="148"/>
      <c r="J345" s="71">
        <v>4.8311182478209567</v>
      </c>
      <c r="K345" s="71">
        <v>1.4992207550027059</v>
      </c>
      <c r="L345" s="71">
        <v>3.082303460426008</v>
      </c>
      <c r="M345" s="71">
        <v>4.942719368577337</v>
      </c>
      <c r="N345" s="71">
        <v>5.8813482871943483</v>
      </c>
      <c r="O345" s="71">
        <v>2.6889583175671841</v>
      </c>
      <c r="P345" s="71">
        <v>10.83146557679634</v>
      </c>
      <c r="Q345" s="71">
        <v>0.50429252158068105</v>
      </c>
      <c r="R345" s="71">
        <v>24.997725211713931</v>
      </c>
      <c r="S345" s="71">
        <v>0.4028392578806379</v>
      </c>
      <c r="T345" s="72"/>
      <c r="U345" s="71">
        <v>504889</v>
      </c>
      <c r="V345" s="71">
        <v>373</v>
      </c>
      <c r="W345" s="71">
        <v>34</v>
      </c>
      <c r="X345" s="71">
        <v>1846</v>
      </c>
      <c r="Y345" s="71">
        <v>2787</v>
      </c>
      <c r="Z345" s="71">
        <v>1106</v>
      </c>
      <c r="AA345" s="71">
        <v>2630</v>
      </c>
      <c r="AB345" s="71">
        <v>8188</v>
      </c>
      <c r="AC345" s="71">
        <v>4329651</v>
      </c>
      <c r="AD345" s="71">
        <v>0.4028392578806379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2064</v>
      </c>
      <c r="B346" s="70">
        <v>427</v>
      </c>
      <c r="C346" s="70">
        <v>2</v>
      </c>
      <c r="D346" s="70">
        <v>26</v>
      </c>
      <c r="E346" s="70">
        <v>2005</v>
      </c>
      <c r="F346" s="70" t="s">
        <v>789</v>
      </c>
      <c r="G346" s="70" t="s">
        <v>2062</v>
      </c>
      <c r="H346" s="70" t="s">
        <v>2063</v>
      </c>
      <c r="I346" s="148"/>
      <c r="J346" s="71">
        <v>2.4013965638504371</v>
      </c>
      <c r="K346" s="71">
        <v>1.135742957165031</v>
      </c>
      <c r="L346" s="71">
        <v>3.3847887968220109</v>
      </c>
      <c r="M346" s="71">
        <v>8.1493877728498152</v>
      </c>
      <c r="N346" s="71">
        <v>7.7818293148997721</v>
      </c>
      <c r="O346" s="71">
        <v>5.5066952253872898</v>
      </c>
      <c r="P346" s="71">
        <v>14.49260823015462</v>
      </c>
      <c r="Q346" s="71">
        <v>0.43979537596065998</v>
      </c>
      <c r="R346" s="71">
        <v>27.348392833987219</v>
      </c>
      <c r="S346" s="71">
        <v>1.0291188149999999</v>
      </c>
      <c r="T346" s="72"/>
      <c r="U346" s="71">
        <v>259307</v>
      </c>
      <c r="V346" s="71">
        <v>422</v>
      </c>
      <c r="W346" s="71">
        <v>36</v>
      </c>
      <c r="X346" s="71">
        <v>1747</v>
      </c>
      <c r="Y346" s="71">
        <v>3117</v>
      </c>
      <c r="Z346" s="71">
        <v>2621</v>
      </c>
      <c r="AA346" s="71">
        <v>2882</v>
      </c>
      <c r="AB346" s="71">
        <v>7465</v>
      </c>
      <c r="AC346" s="71">
        <v>4835997</v>
      </c>
      <c r="AD346" s="71">
        <v>1.0291188149999999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2065</v>
      </c>
      <c r="B347" s="70">
        <v>428</v>
      </c>
      <c r="C347" s="70">
        <v>3</v>
      </c>
      <c r="D347" s="70">
        <v>26</v>
      </c>
      <c r="E347" s="70">
        <v>2006</v>
      </c>
      <c r="F347" s="70" t="s">
        <v>790</v>
      </c>
      <c r="G347" s="70" t="s">
        <v>2062</v>
      </c>
      <c r="H347" s="70" t="s">
        <v>2063</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2066</v>
      </c>
      <c r="B348" s="70">
        <v>429</v>
      </c>
      <c r="C348" s="70">
        <v>4</v>
      </c>
      <c r="D348" s="70">
        <v>26</v>
      </c>
      <c r="E348" s="70">
        <v>2007</v>
      </c>
      <c r="F348" s="70" t="s">
        <v>791</v>
      </c>
      <c r="G348" s="70" t="s">
        <v>2062</v>
      </c>
      <c r="H348" s="70" t="s">
        <v>2063</v>
      </c>
      <c r="I348" s="148"/>
      <c r="J348" s="71">
        <v>2.1147918570154438</v>
      </c>
      <c r="K348" s="71">
        <v>1.003996627141349</v>
      </c>
      <c r="L348" s="71">
        <v>3.778016254706269</v>
      </c>
      <c r="M348" s="71">
        <v>8.6497566079097385</v>
      </c>
      <c r="N348" s="71">
        <v>7.6424872786040394</v>
      </c>
      <c r="O348" s="71">
        <v>5.1173092629842314</v>
      </c>
      <c r="P348" s="71">
        <v>14.64033954358178</v>
      </c>
      <c r="Q348" s="71">
        <v>0.45029204598311501</v>
      </c>
      <c r="R348" s="71">
        <v>28.025488969861211</v>
      </c>
      <c r="S348" s="71">
        <v>0.73002336000000012</v>
      </c>
      <c r="T348" s="72"/>
      <c r="U348" s="71">
        <v>285282</v>
      </c>
      <c r="V348" s="71">
        <v>385</v>
      </c>
      <c r="W348" s="71">
        <v>54</v>
      </c>
      <c r="X348" s="71">
        <v>2171</v>
      </c>
      <c r="Y348" s="71">
        <v>3081</v>
      </c>
      <c r="Z348" s="71">
        <v>2532</v>
      </c>
      <c r="AA348" s="71">
        <v>2867</v>
      </c>
      <c r="AB348" s="71">
        <v>7239</v>
      </c>
      <c r="AC348" s="71">
        <v>5097920</v>
      </c>
      <c r="AD348" s="71">
        <v>0.73002336000000012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2067</v>
      </c>
      <c r="B349" s="70">
        <v>430</v>
      </c>
      <c r="C349" s="70">
        <v>5</v>
      </c>
      <c r="D349" s="70">
        <v>26</v>
      </c>
      <c r="E349" s="70">
        <v>2008</v>
      </c>
      <c r="F349" s="70" t="s">
        <v>792</v>
      </c>
      <c r="G349" s="1064" t="s">
        <v>2062</v>
      </c>
      <c r="H349" s="70" t="s">
        <v>2063</v>
      </c>
      <c r="I349" s="148"/>
      <c r="J349" s="71">
        <v>1.681997075523284</v>
      </c>
      <c r="K349" s="71">
        <v>0.78316355250785707</v>
      </c>
      <c r="L349" s="71">
        <v>3.2656668813182832</v>
      </c>
      <c r="M349" s="71">
        <v>9.2078892628021531</v>
      </c>
      <c r="N349" s="71">
        <v>6.972119463389955</v>
      </c>
      <c r="O349" s="71">
        <v>5.0238443530542281</v>
      </c>
      <c r="P349" s="71">
        <v>14.57774857342984</v>
      </c>
      <c r="Q349" s="71">
        <v>0.44227118465279402</v>
      </c>
      <c r="R349" s="71">
        <v>27.52535057087189</v>
      </c>
      <c r="S349" s="71">
        <v>0.58581939500000002</v>
      </c>
      <c r="T349" s="72"/>
      <c r="U349" s="71">
        <v>245402</v>
      </c>
      <c r="V349" s="71">
        <v>385</v>
      </c>
      <c r="W349" s="71">
        <v>54</v>
      </c>
      <c r="X349" s="71">
        <v>2171</v>
      </c>
      <c r="Y349" s="71">
        <v>3122</v>
      </c>
      <c r="Z349" s="71">
        <v>2573</v>
      </c>
      <c r="AA349" s="71">
        <v>2858</v>
      </c>
      <c r="AB349" s="71">
        <v>7227</v>
      </c>
      <c r="AC349" s="71">
        <v>5199160</v>
      </c>
      <c r="AD349" s="71">
        <v>0.58581939500000002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2068</v>
      </c>
      <c r="B350" s="70">
        <v>431</v>
      </c>
      <c r="C350" s="70">
        <v>6</v>
      </c>
      <c r="D350" s="70">
        <v>26</v>
      </c>
      <c r="E350" s="70">
        <v>2009</v>
      </c>
      <c r="F350" s="70" t="s">
        <v>176</v>
      </c>
      <c r="G350" s="1064" t="s">
        <v>2062</v>
      </c>
      <c r="H350" s="70" t="s">
        <v>2063</v>
      </c>
      <c r="I350" s="148"/>
      <c r="J350" s="71">
        <v>1.6901374103778899</v>
      </c>
      <c r="K350" s="71">
        <v>0.57147488309001049</v>
      </c>
      <c r="L350" s="71">
        <v>5.8902703654722091</v>
      </c>
      <c r="M350" s="71">
        <v>8.7868320343140152</v>
      </c>
      <c r="N350" s="71">
        <v>6.6048394342677801</v>
      </c>
      <c r="O350" s="71">
        <v>5.1510864281151454</v>
      </c>
      <c r="P350" s="71">
        <v>14.35387192163685</v>
      </c>
      <c r="Q350" s="71">
        <v>0.41956608809240997</v>
      </c>
      <c r="R350" s="71">
        <v>29.708113228057101</v>
      </c>
      <c r="S350" s="71">
        <v>0.86436908819999991</v>
      </c>
      <c r="T350" s="72"/>
      <c r="U350" s="71">
        <v>234405</v>
      </c>
      <c r="V350" s="71">
        <v>265</v>
      </c>
      <c r="W350" s="71">
        <v>144</v>
      </c>
      <c r="X350" s="71">
        <v>2309</v>
      </c>
      <c r="Y350" s="71">
        <v>3149</v>
      </c>
      <c r="Z350" s="71">
        <v>2604</v>
      </c>
      <c r="AA350" s="71">
        <v>2889</v>
      </c>
      <c r="AB350" s="71">
        <v>7197</v>
      </c>
      <c r="AC350" s="71">
        <v>5474423</v>
      </c>
      <c r="AD350" s="71">
        <v>0.86436908819999991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2069</v>
      </c>
      <c r="B351" s="70">
        <v>432</v>
      </c>
      <c r="C351" s="70">
        <v>7</v>
      </c>
      <c r="D351" s="70">
        <v>26</v>
      </c>
      <c r="E351" s="70">
        <v>2010</v>
      </c>
      <c r="F351" s="70" t="s">
        <v>177</v>
      </c>
      <c r="G351" s="70" t="s">
        <v>2062</v>
      </c>
      <c r="H351" s="70" t="s">
        <v>2063</v>
      </c>
      <c r="I351" s="148"/>
      <c r="J351" s="71">
        <v>1.383787248372349</v>
      </c>
      <c r="K351" s="71">
        <v>0.60723887147129263</v>
      </c>
      <c r="L351" s="71">
        <v>5.422767631587023</v>
      </c>
      <c r="M351" s="71">
        <v>9.47036304270312</v>
      </c>
      <c r="N351" s="71">
        <v>7.8706380156524078</v>
      </c>
      <c r="O351" s="71">
        <v>5.2158658158102318</v>
      </c>
      <c r="P351" s="71">
        <v>14.74190552033914</v>
      </c>
      <c r="Q351" s="71">
        <v>0.43341679521620002</v>
      </c>
      <c r="R351" s="71">
        <v>32.396635516600831</v>
      </c>
      <c r="S351" s="71">
        <v>0.55251917047999999</v>
      </c>
      <c r="T351" s="72"/>
      <c r="U351" s="71">
        <v>201988</v>
      </c>
      <c r="V351" s="71">
        <v>265</v>
      </c>
      <c r="W351" s="71">
        <v>144</v>
      </c>
      <c r="X351" s="71">
        <v>2309</v>
      </c>
      <c r="Y351" s="71">
        <v>3184</v>
      </c>
      <c r="Z351" s="71">
        <v>2649</v>
      </c>
      <c r="AA351" s="71">
        <v>2893</v>
      </c>
      <c r="AB351" s="71">
        <v>7124</v>
      </c>
      <c r="AC351" s="71">
        <v>5657378</v>
      </c>
      <c r="AD351" s="71">
        <v>0.55251917047999999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2070</v>
      </c>
      <c r="B352" s="70">
        <v>433</v>
      </c>
      <c r="C352" s="70">
        <v>8</v>
      </c>
      <c r="D352" s="70">
        <v>26</v>
      </c>
      <c r="E352" s="70">
        <v>2011</v>
      </c>
      <c r="F352" s="70" t="s">
        <v>178</v>
      </c>
      <c r="G352" s="70" t="s">
        <v>2062</v>
      </c>
      <c r="H352" s="70" t="s">
        <v>2063</v>
      </c>
      <c r="I352" s="148"/>
      <c r="J352" s="71">
        <v>1.7195723338948239</v>
      </c>
      <c r="K352" s="71">
        <v>0.8033233309117811</v>
      </c>
      <c r="L352" s="71">
        <v>7.2963909881443518</v>
      </c>
      <c r="M352" s="71">
        <v>11.27246145811772</v>
      </c>
      <c r="N352" s="71">
        <v>9.7186970228431786</v>
      </c>
      <c r="O352" s="71">
        <v>5.2938190434883703</v>
      </c>
      <c r="P352" s="71">
        <v>14.335682067545669</v>
      </c>
      <c r="Q352" s="71">
        <v>0.491520000792731</v>
      </c>
      <c r="R352" s="71">
        <v>32.178398430543467</v>
      </c>
      <c r="S352" s="71">
        <v>0.49608436149000001</v>
      </c>
      <c r="T352" s="72"/>
      <c r="U352" s="71">
        <v>211534</v>
      </c>
      <c r="V352" s="71">
        <v>265</v>
      </c>
      <c r="W352" s="71">
        <v>144</v>
      </c>
      <c r="X352" s="71">
        <v>2309</v>
      </c>
      <c r="Y352" s="71">
        <v>3193</v>
      </c>
      <c r="Z352" s="71">
        <v>2747</v>
      </c>
      <c r="AA352" s="71">
        <v>2897</v>
      </c>
      <c r="AB352" s="71">
        <v>7004</v>
      </c>
      <c r="AC352" s="71">
        <v>5609974</v>
      </c>
      <c r="AD352" s="71">
        <v>0.49608436149000001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2071</v>
      </c>
      <c r="B353" s="70">
        <v>434</v>
      </c>
      <c r="C353" s="70">
        <v>9</v>
      </c>
      <c r="D353" s="70">
        <v>26</v>
      </c>
      <c r="E353" s="70">
        <v>2012</v>
      </c>
      <c r="F353" s="70" t="s">
        <v>179</v>
      </c>
      <c r="G353" s="70" t="s">
        <v>2062</v>
      </c>
      <c r="H353" s="70" t="s">
        <v>2063</v>
      </c>
      <c r="I353" s="148"/>
      <c r="J353" s="71">
        <v>1.3701006187231799</v>
      </c>
      <c r="K353" s="71">
        <v>0.82271279508576345</v>
      </c>
      <c r="L353" s="71">
        <v>7.3941837858387478</v>
      </c>
      <c r="M353" s="71">
        <v>12.6089951232036</v>
      </c>
      <c r="N353" s="71">
        <v>10.343704175442831</v>
      </c>
      <c r="O353" s="71">
        <v>5.4032062132168726</v>
      </c>
      <c r="P353" s="71">
        <v>14.238086959878371</v>
      </c>
      <c r="Q353" s="71">
        <v>0.54104120338895501</v>
      </c>
      <c r="R353" s="71">
        <v>33.194571939550229</v>
      </c>
      <c r="S353" s="71">
        <v>0.68864098495000003</v>
      </c>
      <c r="T353" s="72"/>
      <c r="U353" s="71">
        <v>163614</v>
      </c>
      <c r="V353" s="71">
        <v>265</v>
      </c>
      <c r="W353" s="71">
        <v>144</v>
      </c>
      <c r="X353" s="71">
        <v>2309</v>
      </c>
      <c r="Y353" s="71">
        <v>3297</v>
      </c>
      <c r="Z353" s="71">
        <v>2826</v>
      </c>
      <c r="AA353" s="71">
        <v>2861</v>
      </c>
      <c r="AB353" s="71">
        <v>7096</v>
      </c>
      <c r="AC353" s="71">
        <v>5637242</v>
      </c>
      <c r="AD353" s="71">
        <v>0.68864098495000003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2072</v>
      </c>
      <c r="B354" s="70">
        <v>435</v>
      </c>
      <c r="C354" s="70">
        <v>10</v>
      </c>
      <c r="D354" s="70">
        <v>26</v>
      </c>
      <c r="E354" s="70">
        <v>2013</v>
      </c>
      <c r="F354" s="70" t="s">
        <v>180</v>
      </c>
      <c r="G354" s="70" t="s">
        <v>2062</v>
      </c>
      <c r="H354" s="70" t="s">
        <v>2063</v>
      </c>
      <c r="I354" s="148"/>
      <c r="J354" s="71">
        <v>1.615218434540449</v>
      </c>
      <c r="K354" s="71">
        <v>0.72444489024169045</v>
      </c>
      <c r="L354" s="71">
        <v>6.7677729640401347</v>
      </c>
      <c r="M354" s="71">
        <v>12.62945060401899</v>
      </c>
      <c r="N354" s="71">
        <v>11.154205499042369</v>
      </c>
      <c r="O354" s="71">
        <v>5.2692767344722355</v>
      </c>
      <c r="P354" s="71">
        <v>14.196824260319794</v>
      </c>
      <c r="Q354" s="71">
        <v>0.54728587362086001</v>
      </c>
      <c r="R354" s="71">
        <v>35.507689815740477</v>
      </c>
      <c r="S354" s="71">
        <v>0.81843941999999992</v>
      </c>
      <c r="T354" s="72"/>
      <c r="U354" s="71">
        <v>173339</v>
      </c>
      <c r="V354" s="71">
        <v>265</v>
      </c>
      <c r="W354" s="71">
        <v>144</v>
      </c>
      <c r="X354" s="71">
        <v>2309</v>
      </c>
      <c r="Y354" s="71">
        <v>3313</v>
      </c>
      <c r="Z354" s="71">
        <v>2879</v>
      </c>
      <c r="AA354" s="71">
        <v>2842</v>
      </c>
      <c r="AB354" s="71">
        <v>7075</v>
      </c>
      <c r="AC354" s="71">
        <v>5886174</v>
      </c>
      <c r="AD354" s="71">
        <v>0.81843941999999992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2073</v>
      </c>
      <c r="B355" s="70">
        <v>436</v>
      </c>
      <c r="C355" s="70">
        <v>11</v>
      </c>
      <c r="D355" s="70">
        <v>26</v>
      </c>
      <c r="E355" s="70">
        <v>2014</v>
      </c>
      <c r="F355" s="70" t="s">
        <v>181</v>
      </c>
      <c r="G355" s="70" t="s">
        <v>2062</v>
      </c>
      <c r="H355" s="70" t="s">
        <v>2063</v>
      </c>
      <c r="I355" s="148"/>
      <c r="J355" s="71">
        <v>1.29786259820679</v>
      </c>
      <c r="K355" s="71">
        <v>0.92057063521106841</v>
      </c>
      <c r="L355" s="71">
        <v>4.2979452729989909</v>
      </c>
      <c r="M355" s="71">
        <v>12.331968694928239</v>
      </c>
      <c r="N355" s="71">
        <v>10.77773961244532</v>
      </c>
      <c r="O355" s="71">
        <v>5.075989929028256</v>
      </c>
      <c r="P355" s="71">
        <v>14.064742693154598</v>
      </c>
      <c r="Q355" s="71">
        <v>0.52033828314656605</v>
      </c>
      <c r="R355" s="71">
        <v>35.203826635347411</v>
      </c>
      <c r="S355" s="71">
        <v>0.10371139996000001</v>
      </c>
      <c r="T355" s="72"/>
      <c r="U355" s="71">
        <v>161713</v>
      </c>
      <c r="V355" s="71">
        <v>294</v>
      </c>
      <c r="W355" s="71">
        <v>92</v>
      </c>
      <c r="X355" s="71">
        <v>2429</v>
      </c>
      <c r="Y355" s="71">
        <v>3340</v>
      </c>
      <c r="Z355" s="71">
        <v>2921</v>
      </c>
      <c r="AA355" s="71">
        <v>2801</v>
      </c>
      <c r="AB355" s="71">
        <v>7011</v>
      </c>
      <c r="AC355" s="71">
        <v>5854152</v>
      </c>
      <c r="AD355" s="71">
        <v>0.10371139996000001</v>
      </c>
      <c r="AE355" s="72"/>
      <c r="AF355" s="71"/>
      <c r="AG355" s="71"/>
      <c r="AH355" s="71"/>
      <c r="AI355" s="71"/>
      <c r="AJ355" s="71"/>
      <c r="AK355" s="71"/>
      <c r="AL355" s="71"/>
      <c r="AM355" s="71"/>
      <c r="AN355" s="71"/>
      <c r="AO355" s="71"/>
      <c r="AP355" s="71"/>
      <c r="AQ355" s="72"/>
      <c r="AR355" s="71">
        <v>78</v>
      </c>
      <c r="AS355" s="71">
        <v>43</v>
      </c>
      <c r="AT355" s="71">
        <v>1</v>
      </c>
      <c r="AU355" s="71">
        <v>0</v>
      </c>
      <c r="AV355" s="71">
        <v>0</v>
      </c>
      <c r="AW355" s="71">
        <v>0</v>
      </c>
      <c r="AX355" s="71"/>
      <c r="AY355" s="72"/>
      <c r="AZ355" s="71">
        <v>355.83</v>
      </c>
      <c r="BA355" s="71">
        <v>1060</v>
      </c>
      <c r="BB355" s="71">
        <v>600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2074</v>
      </c>
      <c r="B356" s="70">
        <v>437</v>
      </c>
      <c r="C356" s="70">
        <v>12</v>
      </c>
      <c r="D356" s="70">
        <v>26</v>
      </c>
      <c r="E356" s="70">
        <v>2015</v>
      </c>
      <c r="F356" s="70" t="s">
        <v>182</v>
      </c>
      <c r="G356" s="70" t="s">
        <v>2062</v>
      </c>
      <c r="H356" s="70" t="s">
        <v>2063</v>
      </c>
      <c r="I356" s="148"/>
      <c r="J356" s="71">
        <v>1.21399448147401</v>
      </c>
      <c r="K356" s="71">
        <v>0.76974235200310426</v>
      </c>
      <c r="L356" s="71">
        <v>4.6153238622381991</v>
      </c>
      <c r="M356" s="71">
        <v>12.34340235763367</v>
      </c>
      <c r="N356" s="71">
        <v>9.4044140559000695</v>
      </c>
      <c r="O356" s="71">
        <v>5.1635789266934422</v>
      </c>
      <c r="P356" s="71">
        <v>13.864792221288461</v>
      </c>
      <c r="Q356" s="71">
        <v>0.50734333021213596</v>
      </c>
      <c r="R356" s="71">
        <v>36.358076919882897</v>
      </c>
      <c r="S356" s="71">
        <v>0.94027488554999994</v>
      </c>
      <c r="T356" s="72"/>
      <c r="U356" s="71">
        <v>173824</v>
      </c>
      <c r="V356" s="71">
        <v>294</v>
      </c>
      <c r="W356" s="71">
        <v>92</v>
      </c>
      <c r="X356" s="71">
        <v>2429</v>
      </c>
      <c r="Y356" s="71">
        <v>3340</v>
      </c>
      <c r="Z356" s="71">
        <v>3000</v>
      </c>
      <c r="AA356" s="71">
        <v>2759</v>
      </c>
      <c r="AB356" s="71">
        <v>6983</v>
      </c>
      <c r="AC356" s="71">
        <v>6214820</v>
      </c>
      <c r="AD356" s="71">
        <v>0.94027488554999994</v>
      </c>
      <c r="AE356" s="72"/>
      <c r="AF356" s="71">
        <v>1643077.5139907519</v>
      </c>
      <c r="AG356" s="71">
        <v>660710.47043658618</v>
      </c>
      <c r="AH356" s="71">
        <v>771859.19506171066</v>
      </c>
      <c r="AI356" s="71">
        <v>14920135.55956178</v>
      </c>
      <c r="AJ356" s="71">
        <v>15104127.78969066</v>
      </c>
      <c r="AK356" s="71">
        <v>0</v>
      </c>
      <c r="AL356" s="71">
        <v>0</v>
      </c>
      <c r="AM356" s="71">
        <v>956990.85741671512</v>
      </c>
      <c r="AN356" s="71">
        <v>0</v>
      </c>
      <c r="AO356" s="71">
        <v>0</v>
      </c>
      <c r="AP356" s="71">
        <v>34056901.386158198</v>
      </c>
      <c r="AQ356" s="72"/>
      <c r="AR356" s="71">
        <v>78</v>
      </c>
      <c r="AS356" s="71">
        <v>44</v>
      </c>
      <c r="AT356" s="71">
        <v>1</v>
      </c>
      <c r="AU356" s="71">
        <v>0</v>
      </c>
      <c r="AV356" s="71">
        <v>0</v>
      </c>
      <c r="AW356" s="71">
        <v>0</v>
      </c>
      <c r="AX356" s="71"/>
      <c r="AY356" s="72"/>
      <c r="AZ356" s="71">
        <v>356.63</v>
      </c>
      <c r="BA356" s="71">
        <v>1100</v>
      </c>
      <c r="BB356" s="71">
        <v>600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2075</v>
      </c>
      <c r="B357" s="70">
        <v>438</v>
      </c>
      <c r="C357" s="70">
        <v>13</v>
      </c>
      <c r="D357" s="70">
        <v>26</v>
      </c>
      <c r="E357" s="70">
        <v>2016</v>
      </c>
      <c r="F357" s="70" t="s">
        <v>155</v>
      </c>
      <c r="G357" s="70" t="s">
        <v>2062</v>
      </c>
      <c r="H357" s="70" t="s">
        <v>2063</v>
      </c>
      <c r="I357" s="148"/>
      <c r="J357" s="71">
        <v>1.5796951762960303</v>
      </c>
      <c r="K357" s="71">
        <v>0.74463128114186594</v>
      </c>
      <c r="L357" s="71">
        <v>4.0745712911143812</v>
      </c>
      <c r="M357" s="71">
        <v>9.5927242124564618</v>
      </c>
      <c r="N357" s="71">
        <v>8.647727026602162</v>
      </c>
      <c r="O357" s="71">
        <v>5.0753707278374893</v>
      </c>
      <c r="P357" s="71">
        <v>13.648149912776558</v>
      </c>
      <c r="Q357" s="71">
        <v>0.48333496658648756</v>
      </c>
      <c r="R357" s="71">
        <v>34.206347537031334</v>
      </c>
      <c r="S357" s="71">
        <v>0.76613802933499997</v>
      </c>
      <c r="T357" s="72"/>
      <c r="U357" s="71">
        <v>242447</v>
      </c>
      <c r="V357" s="71">
        <v>294</v>
      </c>
      <c r="W357" s="71">
        <v>92</v>
      </c>
      <c r="X357" s="71">
        <v>2429</v>
      </c>
      <c r="Y357" s="71">
        <v>3341</v>
      </c>
      <c r="Z357" s="71">
        <v>2985</v>
      </c>
      <c r="AA357" s="71">
        <v>2809</v>
      </c>
      <c r="AB357" s="71">
        <v>6843</v>
      </c>
      <c r="AC357" s="71">
        <v>5842107.449825475</v>
      </c>
      <c r="AD357" s="71">
        <v>0.76613802933499997</v>
      </c>
      <c r="AE357" s="72"/>
      <c r="AF357" s="71">
        <v>2204658.4618815552</v>
      </c>
      <c r="AG357" s="71">
        <v>636707.70677523606</v>
      </c>
      <c r="AH357" s="71">
        <v>650473.31667460699</v>
      </c>
      <c r="AI357" s="71">
        <v>15016992.92434787</v>
      </c>
      <c r="AJ357" s="71">
        <v>14255017.385394091</v>
      </c>
      <c r="AK357" s="71">
        <v>0</v>
      </c>
      <c r="AL357" s="71">
        <v>0</v>
      </c>
      <c r="AM357" s="71">
        <v>938533.02673160774</v>
      </c>
      <c r="AN357" s="71">
        <v>0</v>
      </c>
      <c r="AO357" s="71">
        <v>0</v>
      </c>
      <c r="AP357" s="71">
        <v>33702382.821804971</v>
      </c>
      <c r="AQ357" s="72"/>
      <c r="AR357" s="71">
        <v>78</v>
      </c>
      <c r="AS357" s="71">
        <v>44</v>
      </c>
      <c r="AT357" s="71">
        <v>1</v>
      </c>
      <c r="AU357" s="71">
        <v>0</v>
      </c>
      <c r="AV357" s="71">
        <v>0</v>
      </c>
      <c r="AW357" s="71">
        <v>0</v>
      </c>
      <c r="AX357" s="71"/>
      <c r="AY357" s="72"/>
      <c r="AZ357" s="71">
        <v>356.63</v>
      </c>
      <c r="BA357" s="71">
        <v>1100</v>
      </c>
      <c r="BB357" s="71">
        <v>600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2076</v>
      </c>
      <c r="B358" s="70">
        <v>439</v>
      </c>
      <c r="C358" s="70">
        <v>14</v>
      </c>
      <c r="D358" s="70">
        <v>26</v>
      </c>
      <c r="E358" s="70">
        <v>2017</v>
      </c>
      <c r="F358" s="70" t="s">
        <v>156</v>
      </c>
      <c r="G358" s="70" t="s">
        <v>2062</v>
      </c>
      <c r="H358" s="70" t="s">
        <v>2063</v>
      </c>
      <c r="I358" s="148"/>
      <c r="J358" s="71">
        <v>1.2119816124288973</v>
      </c>
      <c r="K358" s="71">
        <v>0.7725552676975832</v>
      </c>
      <c r="L358" s="71">
        <v>3.7178342867945768</v>
      </c>
      <c r="M358" s="71">
        <v>8.6885199137439155</v>
      </c>
      <c r="N358" s="71">
        <v>8.9051297675625634</v>
      </c>
      <c r="O358" s="71">
        <v>5.0393840866410624</v>
      </c>
      <c r="P358" s="71">
        <v>13.503758432670184</v>
      </c>
      <c r="Q358" s="71">
        <v>0.45974576400953598</v>
      </c>
      <c r="R358" s="71">
        <v>32.614639905292982</v>
      </c>
      <c r="S358" s="71">
        <v>0.56470849554000002</v>
      </c>
      <c r="T358" s="72"/>
      <c r="U358" s="71">
        <v>214466</v>
      </c>
      <c r="V358" s="71">
        <v>294</v>
      </c>
      <c r="W358" s="71">
        <v>92</v>
      </c>
      <c r="X358" s="71">
        <v>2429</v>
      </c>
      <c r="Y358" s="71">
        <v>3336</v>
      </c>
      <c r="Z358" s="71">
        <v>3013</v>
      </c>
      <c r="AA358" s="71">
        <v>2797</v>
      </c>
      <c r="AB358" s="71">
        <v>6731</v>
      </c>
      <c r="AC358" s="71">
        <v>5680784.9999999991</v>
      </c>
      <c r="AD358" s="71">
        <v>0.56470849554000002</v>
      </c>
      <c r="AE358" s="72"/>
      <c r="AF358" s="71">
        <v>1814263.024066492</v>
      </c>
      <c r="AG358" s="71">
        <v>662098.88668841042</v>
      </c>
      <c r="AH358" s="71">
        <v>765033.48737399897</v>
      </c>
      <c r="AI358" s="71">
        <v>14351230.1193674</v>
      </c>
      <c r="AJ358" s="71">
        <v>16367757.962607451</v>
      </c>
      <c r="AK358" s="71">
        <v>0</v>
      </c>
      <c r="AL358" s="71">
        <v>0</v>
      </c>
      <c r="AM358" s="71">
        <v>924616.48392281309</v>
      </c>
      <c r="AN358" s="71">
        <v>0</v>
      </c>
      <c r="AO358" s="71">
        <v>0</v>
      </c>
      <c r="AP358" s="71">
        <v>34884999.96402657</v>
      </c>
      <c r="AQ358" s="72"/>
      <c r="AR358" s="71">
        <v>78</v>
      </c>
      <c r="AS358" s="71">
        <v>44</v>
      </c>
      <c r="AT358" s="71">
        <v>1</v>
      </c>
      <c r="AU358" s="71">
        <v>0</v>
      </c>
      <c r="AV358" s="71">
        <v>0</v>
      </c>
      <c r="AW358" s="71">
        <v>0</v>
      </c>
      <c r="AX358" s="71"/>
      <c r="AY358" s="72"/>
      <c r="AZ358" s="71">
        <v>356.63</v>
      </c>
      <c r="BA358" s="71">
        <v>1100</v>
      </c>
      <c r="BB358" s="71">
        <v>600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2077</v>
      </c>
      <c r="B359" s="70">
        <v>440</v>
      </c>
      <c r="C359" s="70">
        <v>15</v>
      </c>
      <c r="D359" s="70">
        <v>26</v>
      </c>
      <c r="E359" s="70">
        <v>2018</v>
      </c>
      <c r="F359" s="70" t="s">
        <v>183</v>
      </c>
      <c r="G359" s="70" t="s">
        <v>2062</v>
      </c>
      <c r="H359" s="70" t="s">
        <v>2063</v>
      </c>
      <c r="I359" s="148"/>
      <c r="J359" s="71">
        <v>0.8530753575326554</v>
      </c>
      <c r="K359" s="71">
        <v>0.67087367826770994</v>
      </c>
      <c r="L359" s="71">
        <v>3.3056554499011339</v>
      </c>
      <c r="M359" s="71">
        <v>7.767121008658842</v>
      </c>
      <c r="N359" s="71">
        <v>6.2631243224235602</v>
      </c>
      <c r="O359" s="71">
        <v>4.9430639343397687</v>
      </c>
      <c r="P359" s="71">
        <v>13.283300882989939</v>
      </c>
      <c r="Q359" s="71">
        <v>0.420278306144101</v>
      </c>
      <c r="R359" s="71">
        <v>26.153926646155018</v>
      </c>
      <c r="S359" s="71">
        <v>0.64639214052000016</v>
      </c>
      <c r="T359" s="72"/>
      <c r="U359" s="71">
        <v>175819</v>
      </c>
      <c r="V359" s="71">
        <v>294</v>
      </c>
      <c r="W359" s="71">
        <v>92</v>
      </c>
      <c r="X359" s="71">
        <v>2429</v>
      </c>
      <c r="Y359" s="71">
        <v>3321</v>
      </c>
      <c r="Z359" s="71">
        <v>3012</v>
      </c>
      <c r="AA359" s="71">
        <v>2779</v>
      </c>
      <c r="AB359" s="71">
        <v>6631</v>
      </c>
      <c r="AC359" s="71">
        <v>4537611</v>
      </c>
      <c r="AD359" s="71">
        <v>0.64639214052000016</v>
      </c>
      <c r="AE359" s="72"/>
      <c r="AF359" s="71">
        <v>1516203.8334857</v>
      </c>
      <c r="AG359" s="71">
        <v>606985.85014991253</v>
      </c>
      <c r="AH359" s="71">
        <v>678999.92722903285</v>
      </c>
      <c r="AI359" s="71">
        <v>13735547.990811709</v>
      </c>
      <c r="AJ359" s="71">
        <v>14966307.93026766</v>
      </c>
      <c r="AK359" s="71">
        <v>0</v>
      </c>
      <c r="AL359" s="71">
        <v>0</v>
      </c>
      <c r="AM359" s="71">
        <v>912764.51512894349</v>
      </c>
      <c r="AN359" s="71">
        <v>0</v>
      </c>
      <c r="AO359" s="71">
        <v>0</v>
      </c>
      <c r="AP359" s="71">
        <v>32416810.047072958</v>
      </c>
      <c r="AQ359" s="72"/>
      <c r="AR359" s="71">
        <v>78</v>
      </c>
      <c r="AS359" s="71">
        <v>44</v>
      </c>
      <c r="AT359" s="71">
        <v>1</v>
      </c>
      <c r="AU359" s="71">
        <v>0</v>
      </c>
      <c r="AV359" s="71">
        <v>0</v>
      </c>
      <c r="AW359" s="71">
        <v>0</v>
      </c>
      <c r="AX359" s="71"/>
      <c r="AY359" s="72"/>
      <c r="AZ359" s="71">
        <v>356.32999999999987</v>
      </c>
      <c r="BA359" s="71">
        <v>1099.7</v>
      </c>
      <c r="BB359" s="71">
        <v>600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2078</v>
      </c>
      <c r="B360" s="70">
        <v>441</v>
      </c>
      <c r="C360" s="70">
        <v>16</v>
      </c>
      <c r="D360" s="70">
        <v>26</v>
      </c>
      <c r="E360" s="70">
        <v>2019</v>
      </c>
      <c r="F360" s="70" t="s">
        <v>158</v>
      </c>
      <c r="G360" s="70" t="s">
        <v>2062</v>
      </c>
      <c r="H360" s="70" t="s">
        <v>2063</v>
      </c>
      <c r="I360" s="148"/>
      <c r="J360" s="71">
        <v>0.86651841234667748</v>
      </c>
      <c r="K360" s="71">
        <v>0.64106283933354113</v>
      </c>
      <c r="L360" s="71">
        <v>3.3763661627130657</v>
      </c>
      <c r="M360" s="71">
        <v>8.3866416131427499</v>
      </c>
      <c r="N360" s="71">
        <v>6.900736540905748</v>
      </c>
      <c r="O360" s="71">
        <v>4.8205702112927815</v>
      </c>
      <c r="P360" s="71">
        <v>12.579216376036126</v>
      </c>
      <c r="Q360" s="71">
        <v>0.40339970515896001</v>
      </c>
      <c r="R360" s="71">
        <v>35.226793302008886</v>
      </c>
      <c r="S360" s="71">
        <v>0.53950674924999997</v>
      </c>
      <c r="T360" s="72"/>
      <c r="U360" s="71">
        <v>167783</v>
      </c>
      <c r="V360" s="71">
        <v>294</v>
      </c>
      <c r="W360" s="71">
        <v>92</v>
      </c>
      <c r="X360" s="71">
        <v>2429</v>
      </c>
      <c r="Y360" s="71">
        <v>3324</v>
      </c>
      <c r="Z360" s="71">
        <v>3018</v>
      </c>
      <c r="AA360" s="71">
        <v>2612</v>
      </c>
      <c r="AB360" s="71">
        <v>6537</v>
      </c>
      <c r="AC360" s="71">
        <v>6211823</v>
      </c>
      <c r="AD360" s="71">
        <v>0.53950674924999997</v>
      </c>
      <c r="AE360" s="72"/>
      <c r="AF360" s="71">
        <v>1503264.336034006</v>
      </c>
      <c r="AG360" s="71">
        <v>591839.37480535905</v>
      </c>
      <c r="AH360" s="71">
        <v>785394.7892532323</v>
      </c>
      <c r="AI360" s="71">
        <v>13877034.599253491</v>
      </c>
      <c r="AJ360" s="71">
        <v>15872105.914630361</v>
      </c>
      <c r="AK360" s="71">
        <v>0</v>
      </c>
      <c r="AL360" s="71">
        <v>0</v>
      </c>
      <c r="AM360" s="71">
        <v>890290.18949034705</v>
      </c>
      <c r="AN360" s="71">
        <v>0</v>
      </c>
      <c r="AO360" s="71">
        <v>0</v>
      </c>
      <c r="AP360" s="71">
        <v>33519929.203466795</v>
      </c>
      <c r="AQ360" s="72"/>
      <c r="AR360" s="71">
        <v>79</v>
      </c>
      <c r="AS360" s="71">
        <v>44</v>
      </c>
      <c r="AT360" s="71">
        <v>1</v>
      </c>
      <c r="AU360" s="71">
        <v>0</v>
      </c>
      <c r="AV360" s="71">
        <v>0</v>
      </c>
      <c r="AW360" s="71">
        <v>0</v>
      </c>
      <c r="AX360" s="71"/>
      <c r="AY360" s="72"/>
      <c r="AZ360" s="71">
        <v>362.13</v>
      </c>
      <c r="BA360" s="71">
        <v>1100</v>
      </c>
      <c r="BB360" s="71">
        <v>600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2079</v>
      </c>
      <c r="B361" s="70">
        <v>442</v>
      </c>
      <c r="C361" s="70">
        <v>17</v>
      </c>
      <c r="D361" s="70">
        <v>26</v>
      </c>
      <c r="E361" s="70">
        <v>2020</v>
      </c>
      <c r="F361" s="70" t="s">
        <v>159</v>
      </c>
      <c r="G361" s="70" t="s">
        <v>2062</v>
      </c>
      <c r="H361" s="70" t="s">
        <v>2063</v>
      </c>
      <c r="I361" s="148"/>
      <c r="J361" s="71">
        <v>1.2544135988508001</v>
      </c>
      <c r="K361" s="71">
        <v>0.60477931067430413</v>
      </c>
      <c r="L361" s="71">
        <v>4.8770192337283289</v>
      </c>
      <c r="M361" s="71">
        <v>7.4339303104379884</v>
      </c>
      <c r="N361" s="71">
        <v>6.7391696538152086</v>
      </c>
      <c r="O361" s="71">
        <v>4.2934729047809883</v>
      </c>
      <c r="P361" s="71">
        <v>11.821273493169777</v>
      </c>
      <c r="Q361" s="71">
        <v>0.37894056928485798</v>
      </c>
      <c r="R361" s="71">
        <v>30.35733110602424</v>
      </c>
      <c r="S361" s="71">
        <v>0.86489577606806012</v>
      </c>
      <c r="T361" s="72"/>
      <c r="U361" s="71">
        <v>248929</v>
      </c>
      <c r="V361" s="71">
        <v>246</v>
      </c>
      <c r="W361" s="71">
        <v>116</v>
      </c>
      <c r="X361" s="71">
        <v>2201</v>
      </c>
      <c r="Y361" s="71">
        <v>3327</v>
      </c>
      <c r="Z361" s="71">
        <v>3068</v>
      </c>
      <c r="AA361" s="71">
        <v>2609</v>
      </c>
      <c r="AB361" s="71">
        <v>6427</v>
      </c>
      <c r="AC361" s="71">
        <v>5381436.9999999991</v>
      </c>
      <c r="AD361" s="71">
        <v>0.86489577606806012</v>
      </c>
      <c r="AE361" s="72"/>
      <c r="AF361" s="71">
        <v>2104201.6980212522</v>
      </c>
      <c r="AG361" s="71">
        <v>518913.69369531592</v>
      </c>
      <c r="AH361" s="71">
        <v>1314354.3842050524</v>
      </c>
      <c r="AI361" s="71">
        <v>11848918.356877709</v>
      </c>
      <c r="AJ361" s="71">
        <v>14631841.685888231</v>
      </c>
      <c r="AK361" s="71"/>
      <c r="AL361" s="71"/>
      <c r="AM361" s="71">
        <v>838794.90545930702</v>
      </c>
      <c r="AN361" s="71"/>
      <c r="AO361" s="71"/>
      <c r="AP361" s="71">
        <v>31257024.724146865</v>
      </c>
      <c r="AQ361" s="72"/>
      <c r="AR361" s="71">
        <v>81</v>
      </c>
      <c r="AS361" s="71">
        <v>44</v>
      </c>
      <c r="AT361" s="71">
        <v>1</v>
      </c>
      <c r="AU361" s="71">
        <v>0</v>
      </c>
      <c r="AV361" s="71">
        <v>0</v>
      </c>
      <c r="AW361" s="71">
        <v>0</v>
      </c>
      <c r="AX361" s="71"/>
      <c r="AY361" s="72"/>
      <c r="AZ361" s="71">
        <v>369.84999999999991</v>
      </c>
      <c r="BA361" s="71">
        <v>1100</v>
      </c>
      <c r="BB361" s="71">
        <v>600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2080</v>
      </c>
      <c r="B362" s="70">
        <v>442</v>
      </c>
      <c r="C362" s="70">
        <v>18</v>
      </c>
      <c r="D362" s="70">
        <v>26</v>
      </c>
      <c r="E362" s="70">
        <v>2021</v>
      </c>
      <c r="F362" s="70" t="s">
        <v>160</v>
      </c>
      <c r="G362" s="70" t="s">
        <v>2062</v>
      </c>
      <c r="H362" s="70" t="s">
        <v>2063</v>
      </c>
      <c r="I362" s="148"/>
      <c r="J362" s="71">
        <v>1.0909067468089282</v>
      </c>
      <c r="K362" s="71">
        <v>0.61374079780735036</v>
      </c>
      <c r="L362" s="71">
        <v>4.2680680648664113</v>
      </c>
      <c r="M362" s="71">
        <v>7.0088897540753097</v>
      </c>
      <c r="N362" s="71">
        <v>6.0498718944584908</v>
      </c>
      <c r="O362" s="71">
        <v>4.2051657544642227</v>
      </c>
      <c r="P362" s="71">
        <v>12.109065403642427</v>
      </c>
      <c r="Q362" s="71">
        <v>0.369298454288783</v>
      </c>
      <c r="R362" s="71">
        <v>33.102229501268745</v>
      </c>
      <c r="S362" s="71">
        <v>0.66346812440179637</v>
      </c>
      <c r="T362" s="72"/>
      <c r="U362" s="71">
        <v>281041</v>
      </c>
      <c r="V362" s="71">
        <v>246</v>
      </c>
      <c r="W362" s="71">
        <v>116</v>
      </c>
      <c r="X362" s="71">
        <v>2201</v>
      </c>
      <c r="Y362" s="71">
        <v>3287</v>
      </c>
      <c r="Z362" s="71">
        <v>3094</v>
      </c>
      <c r="AA362" s="71">
        <v>2606</v>
      </c>
      <c r="AB362" s="71">
        <v>6325</v>
      </c>
      <c r="AC362" s="71">
        <v>5692671.9999999991</v>
      </c>
      <c r="AD362" s="71">
        <v>0.66346812440179637</v>
      </c>
      <c r="AE362" s="72"/>
      <c r="AF362" s="71">
        <v>2090931.3129939204</v>
      </c>
      <c r="AG362" s="71">
        <v>526430.72735563619</v>
      </c>
      <c r="AH362" s="71">
        <v>1212803.0838015352</v>
      </c>
      <c r="AI362" s="71">
        <v>13323359.724339671</v>
      </c>
      <c r="AJ362" s="71">
        <v>15641826.2741652</v>
      </c>
      <c r="AK362" s="71">
        <v>0</v>
      </c>
      <c r="AL362" s="71">
        <v>0</v>
      </c>
      <c r="AM362" s="71">
        <v>830244.09038435342</v>
      </c>
      <c r="AN362" s="71">
        <v>0</v>
      </c>
      <c r="AO362" s="71">
        <v>0</v>
      </c>
      <c r="AP362" s="71">
        <v>33625595.213040322</v>
      </c>
      <c r="AQ362" s="72"/>
      <c r="AR362" s="71">
        <v>82</v>
      </c>
      <c r="AS362" s="71">
        <v>44</v>
      </c>
      <c r="AT362" s="71">
        <v>1</v>
      </c>
      <c r="AU362" s="71">
        <v>0</v>
      </c>
      <c r="AV362" s="71">
        <v>0</v>
      </c>
      <c r="AW362" s="71">
        <v>0</v>
      </c>
      <c r="AX362" s="71"/>
      <c r="AY362" s="72"/>
      <c r="AZ362" s="71">
        <v>375.45999999999992</v>
      </c>
      <c r="BA362" s="71">
        <v>1100</v>
      </c>
      <c r="BB362" s="71">
        <v>600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2081</v>
      </c>
      <c r="B363" s="70">
        <v>442</v>
      </c>
      <c r="C363" s="70">
        <v>19</v>
      </c>
      <c r="D363" s="70">
        <v>26</v>
      </c>
      <c r="E363" s="70">
        <v>2022</v>
      </c>
      <c r="F363" s="70" t="s">
        <v>161</v>
      </c>
      <c r="G363" s="70" t="s">
        <v>2062</v>
      </c>
      <c r="H363" s="70" t="s">
        <v>2063</v>
      </c>
      <c r="I363" s="148"/>
      <c r="J363" s="71">
        <v>0.78817782116753388</v>
      </c>
      <c r="K363" s="71">
        <v>0.56734132601252685</v>
      </c>
      <c r="L363" s="71">
        <v>4.2250524992513983</v>
      </c>
      <c r="M363" s="71">
        <v>7.653217150327956</v>
      </c>
      <c r="N363" s="71">
        <v>8.1796102718224795</v>
      </c>
      <c r="O363" s="71">
        <v>4.466041935301269</v>
      </c>
      <c r="P363" s="71">
        <v>11.982163573623065</v>
      </c>
      <c r="Q363" s="71">
        <v>0.37064452842460255</v>
      </c>
      <c r="R363" s="71">
        <v>55.517549488486686</v>
      </c>
      <c r="S363" s="71">
        <v>0.48322483999999988</v>
      </c>
      <c r="T363" s="72"/>
      <c r="U363" s="71">
        <v>178736</v>
      </c>
      <c r="V363" s="71">
        <v>246</v>
      </c>
      <c r="W363" s="71">
        <v>116</v>
      </c>
      <c r="X363" s="71">
        <v>2201</v>
      </c>
      <c r="Y363" s="71">
        <v>3282</v>
      </c>
      <c r="Z363" s="71">
        <v>3122</v>
      </c>
      <c r="AA363" s="71">
        <v>2618</v>
      </c>
      <c r="AB363" s="71">
        <v>6296</v>
      </c>
      <c r="AC363" s="71">
        <v>9667400.9999999981</v>
      </c>
      <c r="AD363" s="71">
        <v>0.48322483999999988</v>
      </c>
      <c r="AE363" s="72"/>
      <c r="AF363" s="71">
        <v>1216215.4173428575</v>
      </c>
      <c r="AG363" s="71">
        <v>422173.41154235753</v>
      </c>
      <c r="AH363" s="71">
        <v>1346901.2552175235</v>
      </c>
      <c r="AI363" s="71">
        <v>12130395.884770026</v>
      </c>
      <c r="AJ363" s="71">
        <v>16066021.663506301</v>
      </c>
      <c r="AK363" s="71">
        <v>0</v>
      </c>
      <c r="AL363" s="71">
        <v>0</v>
      </c>
      <c r="AM363" s="71">
        <v>812985.44558719953</v>
      </c>
      <c r="AN363" s="71">
        <v>0</v>
      </c>
      <c r="AO363" s="71">
        <v>0</v>
      </c>
      <c r="AP363" s="71">
        <v>31994693.077966265</v>
      </c>
      <c r="AQ363" s="72"/>
      <c r="AR363" s="71">
        <v>85</v>
      </c>
      <c r="AS363" s="71">
        <v>44</v>
      </c>
      <c r="AT363" s="71">
        <v>1</v>
      </c>
      <c r="AU363" s="71">
        <v>0</v>
      </c>
      <c r="AV363" s="71">
        <v>0</v>
      </c>
      <c r="AW363" s="71">
        <v>0</v>
      </c>
      <c r="AX363" s="71"/>
      <c r="AY363" s="72"/>
      <c r="AZ363" s="71">
        <v>396.35999999999996</v>
      </c>
      <c r="BA363" s="71">
        <v>1100</v>
      </c>
      <c r="BB363" s="71">
        <v>600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2082</v>
      </c>
      <c r="B364" s="70">
        <v>442</v>
      </c>
      <c r="C364" s="70">
        <v>20</v>
      </c>
      <c r="D364" s="70">
        <v>26</v>
      </c>
      <c r="E364" s="70">
        <v>2023</v>
      </c>
      <c r="F364" s="70" t="s">
        <v>1539</v>
      </c>
      <c r="G364" s="70" t="s">
        <v>2062</v>
      </c>
      <c r="H364" s="70" t="s">
        <v>2063</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89</v>
      </c>
      <c r="AS364" s="71">
        <v>44</v>
      </c>
      <c r="AT364" s="71">
        <v>1</v>
      </c>
      <c r="AU364" s="71">
        <v>0</v>
      </c>
      <c r="AV364" s="71">
        <v>0</v>
      </c>
      <c r="AW364" s="71">
        <v>0</v>
      </c>
      <c r="AX364" s="71"/>
      <c r="AY364" s="72"/>
      <c r="AZ364" s="71">
        <v>416.75999999999993</v>
      </c>
      <c r="BA364" s="71">
        <v>1100</v>
      </c>
      <c r="BB364" s="71">
        <v>600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2083</v>
      </c>
      <c r="B365" s="70">
        <v>442</v>
      </c>
      <c r="C365" s="70">
        <v>21</v>
      </c>
      <c r="D365" s="70">
        <v>26</v>
      </c>
      <c r="E365" s="70">
        <v>2024</v>
      </c>
      <c r="F365" s="70" t="s">
        <v>1554</v>
      </c>
      <c r="G365" s="70" t="s">
        <v>2062</v>
      </c>
      <c r="H365" s="70" t="s">
        <v>2063</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2084</v>
      </c>
      <c r="B366" s="70">
        <v>35</v>
      </c>
      <c r="C366" s="70">
        <v>1</v>
      </c>
      <c r="D366" s="70">
        <v>3</v>
      </c>
      <c r="E366" s="70">
        <v>1990</v>
      </c>
      <c r="F366" s="70" t="s">
        <v>787</v>
      </c>
      <c r="G366" s="70" t="s">
        <v>2085</v>
      </c>
      <c r="H366" s="70" t="s">
        <v>2086</v>
      </c>
      <c r="I366" s="148"/>
      <c r="J366" s="71">
        <v>26.75920524526434</v>
      </c>
      <c r="K366" s="71">
        <v>0.55910882939476192</v>
      </c>
      <c r="L366" s="71">
        <v>1.594145569272043</v>
      </c>
      <c r="M366" s="71">
        <v>2.6706290856331361</v>
      </c>
      <c r="N366" s="71">
        <v>4.4777159729980598</v>
      </c>
      <c r="O366" s="71">
        <v>5.4557165141236537</v>
      </c>
      <c r="P366" s="71">
        <v>7.4790652043582337</v>
      </c>
      <c r="Q366" s="71">
        <v>0.40993783874462802</v>
      </c>
      <c r="R366" s="71">
        <v>0</v>
      </c>
      <c r="S366" s="71">
        <v>0.40385564975870442</v>
      </c>
      <c r="T366" s="72"/>
      <c r="U366" s="71">
        <v>2782513</v>
      </c>
      <c r="V366" s="71">
        <v>172</v>
      </c>
      <c r="W366" s="71">
        <v>18</v>
      </c>
      <c r="X366" s="71">
        <v>921</v>
      </c>
      <c r="Y366" s="71">
        <v>1534</v>
      </c>
      <c r="Z366" s="71">
        <v>2244</v>
      </c>
      <c r="AA366" s="71">
        <v>1816</v>
      </c>
      <c r="AB366" s="71">
        <v>6656</v>
      </c>
      <c r="AC366" s="71">
        <v>0</v>
      </c>
      <c r="AD366" s="71">
        <v>0.40385564975870442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2087</v>
      </c>
      <c r="B367" s="70">
        <v>36</v>
      </c>
      <c r="C367" s="70">
        <v>2</v>
      </c>
      <c r="D367" s="70">
        <v>3</v>
      </c>
      <c r="E367" s="70">
        <v>2005</v>
      </c>
      <c r="F367" s="70" t="s">
        <v>789</v>
      </c>
      <c r="G367" s="70" t="s">
        <v>2085</v>
      </c>
      <c r="H367" s="70" t="s">
        <v>2086</v>
      </c>
      <c r="I367" s="148"/>
      <c r="J367" s="71">
        <v>73.363432307153388</v>
      </c>
      <c r="K367" s="71">
        <v>0.4723104883752921</v>
      </c>
      <c r="L367" s="71">
        <v>6.6168976262662751</v>
      </c>
      <c r="M367" s="71">
        <v>6.099395037526163</v>
      </c>
      <c r="N367" s="71">
        <v>9.3492441256165453</v>
      </c>
      <c r="O367" s="71">
        <v>9.0930854389455131</v>
      </c>
      <c r="P367" s="71">
        <v>8.3626674138609083</v>
      </c>
      <c r="Q367" s="71">
        <v>0.41734902120633799</v>
      </c>
      <c r="R367" s="71">
        <v>0</v>
      </c>
      <c r="S367" s="71">
        <v>0.53671339953705244</v>
      </c>
      <c r="T367" s="72"/>
      <c r="U367" s="71">
        <v>7940547</v>
      </c>
      <c r="V367" s="71">
        <v>180</v>
      </c>
      <c r="W367" s="71">
        <v>79</v>
      </c>
      <c r="X367" s="71">
        <v>987</v>
      </c>
      <c r="Y367" s="71">
        <v>2063</v>
      </c>
      <c r="Z367" s="71">
        <v>4328</v>
      </c>
      <c r="AA367" s="71">
        <v>1663</v>
      </c>
      <c r="AB367" s="71">
        <v>7084</v>
      </c>
      <c r="AC367" s="71">
        <v>0</v>
      </c>
      <c r="AD367" s="71">
        <v>0.53671339953705244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2088</v>
      </c>
      <c r="B368" s="70">
        <v>37</v>
      </c>
      <c r="C368" s="70">
        <v>3</v>
      </c>
      <c r="D368" s="70">
        <v>3</v>
      </c>
      <c r="E368" s="70">
        <v>2006</v>
      </c>
      <c r="F368" s="70" t="s">
        <v>790</v>
      </c>
      <c r="G368" s="1064" t="s">
        <v>2085</v>
      </c>
      <c r="H368" s="70" t="s">
        <v>2086</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2089</v>
      </c>
      <c r="B369" s="70">
        <v>38</v>
      </c>
      <c r="C369" s="70">
        <v>4</v>
      </c>
      <c r="D369" s="70">
        <v>3</v>
      </c>
      <c r="E369" s="70">
        <v>2007</v>
      </c>
      <c r="F369" s="70" t="s">
        <v>791</v>
      </c>
      <c r="G369" s="1064" t="s">
        <v>2085</v>
      </c>
      <c r="H369" s="70" t="s">
        <v>2086</v>
      </c>
      <c r="I369" s="148"/>
      <c r="J369" s="71">
        <v>67.242595674895142</v>
      </c>
      <c r="K369" s="71">
        <v>0.35893713553421158</v>
      </c>
      <c r="L369" s="71">
        <v>4.0096209028102079</v>
      </c>
      <c r="M369" s="71">
        <v>6.11272085204115</v>
      </c>
      <c r="N369" s="71">
        <v>9.7643267810937378</v>
      </c>
      <c r="O369" s="71">
        <v>8.902743800728885</v>
      </c>
      <c r="P369" s="71">
        <v>8.5227508539372128</v>
      </c>
      <c r="Q369" s="71">
        <v>0.43623402658925098</v>
      </c>
      <c r="R369" s="71">
        <v>0</v>
      </c>
      <c r="S369" s="71">
        <v>0.39592318700557882</v>
      </c>
      <c r="T369" s="72"/>
      <c r="U369" s="71">
        <v>8587664</v>
      </c>
      <c r="V369" s="71">
        <v>143</v>
      </c>
      <c r="W369" s="71">
        <v>60</v>
      </c>
      <c r="X369" s="71">
        <v>1332</v>
      </c>
      <c r="Y369" s="71">
        <v>2113</v>
      </c>
      <c r="Z369" s="71">
        <v>4405</v>
      </c>
      <c r="AA369" s="71">
        <v>1669</v>
      </c>
      <c r="AB369" s="71">
        <v>7013</v>
      </c>
      <c r="AC369" s="71">
        <v>0</v>
      </c>
      <c r="AD369" s="71">
        <v>0.39592318700557882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2090</v>
      </c>
      <c r="B370" s="70">
        <v>39</v>
      </c>
      <c r="C370" s="70">
        <v>5</v>
      </c>
      <c r="D370" s="70">
        <v>3</v>
      </c>
      <c r="E370" s="70">
        <v>2008</v>
      </c>
      <c r="F370" s="70" t="s">
        <v>792</v>
      </c>
      <c r="G370" s="70" t="s">
        <v>2085</v>
      </c>
      <c r="H370" s="70" t="s">
        <v>2086</v>
      </c>
      <c r="I370" s="148"/>
      <c r="J370" s="71">
        <v>66.626393723414765</v>
      </c>
      <c r="K370" s="71">
        <v>0.28436581879167833</v>
      </c>
      <c r="L370" s="71">
        <v>3.917088211169045</v>
      </c>
      <c r="M370" s="71">
        <v>6.8499610820105996</v>
      </c>
      <c r="N370" s="71">
        <v>9.334562098397166</v>
      </c>
      <c r="O370" s="71">
        <v>8.6477289699483766</v>
      </c>
      <c r="P370" s="71">
        <v>8.4467290544436011</v>
      </c>
      <c r="Q370" s="71">
        <v>0.42366727706535101</v>
      </c>
      <c r="R370" s="71">
        <v>0</v>
      </c>
      <c r="S370" s="71">
        <v>0.37394261652933591</v>
      </c>
      <c r="T370" s="72"/>
      <c r="U370" s="71">
        <v>8867188</v>
      </c>
      <c r="V370" s="71">
        <v>143</v>
      </c>
      <c r="W370" s="71">
        <v>60</v>
      </c>
      <c r="X370" s="71">
        <v>1332</v>
      </c>
      <c r="Y370" s="71">
        <v>2117</v>
      </c>
      <c r="Z370" s="71">
        <v>4429</v>
      </c>
      <c r="AA370" s="71">
        <v>1656</v>
      </c>
      <c r="AB370" s="71">
        <v>6923</v>
      </c>
      <c r="AC370" s="71">
        <v>0</v>
      </c>
      <c r="AD370" s="71">
        <v>0.37394261652933591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2091</v>
      </c>
      <c r="B371" s="70">
        <v>40</v>
      </c>
      <c r="C371" s="70">
        <v>6</v>
      </c>
      <c r="D371" s="70">
        <v>3</v>
      </c>
      <c r="E371" s="70">
        <v>2009</v>
      </c>
      <c r="F371" s="70" t="s">
        <v>176</v>
      </c>
      <c r="G371" s="70" t="s">
        <v>2085</v>
      </c>
      <c r="H371" s="70" t="s">
        <v>2086</v>
      </c>
      <c r="I371" s="148"/>
      <c r="J371" s="71">
        <v>66.901945203354131</v>
      </c>
      <c r="K371" s="71">
        <v>0.22810621548460941</v>
      </c>
      <c r="L371" s="71">
        <v>4.027734147392839</v>
      </c>
      <c r="M371" s="71">
        <v>6.9975772897498514</v>
      </c>
      <c r="N371" s="71">
        <v>8.6541907562392186</v>
      </c>
      <c r="O371" s="71">
        <v>8.7908710009768463</v>
      </c>
      <c r="P371" s="71">
        <v>8.2029223062036838</v>
      </c>
      <c r="Q371" s="71">
        <v>0.40382580133613</v>
      </c>
      <c r="R371" s="71">
        <v>0</v>
      </c>
      <c r="S371" s="71">
        <v>0.42097122369980011</v>
      </c>
      <c r="T371" s="72"/>
      <c r="U371" s="71">
        <v>7707532</v>
      </c>
      <c r="V371" s="71">
        <v>117</v>
      </c>
      <c r="W371" s="71">
        <v>85</v>
      </c>
      <c r="X371" s="71">
        <v>1348</v>
      </c>
      <c r="Y371" s="71">
        <v>2144</v>
      </c>
      <c r="Z371" s="71">
        <v>4444</v>
      </c>
      <c r="AA371" s="71">
        <v>1651</v>
      </c>
      <c r="AB371" s="71">
        <v>6927</v>
      </c>
      <c r="AC371" s="71">
        <v>0</v>
      </c>
      <c r="AD371" s="71">
        <v>0.42097122369980011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66.501999999999995</v>
      </c>
      <c r="BK371" s="71">
        <v>0</v>
      </c>
      <c r="BL371" s="71">
        <v>27.091000000000001</v>
      </c>
      <c r="BM371" s="71">
        <v>0</v>
      </c>
      <c r="BN371" s="72"/>
      <c r="BO371" s="71">
        <v>0</v>
      </c>
      <c r="BP371" s="71">
        <v>0</v>
      </c>
      <c r="BQ371" s="71">
        <v>3</v>
      </c>
      <c r="BR371" s="71">
        <v>0</v>
      </c>
      <c r="BS371" s="71">
        <v>1</v>
      </c>
      <c r="BT371" s="71">
        <v>0</v>
      </c>
      <c r="BU371"/>
      <c r="BV371" s="70">
        <v>50.756999999999998</v>
      </c>
      <c r="BW371" s="70">
        <v>0</v>
      </c>
      <c r="BX371" s="70">
        <v>42.835999999999999</v>
      </c>
      <c r="BY371" s="70">
        <v>0</v>
      </c>
      <c r="BZ371" s="70">
        <v>0</v>
      </c>
      <c r="CA371" s="70">
        <v>0</v>
      </c>
      <c r="CB371" s="70">
        <v>0</v>
      </c>
      <c r="CC371" s="70">
        <v>0</v>
      </c>
      <c r="CD371" s="70">
        <v>0</v>
      </c>
    </row>
    <row r="372" spans="1:82">
      <c r="A372" s="70" t="s">
        <v>2092</v>
      </c>
      <c r="B372" s="70">
        <v>41</v>
      </c>
      <c r="C372" s="70">
        <v>7</v>
      </c>
      <c r="D372" s="70">
        <v>3</v>
      </c>
      <c r="E372" s="70">
        <v>2010</v>
      </c>
      <c r="F372" s="70" t="s">
        <v>177</v>
      </c>
      <c r="G372" s="70" t="s">
        <v>2085</v>
      </c>
      <c r="H372" s="70" t="s">
        <v>2086</v>
      </c>
      <c r="I372" s="148"/>
      <c r="J372" s="71">
        <v>64.11356827162021</v>
      </c>
      <c r="K372" s="71">
        <v>0.23249876564906929</v>
      </c>
      <c r="L372" s="71">
        <v>3.8132054884731499</v>
      </c>
      <c r="M372" s="71">
        <v>6.8245280062472169</v>
      </c>
      <c r="N372" s="71">
        <v>8.705632976184086</v>
      </c>
      <c r="O372" s="71">
        <v>8.9589239191908483</v>
      </c>
      <c r="P372" s="71">
        <v>8.5200366505382092</v>
      </c>
      <c r="Q372" s="71">
        <v>0.416807757443317</v>
      </c>
      <c r="R372" s="71">
        <v>0</v>
      </c>
      <c r="S372" s="71">
        <v>0.50184422305991572</v>
      </c>
      <c r="T372" s="72"/>
      <c r="U372" s="71">
        <v>7901863</v>
      </c>
      <c r="V372" s="71">
        <v>117</v>
      </c>
      <c r="W372" s="71">
        <v>85</v>
      </c>
      <c r="X372" s="71">
        <v>1348</v>
      </c>
      <c r="Y372" s="71">
        <v>2153</v>
      </c>
      <c r="Z372" s="71">
        <v>4550</v>
      </c>
      <c r="AA372" s="71">
        <v>1672</v>
      </c>
      <c r="AB372" s="71">
        <v>6851</v>
      </c>
      <c r="AC372" s="71">
        <v>0</v>
      </c>
      <c r="AD372" s="71">
        <v>0.50184422305991572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74.965999999999994</v>
      </c>
      <c r="BK372" s="71">
        <v>0</v>
      </c>
      <c r="BL372" s="71">
        <v>21.568000000000001</v>
      </c>
      <c r="BM372" s="71">
        <v>0</v>
      </c>
      <c r="BN372" s="72"/>
      <c r="BO372" s="71">
        <v>0</v>
      </c>
      <c r="BP372" s="71">
        <v>0</v>
      </c>
      <c r="BQ372" s="71">
        <v>4</v>
      </c>
      <c r="BR372" s="71">
        <v>0</v>
      </c>
      <c r="BS372" s="71">
        <v>1</v>
      </c>
      <c r="BT372" s="71">
        <v>0</v>
      </c>
      <c r="BU372"/>
      <c r="BV372" s="70">
        <v>59.786999999999999</v>
      </c>
      <c r="BW372" s="70">
        <v>0</v>
      </c>
      <c r="BX372" s="70">
        <v>36.747</v>
      </c>
      <c r="BY372" s="70">
        <v>0</v>
      </c>
      <c r="BZ372" s="70">
        <v>0</v>
      </c>
      <c r="CA372" s="70">
        <v>0</v>
      </c>
      <c r="CB372" s="70">
        <v>0</v>
      </c>
      <c r="CC372" s="70">
        <v>0</v>
      </c>
      <c r="CD372" s="70">
        <v>0</v>
      </c>
    </row>
    <row r="373" spans="1:82">
      <c r="A373" s="70" t="s">
        <v>2093</v>
      </c>
      <c r="B373" s="70">
        <v>42</v>
      </c>
      <c r="C373" s="70">
        <v>8</v>
      </c>
      <c r="D373" s="70">
        <v>3</v>
      </c>
      <c r="E373" s="70">
        <v>2011</v>
      </c>
      <c r="F373" s="70" t="s">
        <v>178</v>
      </c>
      <c r="G373" s="70" t="s">
        <v>2085</v>
      </c>
      <c r="H373" s="70" t="s">
        <v>2086</v>
      </c>
      <c r="I373" s="148"/>
      <c r="J373" s="71">
        <v>40.176724563705363</v>
      </c>
      <c r="K373" s="71">
        <v>0.31230728578873718</v>
      </c>
      <c r="L373" s="71">
        <v>3.5598171094678839</v>
      </c>
      <c r="M373" s="71">
        <v>7.9424077927427223</v>
      </c>
      <c r="N373" s="71">
        <v>10.14731910354655</v>
      </c>
      <c r="O373" s="71">
        <v>8.7819196873594834</v>
      </c>
      <c r="P373" s="71">
        <v>8.27382133825901</v>
      </c>
      <c r="Q373" s="71">
        <v>0.47488804188526801</v>
      </c>
      <c r="R373" s="71">
        <v>0</v>
      </c>
      <c r="S373" s="71">
        <v>0.52640360329987368</v>
      </c>
      <c r="T373" s="72"/>
      <c r="U373" s="71">
        <v>4083223</v>
      </c>
      <c r="V373" s="71">
        <v>117</v>
      </c>
      <c r="W373" s="71">
        <v>85</v>
      </c>
      <c r="X373" s="71">
        <v>1348</v>
      </c>
      <c r="Y373" s="71">
        <v>2144</v>
      </c>
      <c r="Z373" s="71">
        <v>4557</v>
      </c>
      <c r="AA373" s="71">
        <v>1672</v>
      </c>
      <c r="AB373" s="71">
        <v>6767</v>
      </c>
      <c r="AC373" s="71">
        <v>0</v>
      </c>
      <c r="AD373" s="71">
        <v>0.52640360329987368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69.909000000000006</v>
      </c>
      <c r="BK373" s="71">
        <v>0</v>
      </c>
      <c r="BL373" s="71">
        <v>0</v>
      </c>
      <c r="BM373" s="71">
        <v>0</v>
      </c>
      <c r="BN373" s="72"/>
      <c r="BO373" s="71">
        <v>0</v>
      </c>
      <c r="BP373" s="71">
        <v>0</v>
      </c>
      <c r="BQ373" s="71">
        <v>4</v>
      </c>
      <c r="BR373" s="71">
        <v>0</v>
      </c>
      <c r="BS373" s="71">
        <v>0</v>
      </c>
      <c r="BT373" s="71">
        <v>0</v>
      </c>
      <c r="BU373"/>
      <c r="BV373" s="70">
        <v>55.734000000000002</v>
      </c>
      <c r="BW373" s="70">
        <v>0</v>
      </c>
      <c r="BX373" s="70">
        <v>14.175000000000001</v>
      </c>
      <c r="BY373" s="70">
        <v>0</v>
      </c>
      <c r="BZ373" s="70">
        <v>0</v>
      </c>
      <c r="CA373" s="70">
        <v>0</v>
      </c>
      <c r="CB373" s="70">
        <v>0</v>
      </c>
      <c r="CC373" s="70">
        <v>0</v>
      </c>
      <c r="CD373" s="70">
        <v>0</v>
      </c>
    </row>
    <row r="374" spans="1:82">
      <c r="A374" s="70" t="s">
        <v>2094</v>
      </c>
      <c r="B374" s="70">
        <v>43</v>
      </c>
      <c r="C374" s="70">
        <v>9</v>
      </c>
      <c r="D374" s="70">
        <v>3</v>
      </c>
      <c r="E374" s="70">
        <v>2012</v>
      </c>
      <c r="F374" s="70" t="s">
        <v>179</v>
      </c>
      <c r="G374" s="70" t="s">
        <v>2085</v>
      </c>
      <c r="H374" s="70" t="s">
        <v>2086</v>
      </c>
      <c r="I374" s="148"/>
      <c r="J374" s="71">
        <v>82.476196532208405</v>
      </c>
      <c r="K374" s="71">
        <v>0.29318475752368472</v>
      </c>
      <c r="L374" s="71">
        <v>3.570448943813247</v>
      </c>
      <c r="M374" s="71">
        <v>8.9361688093950828</v>
      </c>
      <c r="N374" s="71">
        <v>11.001128843442229</v>
      </c>
      <c r="O374" s="71">
        <v>8.8887139721320736</v>
      </c>
      <c r="P374" s="71">
        <v>8.4502871925457796</v>
      </c>
      <c r="Q374" s="71">
        <v>0.516718747937845</v>
      </c>
      <c r="R374" s="71">
        <v>0</v>
      </c>
      <c r="S374" s="71">
        <v>0.4960112855372435</v>
      </c>
      <c r="T374" s="72"/>
      <c r="U374" s="71">
        <v>7687257</v>
      </c>
      <c r="V374" s="71">
        <v>117</v>
      </c>
      <c r="W374" s="71">
        <v>85</v>
      </c>
      <c r="X374" s="71">
        <v>1348</v>
      </c>
      <c r="Y374" s="71">
        <v>2186</v>
      </c>
      <c r="Z374" s="71">
        <v>4649</v>
      </c>
      <c r="AA374" s="71">
        <v>1698</v>
      </c>
      <c r="AB374" s="71">
        <v>6777</v>
      </c>
      <c r="AC374" s="71">
        <v>0</v>
      </c>
      <c r="AD374" s="71">
        <v>0.4960112855372435</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81.358999999999995</v>
      </c>
      <c r="BK374" s="71">
        <v>0</v>
      </c>
      <c r="BL374" s="71">
        <v>0</v>
      </c>
      <c r="BM374" s="71">
        <v>0</v>
      </c>
      <c r="BN374" s="72"/>
      <c r="BO374" s="71">
        <v>0</v>
      </c>
      <c r="BP374" s="71">
        <v>0</v>
      </c>
      <c r="BQ374" s="71">
        <v>4</v>
      </c>
      <c r="BR374" s="71">
        <v>0</v>
      </c>
      <c r="BS374" s="71">
        <v>0</v>
      </c>
      <c r="BT374" s="71">
        <v>0</v>
      </c>
      <c r="BU374"/>
      <c r="BV374" s="70">
        <v>67.486000000000004</v>
      </c>
      <c r="BW374" s="70">
        <v>13.872999999999999</v>
      </c>
      <c r="BX374" s="70">
        <v>0</v>
      </c>
      <c r="BY374" s="70">
        <v>0</v>
      </c>
      <c r="BZ374" s="70">
        <v>0</v>
      </c>
      <c r="CA374" s="70">
        <v>0</v>
      </c>
      <c r="CB374" s="70">
        <v>0</v>
      </c>
      <c r="CC374" s="70">
        <v>0</v>
      </c>
      <c r="CD374" s="70">
        <v>0</v>
      </c>
    </row>
    <row r="375" spans="1:82">
      <c r="A375" s="70" t="s">
        <v>2095</v>
      </c>
      <c r="B375" s="70">
        <v>44</v>
      </c>
      <c r="C375" s="70">
        <v>10</v>
      </c>
      <c r="D375" s="70">
        <v>3</v>
      </c>
      <c r="E375" s="70">
        <v>2013</v>
      </c>
      <c r="F375" s="70" t="s">
        <v>180</v>
      </c>
      <c r="G375" s="70" t="s">
        <v>2085</v>
      </c>
      <c r="H375" s="70" t="s">
        <v>2086</v>
      </c>
      <c r="I375" s="148"/>
      <c r="J375" s="71">
        <v>79.190901044284729</v>
      </c>
      <c r="K375" s="71">
        <v>0.24890635785247561</v>
      </c>
      <c r="L375" s="71">
        <v>2.5901720798674601</v>
      </c>
      <c r="M375" s="71">
        <v>7.7124774926283779</v>
      </c>
      <c r="N375" s="71">
        <v>10.884911456178351</v>
      </c>
      <c r="O375" s="71">
        <v>8.6570611163784914</v>
      </c>
      <c r="P375" s="71">
        <v>8.4671418442090278</v>
      </c>
      <c r="Q375" s="71">
        <v>0.52338321143727795</v>
      </c>
      <c r="R375" s="71">
        <v>0</v>
      </c>
      <c r="S375" s="71">
        <v>0.72245510238493738</v>
      </c>
      <c r="T375" s="72"/>
      <c r="U375" s="71">
        <v>8115022</v>
      </c>
      <c r="V375" s="71">
        <v>117</v>
      </c>
      <c r="W375" s="71">
        <v>85</v>
      </c>
      <c r="X375" s="71">
        <v>1348</v>
      </c>
      <c r="Y375" s="71">
        <v>2199</v>
      </c>
      <c r="Z375" s="71">
        <v>4730</v>
      </c>
      <c r="AA375" s="71">
        <v>1695</v>
      </c>
      <c r="AB375" s="71">
        <v>6766</v>
      </c>
      <c r="AC375" s="71">
        <v>0</v>
      </c>
      <c r="AD375" s="71">
        <v>0.72245510238493738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88.067999999999998</v>
      </c>
      <c r="BK375" s="71">
        <v>0</v>
      </c>
      <c r="BL375" s="71">
        <v>17.451000000000001</v>
      </c>
      <c r="BM375" s="71">
        <v>0</v>
      </c>
      <c r="BN375" s="72"/>
      <c r="BO375" s="71">
        <v>0</v>
      </c>
      <c r="BP375" s="71">
        <v>0</v>
      </c>
      <c r="BQ375" s="71">
        <v>4</v>
      </c>
      <c r="BR375" s="71">
        <v>0</v>
      </c>
      <c r="BS375" s="71">
        <v>1</v>
      </c>
      <c r="BT375" s="71">
        <v>0</v>
      </c>
      <c r="BU375"/>
      <c r="BV375" s="70">
        <v>73.617999999999995</v>
      </c>
      <c r="BW375" s="70">
        <v>14.45</v>
      </c>
      <c r="BX375" s="70">
        <v>17.451000000000001</v>
      </c>
      <c r="BY375" s="70">
        <v>0</v>
      </c>
      <c r="BZ375" s="70">
        <v>0</v>
      </c>
      <c r="CA375" s="70">
        <v>0</v>
      </c>
      <c r="CB375" s="70">
        <v>0</v>
      </c>
      <c r="CC375" s="70">
        <v>0</v>
      </c>
      <c r="CD375" s="70">
        <v>0</v>
      </c>
    </row>
    <row r="376" spans="1:82">
      <c r="A376" s="70" t="s">
        <v>2096</v>
      </c>
      <c r="B376" s="70">
        <v>45</v>
      </c>
      <c r="C376" s="70">
        <v>11</v>
      </c>
      <c r="D376" s="70">
        <v>3</v>
      </c>
      <c r="E376" s="70">
        <v>2014</v>
      </c>
      <c r="F376" s="70" t="s">
        <v>181</v>
      </c>
      <c r="G376" s="70" t="s">
        <v>2085</v>
      </c>
      <c r="H376" s="70" t="s">
        <v>2086</v>
      </c>
      <c r="I376" s="148"/>
      <c r="J376" s="71">
        <v>68.008752590920437</v>
      </c>
      <c r="K376" s="71">
        <v>0.54305792014791554</v>
      </c>
      <c r="L376" s="71">
        <v>6.1499499972159253</v>
      </c>
      <c r="M376" s="71">
        <v>8.7447197936926866</v>
      </c>
      <c r="N376" s="71">
        <v>10.73273026160367</v>
      </c>
      <c r="O376" s="71">
        <v>8.3464497189738829</v>
      </c>
      <c r="P376" s="71">
        <v>8.4458754765748054</v>
      </c>
      <c r="Q376" s="71">
        <v>0.49807305922073902</v>
      </c>
      <c r="R376" s="71">
        <v>0</v>
      </c>
      <c r="S376" s="71">
        <v>0.83815891041398161</v>
      </c>
      <c r="T376" s="72"/>
      <c r="U376" s="71">
        <v>7495437</v>
      </c>
      <c r="V376" s="71">
        <v>235</v>
      </c>
      <c r="W376" s="71">
        <v>134</v>
      </c>
      <c r="X376" s="71">
        <v>1367</v>
      </c>
      <c r="Y376" s="71">
        <v>2220</v>
      </c>
      <c r="Z376" s="71">
        <v>4803</v>
      </c>
      <c r="AA376" s="71">
        <v>1682</v>
      </c>
      <c r="AB376" s="71">
        <v>6711</v>
      </c>
      <c r="AC376" s="71">
        <v>0</v>
      </c>
      <c r="AD376" s="71">
        <v>0.83815891041398161</v>
      </c>
      <c r="AE376" s="72"/>
      <c r="AF376" s="71"/>
      <c r="AG376" s="71"/>
      <c r="AH376" s="71"/>
      <c r="AI376" s="71"/>
      <c r="AJ376" s="71"/>
      <c r="AK376" s="71"/>
      <c r="AL376" s="71"/>
      <c r="AM376" s="71"/>
      <c r="AN376" s="71"/>
      <c r="AO376" s="71"/>
      <c r="AP376" s="71"/>
      <c r="AQ376" s="72"/>
      <c r="AR376" s="71">
        <v>140</v>
      </c>
      <c r="AS376" s="71">
        <v>30</v>
      </c>
      <c r="AT376" s="71">
        <v>0</v>
      </c>
      <c r="AU376" s="71">
        <v>0</v>
      </c>
      <c r="AV376" s="71">
        <v>0</v>
      </c>
      <c r="AW376" s="71">
        <v>0</v>
      </c>
      <c r="AX376" s="71"/>
      <c r="AY376" s="72"/>
      <c r="AZ376" s="71">
        <v>641.1</v>
      </c>
      <c r="BA376" s="71">
        <v>6009.3</v>
      </c>
      <c r="BB376" s="71">
        <v>0</v>
      </c>
      <c r="BC376" s="71">
        <v>0</v>
      </c>
      <c r="BD376" s="71">
        <v>0</v>
      </c>
      <c r="BE376" s="71">
        <v>0</v>
      </c>
      <c r="BF376" s="71"/>
      <c r="BG376" s="72"/>
      <c r="BH376" s="71">
        <v>0</v>
      </c>
      <c r="BI376" s="71">
        <v>0</v>
      </c>
      <c r="BJ376" s="71">
        <v>85.795000000000002</v>
      </c>
      <c r="BK376" s="71">
        <v>0</v>
      </c>
      <c r="BL376" s="71">
        <v>20.126000000000001</v>
      </c>
      <c r="BM376" s="71">
        <v>0</v>
      </c>
      <c r="BN376" s="72"/>
      <c r="BO376" s="71">
        <v>0</v>
      </c>
      <c r="BP376" s="71">
        <v>0</v>
      </c>
      <c r="BQ376" s="71">
        <v>4</v>
      </c>
      <c r="BR376" s="71">
        <v>0</v>
      </c>
      <c r="BS376" s="71">
        <v>1</v>
      </c>
      <c r="BT376" s="71">
        <v>0</v>
      </c>
      <c r="BU376"/>
      <c r="BV376" s="70">
        <v>72.453000000000003</v>
      </c>
      <c r="BW376" s="70">
        <v>13.342000000000001</v>
      </c>
      <c r="BX376" s="70">
        <v>20.126000000000001</v>
      </c>
      <c r="BY376" s="70">
        <v>0</v>
      </c>
      <c r="BZ376" s="70">
        <v>0</v>
      </c>
      <c r="CA376" s="70">
        <v>0</v>
      </c>
      <c r="CB376" s="70">
        <v>0</v>
      </c>
      <c r="CC376" s="70">
        <v>0</v>
      </c>
      <c r="CD376" s="70">
        <v>0</v>
      </c>
    </row>
    <row r="377" spans="1:82">
      <c r="A377" s="70" t="s">
        <v>2097</v>
      </c>
      <c r="B377" s="70">
        <v>46</v>
      </c>
      <c r="C377" s="70">
        <v>12</v>
      </c>
      <c r="D377" s="70">
        <v>3</v>
      </c>
      <c r="E377" s="70">
        <v>2015</v>
      </c>
      <c r="F377" s="70" t="s">
        <v>182</v>
      </c>
      <c r="G377" s="70" t="s">
        <v>2085</v>
      </c>
      <c r="H377" s="70" t="s">
        <v>2086</v>
      </c>
      <c r="I377" s="148"/>
      <c r="J377" s="71">
        <v>66.141935746365704</v>
      </c>
      <c r="K377" s="71">
        <v>0.54881851511059965</v>
      </c>
      <c r="L377" s="71">
        <v>6.255776720304806</v>
      </c>
      <c r="M377" s="71">
        <v>8.6030437335132834</v>
      </c>
      <c r="N377" s="71">
        <v>9.740192336713843</v>
      </c>
      <c r="O377" s="71">
        <v>8.2686110546117657</v>
      </c>
      <c r="P377" s="71">
        <v>8.4324470269380338</v>
      </c>
      <c r="Q377" s="71">
        <v>0.48496587844279099</v>
      </c>
      <c r="R377" s="71">
        <v>0</v>
      </c>
      <c r="S377" s="71">
        <v>0.81415067479085101</v>
      </c>
      <c r="T377" s="72"/>
      <c r="U377" s="71">
        <v>8071256</v>
      </c>
      <c r="V377" s="71">
        <v>235</v>
      </c>
      <c r="W377" s="71">
        <v>134</v>
      </c>
      <c r="X377" s="71">
        <v>1367</v>
      </c>
      <c r="Y377" s="71">
        <v>2247</v>
      </c>
      <c r="Z377" s="71">
        <v>4804</v>
      </c>
      <c r="AA377" s="71">
        <v>1678</v>
      </c>
      <c r="AB377" s="71">
        <v>6675</v>
      </c>
      <c r="AC377" s="71">
        <v>0</v>
      </c>
      <c r="AD377" s="71">
        <v>0.81415067479085101</v>
      </c>
      <c r="AE377" s="72"/>
      <c r="AF377" s="71">
        <v>70354528.513552696</v>
      </c>
      <c r="AG377" s="71">
        <v>403576.90585050872</v>
      </c>
      <c r="AH377" s="71">
        <v>1088090.7848385971</v>
      </c>
      <c r="AI377" s="71">
        <v>9632046.3257685602</v>
      </c>
      <c r="AJ377" s="71">
        <v>12962623.795891451</v>
      </c>
      <c r="AK377" s="71">
        <v>0</v>
      </c>
      <c r="AL377" s="71">
        <v>0</v>
      </c>
      <c r="AM377" s="71">
        <v>914780.74942812161</v>
      </c>
      <c r="AN377" s="71">
        <v>0</v>
      </c>
      <c r="AO377" s="71">
        <v>0</v>
      </c>
      <c r="AP377" s="71">
        <v>95355647.07532993</v>
      </c>
      <c r="AQ377" s="72"/>
      <c r="AR377" s="71">
        <v>153</v>
      </c>
      <c r="AS377" s="71">
        <v>44</v>
      </c>
      <c r="AT377" s="71">
        <v>0</v>
      </c>
      <c r="AU377" s="71">
        <v>0</v>
      </c>
      <c r="AV377" s="71">
        <v>0</v>
      </c>
      <c r="AW377" s="71">
        <v>0</v>
      </c>
      <c r="AX377" s="71"/>
      <c r="AY377" s="72"/>
      <c r="AZ377" s="71">
        <v>708.2</v>
      </c>
      <c r="BA377" s="71">
        <v>7199.7</v>
      </c>
      <c r="BB377" s="71">
        <v>0</v>
      </c>
      <c r="BC377" s="71">
        <v>0</v>
      </c>
      <c r="BD377" s="71">
        <v>0</v>
      </c>
      <c r="BE377" s="71">
        <v>0</v>
      </c>
      <c r="BF377" s="71"/>
      <c r="BG377" s="72"/>
      <c r="BH377" s="71">
        <v>0</v>
      </c>
      <c r="BI377" s="71">
        <v>0</v>
      </c>
      <c r="BJ377" s="71">
        <v>85.171000000000006</v>
      </c>
      <c r="BK377" s="71">
        <v>0</v>
      </c>
      <c r="BL377" s="71">
        <v>0</v>
      </c>
      <c r="BM377" s="71">
        <v>0</v>
      </c>
      <c r="BN377" s="72"/>
      <c r="BO377" s="71">
        <v>0</v>
      </c>
      <c r="BP377" s="71">
        <v>0</v>
      </c>
      <c r="BQ377" s="71">
        <v>4</v>
      </c>
      <c r="BR377" s="71">
        <v>0</v>
      </c>
      <c r="BS377" s="71">
        <v>0</v>
      </c>
      <c r="BT377" s="71">
        <v>0</v>
      </c>
      <c r="BU377"/>
      <c r="BV377" s="70">
        <v>71.763999999999996</v>
      </c>
      <c r="BW377" s="70">
        <v>13.407</v>
      </c>
      <c r="BX377" s="70">
        <v>0</v>
      </c>
      <c r="BY377" s="70">
        <v>0</v>
      </c>
      <c r="BZ377" s="70">
        <v>0</v>
      </c>
      <c r="CA377" s="70">
        <v>0</v>
      </c>
      <c r="CB377" s="70">
        <v>0</v>
      </c>
      <c r="CC377" s="70">
        <v>0</v>
      </c>
      <c r="CD377" s="70">
        <v>0</v>
      </c>
    </row>
    <row r="378" spans="1:82">
      <c r="A378" s="70" t="s">
        <v>2098</v>
      </c>
      <c r="B378" s="70">
        <v>47</v>
      </c>
      <c r="C378" s="70">
        <v>13</v>
      </c>
      <c r="D378" s="70">
        <v>3</v>
      </c>
      <c r="E378" s="70">
        <v>2016</v>
      </c>
      <c r="F378" s="70" t="s">
        <v>155</v>
      </c>
      <c r="G378" s="70" t="s">
        <v>2085</v>
      </c>
      <c r="H378" s="70" t="s">
        <v>2086</v>
      </c>
      <c r="I378" s="148"/>
      <c r="J378" s="71">
        <v>65.383000142187399</v>
      </c>
      <c r="K378" s="71">
        <v>0.56376165478646889</v>
      </c>
      <c r="L378" s="71">
        <v>6.8587930599069447</v>
      </c>
      <c r="M378" s="71">
        <v>6.2851636883991011</v>
      </c>
      <c r="N378" s="71">
        <v>9.1228334420378054</v>
      </c>
      <c r="O378" s="71">
        <v>8.2753197093417281</v>
      </c>
      <c r="P378" s="71">
        <v>8.2744034537054034</v>
      </c>
      <c r="Q378" s="71">
        <v>0.46595948773506618</v>
      </c>
      <c r="R378" s="71">
        <v>0</v>
      </c>
      <c r="S378" s="71">
        <v>0.7608811537652117</v>
      </c>
      <c r="T378" s="72"/>
      <c r="U378" s="71">
        <v>7862253.9999999991</v>
      </c>
      <c r="V378" s="71">
        <v>235</v>
      </c>
      <c r="W378" s="71">
        <v>134</v>
      </c>
      <c r="X378" s="71">
        <v>1367</v>
      </c>
      <c r="Y378" s="71">
        <v>2262</v>
      </c>
      <c r="Z378" s="71">
        <v>4867</v>
      </c>
      <c r="AA378" s="71">
        <v>1703</v>
      </c>
      <c r="AB378" s="71">
        <v>6597</v>
      </c>
      <c r="AC378" s="71">
        <v>0</v>
      </c>
      <c r="AD378" s="71">
        <v>0.7608811537652117</v>
      </c>
      <c r="AE378" s="72"/>
      <c r="AF378" s="71">
        <v>72608974.524963871</v>
      </c>
      <c r="AG378" s="71">
        <v>397816.3063916316</v>
      </c>
      <c r="AH378" s="71">
        <v>957313.46888324281</v>
      </c>
      <c r="AI378" s="71">
        <v>8579462.2379091512</v>
      </c>
      <c r="AJ378" s="71">
        <v>11629841.524301831</v>
      </c>
      <c r="AK378" s="71">
        <v>0</v>
      </c>
      <c r="AL378" s="71">
        <v>0</v>
      </c>
      <c r="AM378" s="71">
        <v>904793.56676142279</v>
      </c>
      <c r="AN378" s="71">
        <v>0</v>
      </c>
      <c r="AO378" s="71">
        <v>0</v>
      </c>
      <c r="AP378" s="71">
        <v>95078201.629211143</v>
      </c>
      <c r="AQ378" s="72"/>
      <c r="AR378" s="71">
        <v>165</v>
      </c>
      <c r="AS378" s="71">
        <v>48</v>
      </c>
      <c r="AT378" s="71">
        <v>0</v>
      </c>
      <c r="AU378" s="71">
        <v>0</v>
      </c>
      <c r="AV378" s="71">
        <v>0</v>
      </c>
      <c r="AW378" s="71">
        <v>0</v>
      </c>
      <c r="AX378" s="71"/>
      <c r="AY378" s="72"/>
      <c r="AZ378" s="71">
        <v>772.2</v>
      </c>
      <c r="BA378" s="71">
        <v>7387.7</v>
      </c>
      <c r="BB378" s="71">
        <v>0</v>
      </c>
      <c r="BC378" s="71">
        <v>0</v>
      </c>
      <c r="BD378" s="71">
        <v>0</v>
      </c>
      <c r="BE378" s="71">
        <v>0</v>
      </c>
      <c r="BF378" s="71"/>
      <c r="BG378" s="72"/>
      <c r="BH378" s="71">
        <v>0</v>
      </c>
      <c r="BI378" s="71">
        <v>0</v>
      </c>
      <c r="BJ378" s="71">
        <v>84.581000000000003</v>
      </c>
      <c r="BK378" s="71">
        <v>0</v>
      </c>
      <c r="BL378" s="71">
        <v>0</v>
      </c>
      <c r="BM378" s="71">
        <v>0</v>
      </c>
      <c r="BN378" s="72"/>
      <c r="BO378" s="71">
        <v>0</v>
      </c>
      <c r="BP378" s="71">
        <v>0</v>
      </c>
      <c r="BQ378" s="71">
        <v>4</v>
      </c>
      <c r="BR378" s="71">
        <v>0</v>
      </c>
      <c r="BS378" s="71">
        <v>0</v>
      </c>
      <c r="BT378" s="71">
        <v>0</v>
      </c>
      <c r="BU378"/>
      <c r="BV378" s="70">
        <v>72.001999999999995</v>
      </c>
      <c r="BW378" s="70">
        <v>12.579000000000001</v>
      </c>
      <c r="BX378" s="70">
        <v>0</v>
      </c>
      <c r="BY378" s="70">
        <v>0</v>
      </c>
      <c r="BZ378" s="70">
        <v>0</v>
      </c>
      <c r="CA378" s="70">
        <v>0</v>
      </c>
      <c r="CB378" s="70">
        <v>0</v>
      </c>
      <c r="CC378" s="70">
        <v>0</v>
      </c>
      <c r="CD378" s="70">
        <v>0</v>
      </c>
    </row>
    <row r="379" spans="1:82">
      <c r="A379" s="70" t="s">
        <v>2099</v>
      </c>
      <c r="B379" s="70">
        <v>48</v>
      </c>
      <c r="C379" s="70">
        <v>14</v>
      </c>
      <c r="D379" s="70">
        <v>3</v>
      </c>
      <c r="E379" s="70">
        <v>2017</v>
      </c>
      <c r="F379" s="70" t="s">
        <v>156</v>
      </c>
      <c r="G379" s="70" t="s">
        <v>2085</v>
      </c>
      <c r="H379" s="70" t="s">
        <v>2086</v>
      </c>
      <c r="I379" s="148"/>
      <c r="J379" s="71">
        <v>65.142336672934064</v>
      </c>
      <c r="K379" s="71">
        <v>0.57946824999381885</v>
      </c>
      <c r="L379" s="71">
        <v>7.105923159991228</v>
      </c>
      <c r="M379" s="71">
        <v>5.82560795562439</v>
      </c>
      <c r="N379" s="71">
        <v>9.7878973735281978</v>
      </c>
      <c r="O379" s="71">
        <v>8.2122057303045537</v>
      </c>
      <c r="P379" s="71">
        <v>8.1302571328625639</v>
      </c>
      <c r="Q379" s="71">
        <v>0.44526558246592901</v>
      </c>
      <c r="R379" s="71">
        <v>0</v>
      </c>
      <c r="S379" s="71">
        <v>0.69902369726970071</v>
      </c>
      <c r="T379" s="72"/>
      <c r="U379" s="71">
        <v>8281439</v>
      </c>
      <c r="V379" s="71">
        <v>235</v>
      </c>
      <c r="W379" s="71">
        <v>134</v>
      </c>
      <c r="X379" s="71">
        <v>1367</v>
      </c>
      <c r="Y379" s="71">
        <v>2287</v>
      </c>
      <c r="Z379" s="71">
        <v>4910</v>
      </c>
      <c r="AA379" s="71">
        <v>1684</v>
      </c>
      <c r="AB379" s="71">
        <v>6519</v>
      </c>
      <c r="AC379" s="71">
        <v>0</v>
      </c>
      <c r="AD379" s="71">
        <v>0.69902369726970071</v>
      </c>
      <c r="AE379" s="72"/>
      <c r="AF379" s="71">
        <v>73931829.296234801</v>
      </c>
      <c r="AG379" s="71">
        <v>416719.57893394638</v>
      </c>
      <c r="AH379" s="71">
        <v>1340579.978528291</v>
      </c>
      <c r="AI379" s="71">
        <v>8415985.8451530766</v>
      </c>
      <c r="AJ379" s="71">
        <v>12937444.761561731</v>
      </c>
      <c r="AK379" s="71">
        <v>0</v>
      </c>
      <c r="AL379" s="71">
        <v>0</v>
      </c>
      <c r="AM379" s="71">
        <v>895494.70490162226</v>
      </c>
      <c r="AN379" s="71">
        <v>0</v>
      </c>
      <c r="AO379" s="71">
        <v>0</v>
      </c>
      <c r="AP379" s="71">
        <v>97938054.165313467</v>
      </c>
      <c r="AQ379" s="72"/>
      <c r="AR379" s="71">
        <v>177</v>
      </c>
      <c r="AS379" s="71">
        <v>48</v>
      </c>
      <c r="AT379" s="71">
        <v>0</v>
      </c>
      <c r="AU379" s="71">
        <v>0</v>
      </c>
      <c r="AV379" s="71">
        <v>0</v>
      </c>
      <c r="AW379" s="71">
        <v>0</v>
      </c>
      <c r="AX379" s="71"/>
      <c r="AY379" s="72"/>
      <c r="AZ379" s="71">
        <v>833.10000000000014</v>
      </c>
      <c r="BA379" s="71">
        <v>7387.7000000000007</v>
      </c>
      <c r="BB379" s="71">
        <v>0</v>
      </c>
      <c r="BC379" s="71">
        <v>0</v>
      </c>
      <c r="BD379" s="71">
        <v>0</v>
      </c>
      <c r="BE379" s="71">
        <v>0</v>
      </c>
      <c r="BF379" s="71"/>
      <c r="BG379" s="72"/>
      <c r="BH379" s="71">
        <v>0</v>
      </c>
      <c r="BI379" s="71">
        <v>0</v>
      </c>
      <c r="BJ379" s="71">
        <v>88.257000000000005</v>
      </c>
      <c r="BK379" s="71">
        <v>0</v>
      </c>
      <c r="BL379" s="71">
        <v>0</v>
      </c>
      <c r="BM379" s="71">
        <v>0</v>
      </c>
      <c r="BN379" s="72"/>
      <c r="BO379" s="71">
        <v>0</v>
      </c>
      <c r="BP379" s="71">
        <v>0</v>
      </c>
      <c r="BQ379" s="71">
        <v>4</v>
      </c>
      <c r="BR379" s="71">
        <v>0</v>
      </c>
      <c r="BS379" s="71">
        <v>0</v>
      </c>
      <c r="BT379" s="71">
        <v>0</v>
      </c>
      <c r="BU379"/>
      <c r="BV379" s="70">
        <v>75.751999999999995</v>
      </c>
      <c r="BW379" s="70">
        <v>12.505000000000001</v>
      </c>
      <c r="BX379" s="70">
        <v>0</v>
      </c>
      <c r="BY379" s="70">
        <v>0</v>
      </c>
      <c r="BZ379" s="70">
        <v>0</v>
      </c>
      <c r="CA379" s="70">
        <v>0</v>
      </c>
      <c r="CB379" s="70">
        <v>0</v>
      </c>
      <c r="CC379" s="70">
        <v>0</v>
      </c>
      <c r="CD379" s="70">
        <v>0</v>
      </c>
    </row>
    <row r="380" spans="1:82">
      <c r="A380" s="70" t="s">
        <v>2100</v>
      </c>
      <c r="B380" s="70">
        <v>49</v>
      </c>
      <c r="C380" s="70">
        <v>15</v>
      </c>
      <c r="D380" s="70">
        <v>3</v>
      </c>
      <c r="E380" s="70">
        <v>2018</v>
      </c>
      <c r="F380" s="70" t="s">
        <v>183</v>
      </c>
      <c r="G380" s="70" t="s">
        <v>2085</v>
      </c>
      <c r="H380" s="70" t="s">
        <v>2086</v>
      </c>
      <c r="I380" s="148"/>
      <c r="J380" s="71">
        <v>67.411175903003567</v>
      </c>
      <c r="K380" s="71">
        <v>0.55077977390770549</v>
      </c>
      <c r="L380" s="71">
        <v>6.4436072740178405</v>
      </c>
      <c r="M380" s="71">
        <v>6.1789604609629203</v>
      </c>
      <c r="N380" s="71">
        <v>9.1452800925371687</v>
      </c>
      <c r="O380" s="71">
        <v>8.094021023958744</v>
      </c>
      <c r="P380" s="71">
        <v>8.1258047862838776</v>
      </c>
      <c r="Q380" s="71">
        <v>0.41115146613735198</v>
      </c>
      <c r="R380" s="71">
        <v>0</v>
      </c>
      <c r="S380" s="71">
        <v>0.66378841726504634</v>
      </c>
      <c r="T380" s="72"/>
      <c r="U380" s="71">
        <v>8264792</v>
      </c>
      <c r="V380" s="71">
        <v>235</v>
      </c>
      <c r="W380" s="71">
        <v>134</v>
      </c>
      <c r="X380" s="71">
        <v>1367</v>
      </c>
      <c r="Y380" s="71">
        <v>2328</v>
      </c>
      <c r="Z380" s="71">
        <v>4932</v>
      </c>
      <c r="AA380" s="71">
        <v>1700</v>
      </c>
      <c r="AB380" s="71">
        <v>6487</v>
      </c>
      <c r="AC380" s="71">
        <v>0</v>
      </c>
      <c r="AD380" s="71">
        <v>0.66378841726504634</v>
      </c>
      <c r="AE380" s="72"/>
      <c r="AF380" s="71">
        <v>77203788.693130195</v>
      </c>
      <c r="AG380" s="71">
        <v>370372.37665303767</v>
      </c>
      <c r="AH380" s="71">
        <v>1271046.8980626089</v>
      </c>
      <c r="AI380" s="71">
        <v>8394687.4211666789</v>
      </c>
      <c r="AJ380" s="71">
        <v>11575436.033374229</v>
      </c>
      <c r="AK380" s="71">
        <v>0</v>
      </c>
      <c r="AL380" s="71">
        <v>0</v>
      </c>
      <c r="AM380" s="71">
        <v>892942.75518646603</v>
      </c>
      <c r="AN380" s="71">
        <v>0</v>
      </c>
      <c r="AO380" s="71">
        <v>0</v>
      </c>
      <c r="AP380" s="71">
        <v>99708274.177573219</v>
      </c>
      <c r="AQ380" s="72"/>
      <c r="AR380" s="71">
        <v>190</v>
      </c>
      <c r="AS380" s="71">
        <v>52</v>
      </c>
      <c r="AT380" s="71">
        <v>0</v>
      </c>
      <c r="AU380" s="71">
        <v>0</v>
      </c>
      <c r="AV380" s="71">
        <v>0</v>
      </c>
      <c r="AW380" s="71">
        <v>0</v>
      </c>
      <c r="AX380" s="71"/>
      <c r="AY380" s="72"/>
      <c r="AZ380" s="71">
        <v>896.30000000000007</v>
      </c>
      <c r="BA380" s="71">
        <v>15536</v>
      </c>
      <c r="BB380" s="71">
        <v>0</v>
      </c>
      <c r="BC380" s="71">
        <v>0</v>
      </c>
      <c r="BD380" s="71">
        <v>0</v>
      </c>
      <c r="BE380" s="71">
        <v>0</v>
      </c>
      <c r="BF380" s="71"/>
      <c r="BG380" s="72"/>
      <c r="BH380" s="71">
        <v>0</v>
      </c>
      <c r="BI380" s="71">
        <v>0</v>
      </c>
      <c r="BJ380" s="71">
        <v>88.915999999999997</v>
      </c>
      <c r="BK380" s="71">
        <v>0</v>
      </c>
      <c r="BL380" s="71">
        <v>0</v>
      </c>
      <c r="BM380" s="71">
        <v>0</v>
      </c>
      <c r="BN380" s="72"/>
      <c r="BO380" s="71">
        <v>0</v>
      </c>
      <c r="BP380" s="71">
        <v>0</v>
      </c>
      <c r="BQ380" s="71">
        <v>4</v>
      </c>
      <c r="BR380" s="71">
        <v>0</v>
      </c>
      <c r="BS380" s="71">
        <v>0</v>
      </c>
      <c r="BT380" s="71">
        <v>0</v>
      </c>
      <c r="BU380"/>
      <c r="BV380" s="70">
        <v>74.308000000000007</v>
      </c>
      <c r="BW380" s="70">
        <v>14.608000000000001</v>
      </c>
      <c r="BX380" s="70">
        <v>0</v>
      </c>
      <c r="BY380" s="70">
        <v>0</v>
      </c>
      <c r="BZ380" s="70">
        <v>0</v>
      </c>
      <c r="CA380" s="70">
        <v>0</v>
      </c>
      <c r="CB380" s="70">
        <v>0</v>
      </c>
      <c r="CC380" s="70">
        <v>0</v>
      </c>
      <c r="CD380" s="70">
        <v>0</v>
      </c>
    </row>
    <row r="381" spans="1:82">
      <c r="A381" s="70" t="s">
        <v>2101</v>
      </c>
      <c r="B381" s="70">
        <v>50</v>
      </c>
      <c r="C381" s="70">
        <v>16</v>
      </c>
      <c r="D381" s="70">
        <v>3</v>
      </c>
      <c r="E381" s="70">
        <v>2019</v>
      </c>
      <c r="F381" s="70" t="s">
        <v>158</v>
      </c>
      <c r="G381" s="70" t="s">
        <v>2085</v>
      </c>
      <c r="H381" s="70" t="s">
        <v>2086</v>
      </c>
      <c r="I381" s="148"/>
      <c r="J381" s="71">
        <v>68.718936062107431</v>
      </c>
      <c r="K381" s="71">
        <v>0.50984064190191436</v>
      </c>
      <c r="L381" s="71">
        <v>6.5070935045054377</v>
      </c>
      <c r="M381" s="71">
        <v>6.1860686046504236</v>
      </c>
      <c r="N381" s="71">
        <v>9.0306578348602233</v>
      </c>
      <c r="O381" s="71">
        <v>7.7930954476134788</v>
      </c>
      <c r="P381" s="71">
        <v>8.2641406207036709</v>
      </c>
      <c r="Q381" s="71">
        <v>0.39759894452182698</v>
      </c>
      <c r="R381" s="71">
        <v>0</v>
      </c>
      <c r="S381" s="71">
        <v>0.73904693028196355</v>
      </c>
      <c r="T381" s="72"/>
      <c r="U381" s="71">
        <v>8439978</v>
      </c>
      <c r="V381" s="71">
        <v>235</v>
      </c>
      <c r="W381" s="71">
        <v>134</v>
      </c>
      <c r="X381" s="71">
        <v>1367</v>
      </c>
      <c r="Y381" s="71">
        <v>2361</v>
      </c>
      <c r="Z381" s="71">
        <v>4879</v>
      </c>
      <c r="AA381" s="71">
        <v>1716</v>
      </c>
      <c r="AB381" s="71">
        <v>6443</v>
      </c>
      <c r="AC381" s="71">
        <v>0</v>
      </c>
      <c r="AD381" s="71">
        <v>0.73904693028196355</v>
      </c>
      <c r="AE381" s="72"/>
      <c r="AF381" s="71">
        <v>83273559.750525668</v>
      </c>
      <c r="AG381" s="71">
        <v>358629.82277986652</v>
      </c>
      <c r="AH381" s="71">
        <v>1334293.419267456</v>
      </c>
      <c r="AI381" s="71">
        <v>8968370.5675351918</v>
      </c>
      <c r="AJ381" s="71">
        <v>12209944.02104849</v>
      </c>
      <c r="AK381" s="71">
        <v>0</v>
      </c>
      <c r="AL381" s="71">
        <v>0</v>
      </c>
      <c r="AM381" s="71">
        <v>877488.09712196828</v>
      </c>
      <c r="AN381" s="71">
        <v>0</v>
      </c>
      <c r="AO381" s="71">
        <v>0</v>
      </c>
      <c r="AP381" s="71">
        <v>107022285.67827864</v>
      </c>
      <c r="AQ381" s="72"/>
      <c r="AR381" s="71">
        <v>199</v>
      </c>
      <c r="AS381" s="71">
        <v>55</v>
      </c>
      <c r="AT381" s="71">
        <v>0</v>
      </c>
      <c r="AU381" s="71">
        <v>0</v>
      </c>
      <c r="AV381" s="71">
        <v>0</v>
      </c>
      <c r="AW381" s="71">
        <v>0</v>
      </c>
      <c r="AX381" s="71"/>
      <c r="AY381" s="72"/>
      <c r="AZ381" s="71">
        <v>939.30000000000018</v>
      </c>
      <c r="BA381" s="71">
        <v>15684.7</v>
      </c>
      <c r="BB381" s="71">
        <v>0</v>
      </c>
      <c r="BC381" s="71">
        <v>0</v>
      </c>
      <c r="BD381" s="71">
        <v>0</v>
      </c>
      <c r="BE381" s="71">
        <v>0</v>
      </c>
      <c r="BF381" s="71"/>
      <c r="BG381" s="72"/>
      <c r="BH381" s="71">
        <v>0</v>
      </c>
      <c r="BI381" s="71">
        <v>0</v>
      </c>
      <c r="BJ381" s="71">
        <v>85.896000000000001</v>
      </c>
      <c r="BK381" s="71">
        <v>0</v>
      </c>
      <c r="BL381" s="71">
        <v>0</v>
      </c>
      <c r="BM381" s="71">
        <v>0</v>
      </c>
      <c r="BN381" s="72"/>
      <c r="BO381" s="71">
        <v>0</v>
      </c>
      <c r="BP381" s="71">
        <v>0</v>
      </c>
      <c r="BQ381" s="71">
        <v>4</v>
      </c>
      <c r="BR381" s="71">
        <v>0</v>
      </c>
      <c r="BS381" s="71">
        <v>0</v>
      </c>
      <c r="BT381" s="71">
        <v>0</v>
      </c>
      <c r="BU381"/>
      <c r="BV381" s="70">
        <v>71.167000000000002</v>
      </c>
      <c r="BW381" s="70">
        <v>14.728999999999999</v>
      </c>
      <c r="BX381" s="70">
        <v>0</v>
      </c>
      <c r="BY381" s="70">
        <v>0</v>
      </c>
      <c r="BZ381" s="70">
        <v>0</v>
      </c>
      <c r="CA381" s="70">
        <v>0</v>
      </c>
      <c r="CB381" s="70">
        <v>0</v>
      </c>
      <c r="CC381" s="70">
        <v>0</v>
      </c>
      <c r="CD381" s="70">
        <v>0</v>
      </c>
    </row>
    <row r="382" spans="1:82">
      <c r="A382" s="70" t="s">
        <v>2102</v>
      </c>
      <c r="B382" s="70">
        <v>51</v>
      </c>
      <c r="C382" s="70">
        <v>17</v>
      </c>
      <c r="D382" s="70">
        <v>3</v>
      </c>
      <c r="E382" s="70">
        <v>2020</v>
      </c>
      <c r="F382" s="70" t="s">
        <v>159</v>
      </c>
      <c r="G382" s="70" t="s">
        <v>2085</v>
      </c>
      <c r="H382" s="70" t="s">
        <v>2086</v>
      </c>
      <c r="I382" s="148"/>
      <c r="J382" s="71">
        <v>66.182927981066442</v>
      </c>
      <c r="K382" s="71">
        <v>0.28445891248404948</v>
      </c>
      <c r="L382" s="71">
        <v>5.161629605667823</v>
      </c>
      <c r="M382" s="71">
        <v>5.4964377513094895</v>
      </c>
      <c r="N382" s="71">
        <v>8.0336489136149893</v>
      </c>
      <c r="O382" s="71">
        <v>6.8320517344005163</v>
      </c>
      <c r="P382" s="71">
        <v>7.8838696351534745</v>
      </c>
      <c r="Q382" s="71">
        <v>0.37487227937033202</v>
      </c>
      <c r="R382" s="71">
        <v>0</v>
      </c>
      <c r="S382" s="71">
        <v>0.86359274326734092</v>
      </c>
      <c r="T382" s="72"/>
      <c r="U382" s="71">
        <v>8581232</v>
      </c>
      <c r="V382" s="71">
        <v>130</v>
      </c>
      <c r="W382" s="71">
        <v>130</v>
      </c>
      <c r="X382" s="71">
        <v>1454</v>
      </c>
      <c r="Y382" s="71">
        <v>2355</v>
      </c>
      <c r="Z382" s="71">
        <v>4882</v>
      </c>
      <c r="AA382" s="71">
        <v>1740</v>
      </c>
      <c r="AB382" s="71">
        <v>6358</v>
      </c>
      <c r="AC382" s="71">
        <v>0</v>
      </c>
      <c r="AD382" s="71">
        <v>0.86359274326734092</v>
      </c>
      <c r="AE382" s="72"/>
      <c r="AF382" s="71">
        <v>80402082.644617036</v>
      </c>
      <c r="AG382" s="71">
        <v>194644.49529169855</v>
      </c>
      <c r="AH382" s="71">
        <v>1066479.8623844618</v>
      </c>
      <c r="AI382" s="71">
        <v>8161541.0380902328</v>
      </c>
      <c r="AJ382" s="71">
        <v>11891695.038557449</v>
      </c>
      <c r="AK382" s="71"/>
      <c r="AL382" s="71"/>
      <c r="AM382" s="71">
        <v>829789.63885331783</v>
      </c>
      <c r="AN382" s="71"/>
      <c r="AO382" s="71"/>
      <c r="AP382" s="71">
        <v>102546232.71779419</v>
      </c>
      <c r="AQ382" s="72"/>
      <c r="AR382" s="71">
        <v>211</v>
      </c>
      <c r="AS382" s="71">
        <v>58</v>
      </c>
      <c r="AT382" s="71">
        <v>0</v>
      </c>
      <c r="AU382" s="71">
        <v>0</v>
      </c>
      <c r="AV382" s="71">
        <v>0</v>
      </c>
      <c r="AW382" s="71">
        <v>0</v>
      </c>
      <c r="AX382" s="71"/>
      <c r="AY382" s="72"/>
      <c r="AZ382" s="71">
        <v>997.10000000000014</v>
      </c>
      <c r="BA382" s="71">
        <v>15833.2</v>
      </c>
      <c r="BB382" s="71">
        <v>0</v>
      </c>
      <c r="BC382" s="71">
        <v>0</v>
      </c>
      <c r="BD382" s="71">
        <v>0</v>
      </c>
      <c r="BE382" s="71">
        <v>0</v>
      </c>
      <c r="BF382" s="71"/>
      <c r="BG382" s="72"/>
      <c r="BH382" s="71">
        <v>0</v>
      </c>
      <c r="BI382" s="71">
        <v>0</v>
      </c>
      <c r="BJ382" s="71">
        <v>81.92</v>
      </c>
      <c r="BK382" s="71">
        <v>0</v>
      </c>
      <c r="BL382" s="71">
        <v>0</v>
      </c>
      <c r="BM382" s="71">
        <v>0</v>
      </c>
      <c r="BN382" s="72"/>
      <c r="BO382" s="71">
        <v>0</v>
      </c>
      <c r="BP382" s="71">
        <v>0</v>
      </c>
      <c r="BQ382" s="71">
        <v>4</v>
      </c>
      <c r="BR382" s="71">
        <v>0</v>
      </c>
      <c r="BS382" s="71">
        <v>0</v>
      </c>
      <c r="BT382" s="71">
        <v>0</v>
      </c>
      <c r="BU382"/>
      <c r="BV382" s="70">
        <v>67.325999999999993</v>
      </c>
      <c r="BW382" s="70">
        <v>14.593999999999999</v>
      </c>
      <c r="BX382" s="70">
        <v>0</v>
      </c>
      <c r="BY382" s="70">
        <v>0</v>
      </c>
      <c r="BZ382" s="70">
        <v>0</v>
      </c>
      <c r="CA382" s="70">
        <v>0</v>
      </c>
      <c r="CB382" s="70">
        <v>0</v>
      </c>
      <c r="CC382" s="70">
        <v>0</v>
      </c>
      <c r="CD382" s="70">
        <v>0</v>
      </c>
    </row>
    <row r="383" spans="1:82">
      <c r="A383" s="70" t="s">
        <v>2103</v>
      </c>
      <c r="B383" s="70">
        <v>51</v>
      </c>
      <c r="C383" s="70">
        <v>18</v>
      </c>
      <c r="D383" s="70">
        <v>3</v>
      </c>
      <c r="E383" s="70">
        <v>2021</v>
      </c>
      <c r="F383" s="70" t="s">
        <v>160</v>
      </c>
      <c r="G383" s="70" t="s">
        <v>2085</v>
      </c>
      <c r="H383" s="70" t="s">
        <v>2086</v>
      </c>
      <c r="I383" s="148"/>
      <c r="J383" s="71">
        <v>70.957875363953832</v>
      </c>
      <c r="K383" s="71">
        <v>0.31152843081566123</v>
      </c>
      <c r="L383" s="71">
        <v>4.2506215500968416</v>
      </c>
      <c r="M383" s="71">
        <v>6.0290759761377606</v>
      </c>
      <c r="N383" s="71">
        <v>9.0320071385430456</v>
      </c>
      <c r="O383" s="71">
        <v>6.6257863778322834</v>
      </c>
      <c r="P383" s="71">
        <v>8.0665147892261135</v>
      </c>
      <c r="Q383" s="71">
        <v>0.36924006718138502</v>
      </c>
      <c r="R383" s="71">
        <v>0</v>
      </c>
      <c r="S383" s="71">
        <v>0.92195783814414278</v>
      </c>
      <c r="T383" s="72"/>
      <c r="U383" s="71">
        <v>9542553</v>
      </c>
      <c r="V383" s="71">
        <v>130</v>
      </c>
      <c r="W383" s="71">
        <v>130</v>
      </c>
      <c r="X383" s="71">
        <v>1454</v>
      </c>
      <c r="Y383" s="71">
        <v>2376</v>
      </c>
      <c r="Z383" s="71">
        <v>4875</v>
      </c>
      <c r="AA383" s="71">
        <v>1736</v>
      </c>
      <c r="AB383" s="71">
        <v>6324</v>
      </c>
      <c r="AC383" s="71">
        <v>0</v>
      </c>
      <c r="AD383" s="71">
        <v>0.92195783814414278</v>
      </c>
      <c r="AE383" s="72"/>
      <c r="AF383" s="71">
        <v>87272113.259091765</v>
      </c>
      <c r="AG383" s="71">
        <v>208426.59901500825</v>
      </c>
      <c r="AH383" s="71">
        <v>851592.05688959197</v>
      </c>
      <c r="AI383" s="71">
        <v>9040282.31664473</v>
      </c>
      <c r="AJ383" s="71">
        <v>12393450.623174271</v>
      </c>
      <c r="AK383" s="71">
        <v>0</v>
      </c>
      <c r="AL383" s="71">
        <v>0</v>
      </c>
      <c r="AM383" s="71">
        <v>830112.82649654569</v>
      </c>
      <c r="AN383" s="71">
        <v>0</v>
      </c>
      <c r="AO383" s="71">
        <v>0</v>
      </c>
      <c r="AP383" s="71">
        <v>110595977.68131191</v>
      </c>
      <c r="AQ383" s="72"/>
      <c r="AR383" s="71">
        <v>217</v>
      </c>
      <c r="AS383" s="71">
        <v>63</v>
      </c>
      <c r="AT383" s="71">
        <v>0</v>
      </c>
      <c r="AU383" s="71">
        <v>0</v>
      </c>
      <c r="AV383" s="71">
        <v>0</v>
      </c>
      <c r="AW383" s="71">
        <v>0</v>
      </c>
      <c r="AX383" s="71"/>
      <c r="AY383" s="72"/>
      <c r="AZ383" s="71">
        <v>1026.8</v>
      </c>
      <c r="BA383" s="71">
        <v>16041.2</v>
      </c>
      <c r="BB383" s="71">
        <v>0</v>
      </c>
      <c r="BC383" s="71">
        <v>0</v>
      </c>
      <c r="BD383" s="71">
        <v>0</v>
      </c>
      <c r="BE383" s="71">
        <v>0</v>
      </c>
      <c r="BF383" s="71"/>
      <c r="BG383" s="72"/>
      <c r="BH383" s="71">
        <v>0</v>
      </c>
      <c r="BI383" s="71">
        <v>0</v>
      </c>
      <c r="BJ383" s="71">
        <v>84.028000000000006</v>
      </c>
      <c r="BK383" s="71">
        <v>0</v>
      </c>
      <c r="BL383" s="71">
        <v>0</v>
      </c>
      <c r="BM383" s="71">
        <v>0</v>
      </c>
      <c r="BN383" s="72"/>
      <c r="BO383" s="71">
        <v>0</v>
      </c>
      <c r="BP383" s="71">
        <v>0</v>
      </c>
      <c r="BQ383" s="71">
        <v>5</v>
      </c>
      <c r="BR383" s="71">
        <v>0</v>
      </c>
      <c r="BS383" s="71">
        <v>0</v>
      </c>
      <c r="BT383" s="71">
        <v>0</v>
      </c>
      <c r="BU383"/>
      <c r="BV383" s="70">
        <v>70.167000000000002</v>
      </c>
      <c r="BW383" s="70">
        <v>13.861000000000001</v>
      </c>
      <c r="BX383" s="70">
        <v>0</v>
      </c>
      <c r="BY383" s="70">
        <v>0</v>
      </c>
      <c r="BZ383" s="70">
        <v>0</v>
      </c>
      <c r="CA383" s="70">
        <v>0</v>
      </c>
      <c r="CB383" s="70">
        <v>0</v>
      </c>
      <c r="CC383" s="70">
        <v>0</v>
      </c>
      <c r="CD383" s="70">
        <v>0</v>
      </c>
    </row>
    <row r="384" spans="1:82">
      <c r="A384" s="70" t="s">
        <v>2104</v>
      </c>
      <c r="B384" s="70">
        <v>51</v>
      </c>
      <c r="C384" s="70">
        <v>19</v>
      </c>
      <c r="D384" s="70">
        <v>3</v>
      </c>
      <c r="E384" s="70">
        <v>2022</v>
      </c>
      <c r="F384" s="70" t="s">
        <v>161</v>
      </c>
      <c r="G384" s="70" t="s">
        <v>2085</v>
      </c>
      <c r="H384" s="70" t="s">
        <v>2086</v>
      </c>
      <c r="I384" s="148"/>
      <c r="J384" s="71">
        <v>63.655642730533188</v>
      </c>
      <c r="K384" s="71">
        <v>0.27912571536393538</v>
      </c>
      <c r="L384" s="71">
        <v>3.8937437878633769</v>
      </c>
      <c r="M384" s="71">
        <v>6.0001196120921758</v>
      </c>
      <c r="N384" s="71">
        <v>8.7381679555047143</v>
      </c>
      <c r="O384" s="71">
        <v>6.8635711741113017</v>
      </c>
      <c r="P384" s="71">
        <v>7.9820065975548609</v>
      </c>
      <c r="Q384" s="71">
        <v>0.36528737275645784</v>
      </c>
      <c r="R384" s="71">
        <v>0</v>
      </c>
      <c r="S384" s="71">
        <v>0.83922051925865715</v>
      </c>
      <c r="T384" s="72"/>
      <c r="U384" s="71">
        <v>10339664</v>
      </c>
      <c r="V384" s="71">
        <v>130</v>
      </c>
      <c r="W384" s="71">
        <v>130</v>
      </c>
      <c r="X384" s="71">
        <v>1454</v>
      </c>
      <c r="Y384" s="71">
        <v>2382</v>
      </c>
      <c r="Z384" s="71">
        <v>4798</v>
      </c>
      <c r="AA384" s="71">
        <v>1744</v>
      </c>
      <c r="AB384" s="71">
        <v>6205</v>
      </c>
      <c r="AC384" s="71">
        <v>0</v>
      </c>
      <c r="AD384" s="71">
        <v>0.83922051925865715</v>
      </c>
      <c r="AE384" s="72"/>
      <c r="AF384" s="71">
        <v>72772397.083246857</v>
      </c>
      <c r="AG384" s="71">
        <v>202693.63138742559</v>
      </c>
      <c r="AH384" s="71">
        <v>891346.46154721919</v>
      </c>
      <c r="AI384" s="71">
        <v>8624975.8959624935</v>
      </c>
      <c r="AJ384" s="71">
        <v>12527274.461656714</v>
      </c>
      <c r="AK384" s="71">
        <v>0</v>
      </c>
      <c r="AL384" s="71">
        <v>0</v>
      </c>
      <c r="AM384" s="71">
        <v>801234.86179615208</v>
      </c>
      <c r="AN384" s="71">
        <v>0</v>
      </c>
      <c r="AO384" s="71">
        <v>0</v>
      </c>
      <c r="AP384" s="71">
        <v>95819922.395596862</v>
      </c>
      <c r="AQ384" s="72"/>
      <c r="AR384" s="71">
        <v>227</v>
      </c>
      <c r="AS384" s="71">
        <v>64</v>
      </c>
      <c r="AT384" s="71">
        <v>0</v>
      </c>
      <c r="AU384" s="71">
        <v>0</v>
      </c>
      <c r="AV384" s="71">
        <v>0</v>
      </c>
      <c r="AW384" s="71">
        <v>0</v>
      </c>
      <c r="AX384" s="71"/>
      <c r="AY384" s="72"/>
      <c r="AZ384" s="71">
        <v>1077.7</v>
      </c>
      <c r="BA384" s="71">
        <v>16090.699999999999</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2105</v>
      </c>
      <c r="B385" s="70">
        <v>51</v>
      </c>
      <c r="C385" s="70">
        <v>20</v>
      </c>
      <c r="D385" s="70">
        <v>3</v>
      </c>
      <c r="E385" s="70">
        <v>2023</v>
      </c>
      <c r="F385" s="70" t="s">
        <v>1539</v>
      </c>
      <c r="G385" s="70" t="s">
        <v>2085</v>
      </c>
      <c r="H385" s="70" t="s">
        <v>2086</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244</v>
      </c>
      <c r="AS385" s="71">
        <v>64</v>
      </c>
      <c r="AT385" s="71">
        <v>0</v>
      </c>
      <c r="AU385" s="71">
        <v>0</v>
      </c>
      <c r="AV385" s="71">
        <v>0</v>
      </c>
      <c r="AW385" s="71">
        <v>0</v>
      </c>
      <c r="AX385" s="71"/>
      <c r="AY385" s="72"/>
      <c r="AZ385" s="71">
        <v>1184.4000000000001</v>
      </c>
      <c r="BA385" s="71">
        <v>16090.699999999999</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2106</v>
      </c>
      <c r="B386" s="70">
        <v>51</v>
      </c>
      <c r="C386" s="70">
        <v>21</v>
      </c>
      <c r="D386" s="70">
        <v>3</v>
      </c>
      <c r="E386" s="70">
        <v>2024</v>
      </c>
      <c r="F386" s="70" t="s">
        <v>1554</v>
      </c>
      <c r="G386" s="1064" t="s">
        <v>2085</v>
      </c>
      <c r="H386" s="70" t="s">
        <v>2086</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2107</v>
      </c>
      <c r="B387" s="70">
        <v>18</v>
      </c>
      <c r="C387" s="70">
        <v>1</v>
      </c>
      <c r="D387" s="70">
        <v>2</v>
      </c>
      <c r="E387" s="70">
        <v>1990</v>
      </c>
      <c r="F387" s="70" t="s">
        <v>787</v>
      </c>
      <c r="G387" s="1064" t="s">
        <v>1641</v>
      </c>
      <c r="H387" s="70" t="s">
        <v>1642</v>
      </c>
      <c r="I387" s="148"/>
      <c r="J387" s="71">
        <v>32.489967301127948</v>
      </c>
      <c r="K387" s="71">
        <v>2.4320913602488239</v>
      </c>
      <c r="L387" s="71">
        <v>8.1220762742949422</v>
      </c>
      <c r="M387" s="71">
        <v>4.067686074812312</v>
      </c>
      <c r="N387" s="71">
        <v>11.396451116959341</v>
      </c>
      <c r="O387" s="71">
        <v>7.2426824846588076</v>
      </c>
      <c r="P387" s="71">
        <v>8.3645272191913964</v>
      </c>
      <c r="Q387" s="71">
        <v>0.51630241920015296</v>
      </c>
      <c r="R387" s="71">
        <v>0</v>
      </c>
      <c r="S387" s="71">
        <v>0.42043148794387741</v>
      </c>
      <c r="T387" s="72"/>
      <c r="U387" s="71">
        <v>912203</v>
      </c>
      <c r="V387" s="71">
        <v>445</v>
      </c>
      <c r="W387" s="71">
        <v>95</v>
      </c>
      <c r="X387" s="71">
        <v>1364</v>
      </c>
      <c r="Y387" s="71">
        <v>2438</v>
      </c>
      <c r="Z387" s="71">
        <v>2979</v>
      </c>
      <c r="AA387" s="71">
        <v>2031</v>
      </c>
      <c r="AB387" s="71">
        <v>8383</v>
      </c>
      <c r="AC387" s="71">
        <v>0</v>
      </c>
      <c r="AD387" s="71">
        <v>0.42043148794387741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2108</v>
      </c>
      <c r="B388" s="70">
        <v>19</v>
      </c>
      <c r="C388" s="70">
        <v>2</v>
      </c>
      <c r="D388" s="70">
        <v>2</v>
      </c>
      <c r="E388" s="70">
        <v>2005</v>
      </c>
      <c r="F388" s="70" t="s">
        <v>789</v>
      </c>
      <c r="G388" s="70" t="s">
        <v>1641</v>
      </c>
      <c r="H388" s="70" t="s">
        <v>1642</v>
      </c>
      <c r="I388" s="148"/>
      <c r="J388" s="71">
        <v>13.371700562755249</v>
      </c>
      <c r="K388" s="71">
        <v>1.383439503300163</v>
      </c>
      <c r="L388" s="71">
        <v>17.567794052999091</v>
      </c>
      <c r="M388" s="71">
        <v>7.1429839445740448</v>
      </c>
      <c r="N388" s="71">
        <v>14.65089271002477</v>
      </c>
      <c r="O388" s="71">
        <v>8.2589923429978782</v>
      </c>
      <c r="P388" s="71">
        <v>9.7053205705060464</v>
      </c>
      <c r="Q388" s="71">
        <v>0.45275652568756503</v>
      </c>
      <c r="R388" s="71">
        <v>0</v>
      </c>
      <c r="S388" s="71">
        <v>0.99567350467810112</v>
      </c>
      <c r="T388" s="72"/>
      <c r="U388" s="71">
        <v>412990</v>
      </c>
      <c r="V388" s="71">
        <v>422</v>
      </c>
      <c r="W388" s="71">
        <v>156</v>
      </c>
      <c r="X388" s="71">
        <v>1160</v>
      </c>
      <c r="Y388" s="71">
        <v>2987</v>
      </c>
      <c r="Z388" s="71">
        <v>3931</v>
      </c>
      <c r="AA388" s="71">
        <v>1930</v>
      </c>
      <c r="AB388" s="71">
        <v>7685</v>
      </c>
      <c r="AC388" s="71">
        <v>0</v>
      </c>
      <c r="AD388" s="71">
        <v>0.99567350467810112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2109</v>
      </c>
      <c r="B389" s="70">
        <v>20</v>
      </c>
      <c r="C389" s="70">
        <v>3</v>
      </c>
      <c r="D389" s="70">
        <v>2</v>
      </c>
      <c r="E389" s="70">
        <v>2006</v>
      </c>
      <c r="F389" s="70" t="s">
        <v>790</v>
      </c>
      <c r="G389" s="70" t="s">
        <v>1641</v>
      </c>
      <c r="H389" s="70" t="s">
        <v>1642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2110</v>
      </c>
      <c r="B390" s="70">
        <v>21</v>
      </c>
      <c r="C390" s="70">
        <v>4</v>
      </c>
      <c r="D390" s="70">
        <v>2</v>
      </c>
      <c r="E390" s="70">
        <v>2007</v>
      </c>
      <c r="F390" s="70" t="s">
        <v>791</v>
      </c>
      <c r="G390" s="70" t="s">
        <v>1641</v>
      </c>
      <c r="H390" s="70" t="s">
        <v>1642</v>
      </c>
      <c r="I390" s="148"/>
      <c r="J390" s="71">
        <v>9.8043513534129367</v>
      </c>
      <c r="K390" s="71">
        <v>1.0579595862725879</v>
      </c>
      <c r="L390" s="71">
        <v>12.06411603653704</v>
      </c>
      <c r="M390" s="71">
        <v>8.5639612116524368</v>
      </c>
      <c r="N390" s="71">
        <v>14.79344408872975</v>
      </c>
      <c r="O390" s="71">
        <v>7.9508272672116762</v>
      </c>
      <c r="P390" s="71">
        <v>10.044488274232769</v>
      </c>
      <c r="Q390" s="71">
        <v>0.46565634151534802</v>
      </c>
      <c r="R390" s="71">
        <v>0</v>
      </c>
      <c r="S390" s="71">
        <v>1.8787669007624741</v>
      </c>
      <c r="T390" s="72"/>
      <c r="U390" s="71">
        <v>321977</v>
      </c>
      <c r="V390" s="71">
        <v>352</v>
      </c>
      <c r="W390" s="71">
        <v>147</v>
      </c>
      <c r="X390" s="71">
        <v>1742</v>
      </c>
      <c r="Y390" s="71">
        <v>3024</v>
      </c>
      <c r="Z390" s="71">
        <v>3934</v>
      </c>
      <c r="AA390" s="71">
        <v>1967</v>
      </c>
      <c r="AB390" s="71">
        <v>7486</v>
      </c>
      <c r="AC390" s="71">
        <v>0</v>
      </c>
      <c r="AD390" s="71">
        <v>1.8787669007624741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2111</v>
      </c>
      <c r="B391" s="70">
        <v>22</v>
      </c>
      <c r="C391" s="70">
        <v>5</v>
      </c>
      <c r="D391" s="70">
        <v>2</v>
      </c>
      <c r="E391" s="70">
        <v>2008</v>
      </c>
      <c r="F391" s="70" t="s">
        <v>792</v>
      </c>
      <c r="G391" s="70" t="s">
        <v>1641</v>
      </c>
      <c r="H391" s="70" t="s">
        <v>1642</v>
      </c>
      <c r="I391" s="148"/>
      <c r="J391" s="71">
        <v>7.2331225582555634</v>
      </c>
      <c r="K391" s="71">
        <v>0.92852613853680688</v>
      </c>
      <c r="L391" s="71">
        <v>16.652881534115881</v>
      </c>
      <c r="M391" s="71">
        <v>10.02066391288662</v>
      </c>
      <c r="N391" s="71">
        <v>15.08676245614784</v>
      </c>
      <c r="O391" s="71">
        <v>7.5465054117973533</v>
      </c>
      <c r="P391" s="71">
        <v>9.9259267753304634</v>
      </c>
      <c r="Q391" s="71">
        <v>0.452613488541866</v>
      </c>
      <c r="R391" s="71">
        <v>0</v>
      </c>
      <c r="S391" s="71">
        <v>1.1543445079235251</v>
      </c>
      <c r="T391" s="72"/>
      <c r="U391" s="71">
        <v>249578</v>
      </c>
      <c r="V391" s="71">
        <v>352</v>
      </c>
      <c r="W391" s="71">
        <v>235</v>
      </c>
      <c r="X391" s="71">
        <v>1742</v>
      </c>
      <c r="Y391" s="71">
        <v>3043</v>
      </c>
      <c r="Z391" s="71">
        <v>3865</v>
      </c>
      <c r="AA391" s="71">
        <v>1946</v>
      </c>
      <c r="AB391" s="71">
        <v>7396</v>
      </c>
      <c r="AC391" s="71">
        <v>0</v>
      </c>
      <c r="AD391" s="71">
        <v>1.1543445079235251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2112</v>
      </c>
      <c r="B392" s="70">
        <v>23</v>
      </c>
      <c r="C392" s="70">
        <v>6</v>
      </c>
      <c r="D392" s="70">
        <v>2</v>
      </c>
      <c r="E392" s="70">
        <v>2009</v>
      </c>
      <c r="F392" s="70" t="s">
        <v>176</v>
      </c>
      <c r="G392" s="70" t="s">
        <v>1641</v>
      </c>
      <c r="H392" s="70" t="s">
        <v>1642</v>
      </c>
      <c r="I392" s="148"/>
      <c r="J392" s="71">
        <v>6.8164855541340321</v>
      </c>
      <c r="K392" s="71">
        <v>0.65259326674414242</v>
      </c>
      <c r="L392" s="71">
        <v>12.182380704279231</v>
      </c>
      <c r="M392" s="71">
        <v>7.9209453348158494</v>
      </c>
      <c r="N392" s="71">
        <v>12.937168816117049</v>
      </c>
      <c r="O392" s="71">
        <v>7.7068482042767306</v>
      </c>
      <c r="P392" s="71">
        <v>9.8127023347984714</v>
      </c>
      <c r="Q392" s="71">
        <v>0.42422987676093799</v>
      </c>
      <c r="R392" s="71">
        <v>0</v>
      </c>
      <c r="S392" s="71">
        <v>0.90769068237038164</v>
      </c>
      <c r="T392" s="72"/>
      <c r="U392" s="71">
        <v>237521</v>
      </c>
      <c r="V392" s="71">
        <v>303</v>
      </c>
      <c r="W392" s="71">
        <v>197</v>
      </c>
      <c r="X392" s="71">
        <v>1739</v>
      </c>
      <c r="Y392" s="71">
        <v>3038</v>
      </c>
      <c r="Z392" s="71">
        <v>3896</v>
      </c>
      <c r="AA392" s="71">
        <v>1975</v>
      </c>
      <c r="AB392" s="71">
        <v>7277</v>
      </c>
      <c r="AC392" s="71">
        <v>0</v>
      </c>
      <c r="AD392" s="71">
        <v>0.90769068237038164</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2113</v>
      </c>
      <c r="B393" s="70">
        <v>24</v>
      </c>
      <c r="C393" s="70">
        <v>7</v>
      </c>
      <c r="D393" s="70">
        <v>2</v>
      </c>
      <c r="E393" s="70">
        <v>2010</v>
      </c>
      <c r="F393" s="70" t="s">
        <v>177</v>
      </c>
      <c r="G393" s="70" t="s">
        <v>1641</v>
      </c>
      <c r="H393" s="70" t="s">
        <v>1642</v>
      </c>
      <c r="I393" s="148"/>
      <c r="J393" s="71">
        <v>5.3250034317145456</v>
      </c>
      <c r="K393" s="71">
        <v>0.68059358002883452</v>
      </c>
      <c r="L393" s="71">
        <v>11.09086684147004</v>
      </c>
      <c r="M393" s="71">
        <v>7.0903507918080857</v>
      </c>
      <c r="N393" s="71">
        <v>12.737265655182171</v>
      </c>
      <c r="O393" s="71">
        <v>7.6475737367334604</v>
      </c>
      <c r="P393" s="71">
        <v>10.084421370463581</v>
      </c>
      <c r="Q393" s="71">
        <v>0.43804055664747898</v>
      </c>
      <c r="R393" s="71">
        <v>0</v>
      </c>
      <c r="S393" s="71">
        <v>0.91751156029442005</v>
      </c>
      <c r="T393" s="72"/>
      <c r="U393" s="71">
        <v>207708</v>
      </c>
      <c r="V393" s="71">
        <v>303</v>
      </c>
      <c r="W393" s="71">
        <v>197</v>
      </c>
      <c r="X393" s="71">
        <v>1739</v>
      </c>
      <c r="Y393" s="71">
        <v>3042</v>
      </c>
      <c r="Z393" s="71">
        <v>3884</v>
      </c>
      <c r="AA393" s="71">
        <v>1979</v>
      </c>
      <c r="AB393" s="71">
        <v>7200</v>
      </c>
      <c r="AC393" s="71">
        <v>0</v>
      </c>
      <c r="AD393" s="71">
        <v>0.91751156029442005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2114</v>
      </c>
      <c r="B394" s="70">
        <v>25</v>
      </c>
      <c r="C394" s="70">
        <v>8</v>
      </c>
      <c r="D394" s="70">
        <v>2</v>
      </c>
      <c r="E394" s="70">
        <v>2011</v>
      </c>
      <c r="F394" s="70" t="s">
        <v>178</v>
      </c>
      <c r="G394" s="70" t="s">
        <v>1641</v>
      </c>
      <c r="H394" s="70" t="s">
        <v>1642</v>
      </c>
      <c r="I394" s="148"/>
      <c r="J394" s="71">
        <v>11.4663406604425</v>
      </c>
      <c r="K394" s="71">
        <v>0.95363820049905623</v>
      </c>
      <c r="L394" s="71">
        <v>10.348586897341709</v>
      </c>
      <c r="M394" s="71">
        <v>8.9571064629326784</v>
      </c>
      <c r="N394" s="71">
        <v>15.381975940766081</v>
      </c>
      <c r="O394" s="71">
        <v>7.4252219783621003</v>
      </c>
      <c r="P394" s="71">
        <v>9.4317604489962168</v>
      </c>
      <c r="Q394" s="71">
        <v>0.50057283918540196</v>
      </c>
      <c r="R394" s="71">
        <v>0</v>
      </c>
      <c r="S394" s="71">
        <v>0.7260547112034188</v>
      </c>
      <c r="T394" s="72"/>
      <c r="U394" s="71">
        <v>421226</v>
      </c>
      <c r="V394" s="71">
        <v>303</v>
      </c>
      <c r="W394" s="71">
        <v>197</v>
      </c>
      <c r="X394" s="71">
        <v>1739</v>
      </c>
      <c r="Y394" s="71">
        <v>3052</v>
      </c>
      <c r="Z394" s="71">
        <v>3853</v>
      </c>
      <c r="AA394" s="71">
        <v>1906</v>
      </c>
      <c r="AB394" s="71">
        <v>7133</v>
      </c>
      <c r="AC394" s="71">
        <v>0</v>
      </c>
      <c r="AD394" s="71">
        <v>0.7260547112034188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2115</v>
      </c>
      <c r="B395" s="70">
        <v>26</v>
      </c>
      <c r="C395" s="70">
        <v>9</v>
      </c>
      <c r="D395" s="70">
        <v>2</v>
      </c>
      <c r="E395" s="70">
        <v>2012</v>
      </c>
      <c r="F395" s="70" t="s">
        <v>179</v>
      </c>
      <c r="G395" s="70" t="s">
        <v>1641</v>
      </c>
      <c r="H395" s="70" t="s">
        <v>1642</v>
      </c>
      <c r="I395" s="148"/>
      <c r="J395" s="71">
        <v>10.191465622102029</v>
      </c>
      <c r="K395" s="71">
        <v>1.0743103157971361</v>
      </c>
      <c r="L395" s="71">
        <v>10.44141645597125</v>
      </c>
      <c r="M395" s="71">
        <v>11.12469776721726</v>
      </c>
      <c r="N395" s="71">
        <v>16.985833509458718</v>
      </c>
      <c r="O395" s="71">
        <v>7.3725276568167946</v>
      </c>
      <c r="P395" s="71">
        <v>9.4555628185141245</v>
      </c>
      <c r="Q395" s="71">
        <v>0.53722890629630504</v>
      </c>
      <c r="R395" s="71">
        <v>0</v>
      </c>
      <c r="S395" s="71">
        <v>0.97456593006215397</v>
      </c>
      <c r="T395" s="72"/>
      <c r="U395" s="71">
        <v>358719</v>
      </c>
      <c r="V395" s="71">
        <v>303</v>
      </c>
      <c r="W395" s="71">
        <v>197</v>
      </c>
      <c r="X395" s="71">
        <v>1739</v>
      </c>
      <c r="Y395" s="71">
        <v>3068</v>
      </c>
      <c r="Z395" s="71">
        <v>3856</v>
      </c>
      <c r="AA395" s="71">
        <v>1900</v>
      </c>
      <c r="AB395" s="71">
        <v>7046</v>
      </c>
      <c r="AC395" s="71">
        <v>0</v>
      </c>
      <c r="AD395" s="71">
        <v>0.97456593006215397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2116</v>
      </c>
      <c r="B396" s="70">
        <v>27</v>
      </c>
      <c r="C396" s="70">
        <v>10</v>
      </c>
      <c r="D396" s="70">
        <v>2</v>
      </c>
      <c r="E396" s="70">
        <v>2013</v>
      </c>
      <c r="F396" s="70" t="s">
        <v>180</v>
      </c>
      <c r="G396" s="70" t="s">
        <v>1641</v>
      </c>
      <c r="H396" s="70" t="s">
        <v>1642</v>
      </c>
      <c r="I396" s="148"/>
      <c r="J396" s="71">
        <v>10.649331758903079</v>
      </c>
      <c r="K396" s="71">
        <v>0.88792114044293013</v>
      </c>
      <c r="L396" s="71">
        <v>9.2205940532441737</v>
      </c>
      <c r="M396" s="71">
        <v>10.34623489502401</v>
      </c>
      <c r="N396" s="71">
        <v>16.531284205777851</v>
      </c>
      <c r="O396" s="71">
        <v>7.209336942371011</v>
      </c>
      <c r="P396" s="71">
        <v>9.8558530139377023</v>
      </c>
      <c r="Q396" s="71">
        <v>0.54187103105500001</v>
      </c>
      <c r="R396" s="71">
        <v>0</v>
      </c>
      <c r="S396" s="71">
        <v>1.3626005316559719</v>
      </c>
      <c r="T396" s="72"/>
      <c r="U396" s="71">
        <v>381659</v>
      </c>
      <c r="V396" s="71">
        <v>303</v>
      </c>
      <c r="W396" s="71">
        <v>197</v>
      </c>
      <c r="X396" s="71">
        <v>1739</v>
      </c>
      <c r="Y396" s="71">
        <v>3081</v>
      </c>
      <c r="Z396" s="71">
        <v>3939</v>
      </c>
      <c r="AA396" s="71">
        <v>1973</v>
      </c>
      <c r="AB396" s="71">
        <v>7005</v>
      </c>
      <c r="AC396" s="71">
        <v>0</v>
      </c>
      <c r="AD396" s="71">
        <v>1.3626005316559719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2117</v>
      </c>
      <c r="B397" s="70">
        <v>28</v>
      </c>
      <c r="C397" s="70">
        <v>11</v>
      </c>
      <c r="D397" s="70">
        <v>2</v>
      </c>
      <c r="E397" s="70">
        <v>2014</v>
      </c>
      <c r="F397" s="70" t="s">
        <v>181</v>
      </c>
      <c r="G397" s="70" t="s">
        <v>1641</v>
      </c>
      <c r="H397" s="70" t="s">
        <v>1642</v>
      </c>
      <c r="I397" s="148"/>
      <c r="J397" s="71">
        <v>10.47797173321475</v>
      </c>
      <c r="K397" s="71">
        <v>0.48229205693983951</v>
      </c>
      <c r="L397" s="71">
        <v>12.059355288274711</v>
      </c>
      <c r="M397" s="71">
        <v>9.656162706855735</v>
      </c>
      <c r="N397" s="71">
        <v>17.362460185811361</v>
      </c>
      <c r="O397" s="71">
        <v>6.846764916251737</v>
      </c>
      <c r="P397" s="71">
        <v>9.8920182454532526</v>
      </c>
      <c r="Q397" s="71">
        <v>0.50720180103032797</v>
      </c>
      <c r="R397" s="71">
        <v>0</v>
      </c>
      <c r="S397" s="71">
        <v>1.3602748270873479</v>
      </c>
      <c r="T397" s="72"/>
      <c r="U397" s="71">
        <v>417056</v>
      </c>
      <c r="V397" s="71">
        <v>143</v>
      </c>
      <c r="W397" s="71">
        <v>263</v>
      </c>
      <c r="X397" s="71">
        <v>1543</v>
      </c>
      <c r="Y397" s="71">
        <v>3056</v>
      </c>
      <c r="Z397" s="71">
        <v>3940</v>
      </c>
      <c r="AA397" s="71">
        <v>1970</v>
      </c>
      <c r="AB397" s="71">
        <v>6834</v>
      </c>
      <c r="AC397" s="71">
        <v>0</v>
      </c>
      <c r="AD397" s="71">
        <v>1.3602748270873479</v>
      </c>
      <c r="AE397" s="72"/>
      <c r="AF397" s="71"/>
      <c r="AG397" s="71"/>
      <c r="AH397" s="71"/>
      <c r="AI397" s="71"/>
      <c r="AJ397" s="71"/>
      <c r="AK397" s="71"/>
      <c r="AL397" s="71"/>
      <c r="AM397" s="71"/>
      <c r="AN397" s="71"/>
      <c r="AO397" s="71"/>
      <c r="AP397" s="71"/>
      <c r="AQ397" s="72"/>
      <c r="AR397" s="71">
        <v>30</v>
      </c>
      <c r="AS397" s="71">
        <v>3</v>
      </c>
      <c r="AT397" s="71">
        <v>0</v>
      </c>
      <c r="AU397" s="71">
        <v>0</v>
      </c>
      <c r="AV397" s="71">
        <v>0</v>
      </c>
      <c r="AW397" s="71">
        <v>0</v>
      </c>
      <c r="AX397" s="71"/>
      <c r="AY397" s="72"/>
      <c r="AZ397" s="71">
        <v>160.72399999999999</v>
      </c>
      <c r="BA397" s="71">
        <v>39</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2118</v>
      </c>
      <c r="B398" s="70">
        <v>29</v>
      </c>
      <c r="C398" s="70">
        <v>12</v>
      </c>
      <c r="D398" s="70">
        <v>2</v>
      </c>
      <c r="E398" s="70">
        <v>2015</v>
      </c>
      <c r="F398" s="70" t="s">
        <v>182</v>
      </c>
      <c r="G398" s="70" t="s">
        <v>1641</v>
      </c>
      <c r="H398" s="70" t="s">
        <v>1642</v>
      </c>
      <c r="I398" s="148"/>
      <c r="J398" s="71">
        <v>15.711942771717361</v>
      </c>
      <c r="K398" s="71">
        <v>0.46246794700136312</v>
      </c>
      <c r="L398" s="71">
        <v>12.69372951787132</v>
      </c>
      <c r="M398" s="71">
        <v>9.3430407891220923</v>
      </c>
      <c r="N398" s="71">
        <v>16.05883346776789</v>
      </c>
      <c r="O398" s="71">
        <v>6.7728943588462318</v>
      </c>
      <c r="P398" s="71">
        <v>9.8194287786870795</v>
      </c>
      <c r="Q398" s="71">
        <v>0.49150474421954798</v>
      </c>
      <c r="R398" s="71">
        <v>0</v>
      </c>
      <c r="S398" s="71">
        <v>2.0729871473871202</v>
      </c>
      <c r="T398" s="72"/>
      <c r="U398" s="71">
        <v>627017</v>
      </c>
      <c r="V398" s="71">
        <v>143</v>
      </c>
      <c r="W398" s="71">
        <v>263</v>
      </c>
      <c r="X398" s="71">
        <v>1543</v>
      </c>
      <c r="Y398" s="71">
        <v>3071</v>
      </c>
      <c r="Z398" s="71">
        <v>3935</v>
      </c>
      <c r="AA398" s="71">
        <v>1954</v>
      </c>
      <c r="AB398" s="71">
        <v>6765</v>
      </c>
      <c r="AC398" s="71">
        <v>0</v>
      </c>
      <c r="AD398" s="71">
        <v>2.0729871473871202</v>
      </c>
      <c r="AE398" s="72"/>
      <c r="AF398" s="71">
        <v>4838878.6503684856</v>
      </c>
      <c r="AG398" s="71">
        <v>308105.33451053698</v>
      </c>
      <c r="AH398" s="71">
        <v>1641322.892665097</v>
      </c>
      <c r="AI398" s="71">
        <v>9813605.2363936063</v>
      </c>
      <c r="AJ398" s="71">
        <v>13601605.247472521</v>
      </c>
      <c r="AK398" s="71">
        <v>0</v>
      </c>
      <c r="AL398" s="71">
        <v>0</v>
      </c>
      <c r="AM398" s="71">
        <v>927114.87189232104</v>
      </c>
      <c r="AN398" s="71">
        <v>0</v>
      </c>
      <c r="AO398" s="71">
        <v>0</v>
      </c>
      <c r="AP398" s="71">
        <v>31130632.233302567</v>
      </c>
      <c r="AQ398" s="72"/>
      <c r="AR398" s="71">
        <v>38</v>
      </c>
      <c r="AS398" s="71">
        <v>3</v>
      </c>
      <c r="AT398" s="71">
        <v>0</v>
      </c>
      <c r="AU398" s="71">
        <v>0</v>
      </c>
      <c r="AV398" s="71">
        <v>0</v>
      </c>
      <c r="AW398" s="71">
        <v>0</v>
      </c>
      <c r="AX398" s="71"/>
      <c r="AY398" s="72"/>
      <c r="AZ398" s="71">
        <v>203.524</v>
      </c>
      <c r="BA398" s="71">
        <v>39</v>
      </c>
      <c r="BB398" s="71">
        <v>0</v>
      </c>
      <c r="BC398" s="71">
        <v>0</v>
      </c>
      <c r="BD398" s="71">
        <v>0</v>
      </c>
      <c r="BE398" s="71">
        <v>0</v>
      </c>
      <c r="BF398" s="71"/>
      <c r="BG398" s="72"/>
      <c r="BH398" s="71">
        <v>0</v>
      </c>
      <c r="BI398" s="71">
        <v>0</v>
      </c>
      <c r="BJ398" s="71">
        <v>7.1029999999999998</v>
      </c>
      <c r="BK398" s="71">
        <v>0</v>
      </c>
      <c r="BL398" s="71">
        <v>0</v>
      </c>
      <c r="BM398" s="71">
        <v>0</v>
      </c>
      <c r="BN398" s="72"/>
      <c r="BO398" s="71">
        <v>0</v>
      </c>
      <c r="BP398" s="71">
        <v>0</v>
      </c>
      <c r="BQ398" s="71">
        <v>1</v>
      </c>
      <c r="BR398" s="71">
        <v>0</v>
      </c>
      <c r="BS398" s="71">
        <v>0</v>
      </c>
      <c r="BT398" s="71">
        <v>0</v>
      </c>
      <c r="BU398"/>
      <c r="BV398" s="70">
        <v>7.1029999999999998</v>
      </c>
      <c r="BW398" s="70">
        <v>0</v>
      </c>
      <c r="BX398" s="70">
        <v>0</v>
      </c>
      <c r="BY398" s="70">
        <v>0</v>
      </c>
      <c r="BZ398" s="70">
        <v>0</v>
      </c>
      <c r="CA398" s="70">
        <v>0</v>
      </c>
      <c r="CB398" s="70">
        <v>0</v>
      </c>
      <c r="CC398" s="70">
        <v>0</v>
      </c>
      <c r="CD398" s="70">
        <v>0</v>
      </c>
    </row>
    <row r="399" spans="1:82">
      <c r="A399" s="70" t="s">
        <v>2119</v>
      </c>
      <c r="B399" s="70">
        <v>30</v>
      </c>
      <c r="C399" s="70">
        <v>13</v>
      </c>
      <c r="D399" s="70">
        <v>2</v>
      </c>
      <c r="E399" s="70">
        <v>2016</v>
      </c>
      <c r="F399" s="70" t="s">
        <v>155</v>
      </c>
      <c r="G399" s="70" t="s">
        <v>1641</v>
      </c>
      <c r="H399" s="70" t="s">
        <v>1642</v>
      </c>
      <c r="I399" s="148"/>
      <c r="J399" s="71">
        <v>17.066740872976933</v>
      </c>
      <c r="K399" s="71">
        <v>0.43623586697294692</v>
      </c>
      <c r="L399" s="71">
        <v>13.650178857505358</v>
      </c>
      <c r="M399" s="71">
        <v>8.0105739296136012</v>
      </c>
      <c r="N399" s="71">
        <v>16.304183969536478</v>
      </c>
      <c r="O399" s="71">
        <v>6.7178525111175613</v>
      </c>
      <c r="P399" s="71">
        <v>10.762069083944491</v>
      </c>
      <c r="Q399" s="71">
        <v>0.46878476884911841</v>
      </c>
      <c r="R399" s="71">
        <v>0</v>
      </c>
      <c r="S399" s="71">
        <v>2.0387663438101913</v>
      </c>
      <c r="T399" s="72"/>
      <c r="U399" s="71">
        <v>648299</v>
      </c>
      <c r="V399" s="71">
        <v>143</v>
      </c>
      <c r="W399" s="71">
        <v>263</v>
      </c>
      <c r="X399" s="71">
        <v>1543</v>
      </c>
      <c r="Y399" s="71">
        <v>3066</v>
      </c>
      <c r="Z399" s="71">
        <v>3951</v>
      </c>
      <c r="AA399" s="71">
        <v>2215</v>
      </c>
      <c r="AB399" s="71">
        <v>6637</v>
      </c>
      <c r="AC399" s="71">
        <v>0</v>
      </c>
      <c r="AD399" s="71">
        <v>2.0387663438101908</v>
      </c>
      <c r="AE399" s="72"/>
      <c r="AF399" s="71">
        <v>5348139.9391076611</v>
      </c>
      <c r="AG399" s="71">
        <v>293687.39463986299</v>
      </c>
      <c r="AH399" s="71">
        <v>1391102.0287087909</v>
      </c>
      <c r="AI399" s="71">
        <v>9795934.6383796409</v>
      </c>
      <c r="AJ399" s="71">
        <v>13488346.68038718</v>
      </c>
      <c r="AK399" s="71">
        <v>0</v>
      </c>
      <c r="AL399" s="71">
        <v>0</v>
      </c>
      <c r="AM399" s="71">
        <v>910279.65781348536</v>
      </c>
      <c r="AN399" s="71">
        <v>0</v>
      </c>
      <c r="AO399" s="71">
        <v>0</v>
      </c>
      <c r="AP399" s="71">
        <v>31227490.339036621</v>
      </c>
      <c r="AQ399" s="72"/>
      <c r="AR399" s="71">
        <v>44</v>
      </c>
      <c r="AS399" s="71">
        <v>5</v>
      </c>
      <c r="AT399" s="71">
        <v>0</v>
      </c>
      <c r="AU399" s="71">
        <v>0</v>
      </c>
      <c r="AV399" s="71">
        <v>0</v>
      </c>
      <c r="AW399" s="71">
        <v>0</v>
      </c>
      <c r="AX399" s="71"/>
      <c r="AY399" s="72"/>
      <c r="AZ399" s="71">
        <v>241.024</v>
      </c>
      <c r="BA399" s="71">
        <v>2088.5</v>
      </c>
      <c r="BB399" s="71">
        <v>0</v>
      </c>
      <c r="BC399" s="71">
        <v>0</v>
      </c>
      <c r="BD399" s="71">
        <v>0</v>
      </c>
      <c r="BE399" s="71">
        <v>0</v>
      </c>
      <c r="BF399" s="71"/>
      <c r="BG399" s="72"/>
      <c r="BH399" s="71">
        <v>0</v>
      </c>
      <c r="BI399" s="71">
        <v>0</v>
      </c>
      <c r="BJ399" s="71">
        <v>6.8639999999999999</v>
      </c>
      <c r="BK399" s="71">
        <v>0</v>
      </c>
      <c r="BL399" s="71">
        <v>0</v>
      </c>
      <c r="BM399" s="71">
        <v>0</v>
      </c>
      <c r="BN399" s="72"/>
      <c r="BO399" s="71">
        <v>0</v>
      </c>
      <c r="BP399" s="71">
        <v>0</v>
      </c>
      <c r="BQ399" s="71">
        <v>1</v>
      </c>
      <c r="BR399" s="71">
        <v>0</v>
      </c>
      <c r="BS399" s="71">
        <v>0</v>
      </c>
      <c r="BT399" s="71">
        <v>0</v>
      </c>
      <c r="BU399"/>
      <c r="BV399" s="70">
        <v>6.8639999999999999</v>
      </c>
      <c r="BW399" s="70">
        <v>0</v>
      </c>
      <c r="BX399" s="70">
        <v>0</v>
      </c>
      <c r="BY399" s="70">
        <v>0</v>
      </c>
      <c r="BZ399" s="70">
        <v>0</v>
      </c>
      <c r="CA399" s="70">
        <v>0</v>
      </c>
      <c r="CB399" s="70">
        <v>0</v>
      </c>
      <c r="CC399" s="70">
        <v>0</v>
      </c>
      <c r="CD399" s="70">
        <v>0</v>
      </c>
    </row>
    <row r="400" spans="1:82">
      <c r="A400" s="70" t="s">
        <v>2120</v>
      </c>
      <c r="B400" s="70">
        <v>31</v>
      </c>
      <c r="C400" s="70">
        <v>14</v>
      </c>
      <c r="D400" s="70">
        <v>2</v>
      </c>
      <c r="E400" s="70">
        <v>2017</v>
      </c>
      <c r="F400" s="70" t="s">
        <v>156</v>
      </c>
      <c r="G400" s="70" t="s">
        <v>1641</v>
      </c>
      <c r="H400" s="70" t="s">
        <v>1642</v>
      </c>
      <c r="I400" s="148"/>
      <c r="J400" s="71">
        <v>18.743811676908706</v>
      </c>
      <c r="K400" s="71">
        <v>0.44576773931549196</v>
      </c>
      <c r="L400" s="71">
        <v>12.322153707965219</v>
      </c>
      <c r="M400" s="71">
        <v>8.0321221370614033</v>
      </c>
      <c r="N400" s="71">
        <v>15.86091836900405</v>
      </c>
      <c r="O400" s="71">
        <v>6.6266311819687651</v>
      </c>
      <c r="P400" s="71">
        <v>10.959432120901436</v>
      </c>
      <c r="Q400" s="71">
        <v>0.44806599493426802</v>
      </c>
      <c r="R400" s="71">
        <v>0</v>
      </c>
      <c r="S400" s="71">
        <v>1.7963137370222151</v>
      </c>
      <c r="T400" s="72"/>
      <c r="U400" s="71">
        <v>700599</v>
      </c>
      <c r="V400" s="71">
        <v>143</v>
      </c>
      <c r="W400" s="71">
        <v>263</v>
      </c>
      <c r="X400" s="71">
        <v>1543</v>
      </c>
      <c r="Y400" s="71">
        <v>3048</v>
      </c>
      <c r="Z400" s="71">
        <v>3962</v>
      </c>
      <c r="AA400" s="71">
        <v>2270</v>
      </c>
      <c r="AB400" s="71">
        <v>6560</v>
      </c>
      <c r="AC400" s="71">
        <v>0</v>
      </c>
      <c r="AD400" s="71">
        <v>1.7963137370222151</v>
      </c>
      <c r="AE400" s="72"/>
      <c r="AF400" s="71">
        <v>5679247.0290183946</v>
      </c>
      <c r="AG400" s="71">
        <v>294540.71751088259</v>
      </c>
      <c r="AH400" s="71">
        <v>1699378.3110780111</v>
      </c>
      <c r="AI400" s="71">
        <v>9553577.0492401086</v>
      </c>
      <c r="AJ400" s="71">
        <v>12159427.731512539</v>
      </c>
      <c r="AK400" s="71">
        <v>0</v>
      </c>
      <c r="AL400" s="71">
        <v>0</v>
      </c>
      <c r="AM400" s="71">
        <v>901126.74707081483</v>
      </c>
      <c r="AN400" s="71">
        <v>0</v>
      </c>
      <c r="AO400" s="71">
        <v>0</v>
      </c>
      <c r="AP400" s="71">
        <v>30287297.585430752</v>
      </c>
      <c r="AQ400" s="72"/>
      <c r="AR400" s="71">
        <v>51</v>
      </c>
      <c r="AS400" s="71">
        <v>5</v>
      </c>
      <c r="AT400" s="71">
        <v>0</v>
      </c>
      <c r="AU400" s="71">
        <v>0</v>
      </c>
      <c r="AV400" s="71">
        <v>0</v>
      </c>
      <c r="AW400" s="71">
        <v>0</v>
      </c>
      <c r="AX400" s="71"/>
      <c r="AY400" s="72"/>
      <c r="AZ400" s="71">
        <v>281.82400000000001</v>
      </c>
      <c r="BA400" s="71">
        <v>2088.5</v>
      </c>
      <c r="BB400" s="71">
        <v>0</v>
      </c>
      <c r="BC400" s="71">
        <v>0</v>
      </c>
      <c r="BD400" s="71">
        <v>0</v>
      </c>
      <c r="BE400" s="71">
        <v>0</v>
      </c>
      <c r="BF400" s="71"/>
      <c r="BG400" s="72"/>
      <c r="BH400" s="71">
        <v>0</v>
      </c>
      <c r="BI400" s="71">
        <v>0</v>
      </c>
      <c r="BJ400" s="71">
        <v>5.1749999999999998</v>
      </c>
      <c r="BK400" s="71">
        <v>0</v>
      </c>
      <c r="BL400" s="71">
        <v>0</v>
      </c>
      <c r="BM400" s="71">
        <v>0</v>
      </c>
      <c r="BN400" s="72"/>
      <c r="BO400" s="71">
        <v>0</v>
      </c>
      <c r="BP400" s="71">
        <v>0</v>
      </c>
      <c r="BQ400" s="71">
        <v>1</v>
      </c>
      <c r="BR400" s="71">
        <v>0</v>
      </c>
      <c r="BS400" s="71">
        <v>0</v>
      </c>
      <c r="BT400" s="71">
        <v>0</v>
      </c>
      <c r="BU400"/>
      <c r="BV400" s="70">
        <v>5.1749999999999998</v>
      </c>
      <c r="BW400" s="70">
        <v>0</v>
      </c>
      <c r="BX400" s="70">
        <v>0</v>
      </c>
      <c r="BY400" s="70">
        <v>0</v>
      </c>
      <c r="BZ400" s="70">
        <v>0</v>
      </c>
      <c r="CA400" s="70">
        <v>0</v>
      </c>
      <c r="CB400" s="70">
        <v>0</v>
      </c>
      <c r="CC400" s="70">
        <v>0</v>
      </c>
      <c r="CD400" s="70">
        <v>0</v>
      </c>
    </row>
    <row r="401" spans="1:82">
      <c r="A401" s="70" t="s">
        <v>2121</v>
      </c>
      <c r="B401" s="70">
        <v>32</v>
      </c>
      <c r="C401" s="70">
        <v>15</v>
      </c>
      <c r="D401" s="70">
        <v>2</v>
      </c>
      <c r="E401" s="70">
        <v>2018</v>
      </c>
      <c r="F401" s="70" t="s">
        <v>183</v>
      </c>
      <c r="G401" s="70" t="s">
        <v>1641</v>
      </c>
      <c r="H401" s="70" t="s">
        <v>1642</v>
      </c>
      <c r="I401" s="148"/>
      <c r="J401" s="71">
        <v>18.347907243217826</v>
      </c>
      <c r="K401" s="71">
        <v>0.41488902727627813</v>
      </c>
      <c r="L401" s="71">
        <v>11.303988890244447</v>
      </c>
      <c r="M401" s="71">
        <v>8.0717371769357058</v>
      </c>
      <c r="N401" s="71">
        <v>14.588506714349057</v>
      </c>
      <c r="O401" s="71">
        <v>6.4660265276556075</v>
      </c>
      <c r="P401" s="71">
        <v>10.974616346651636</v>
      </c>
      <c r="Q401" s="71">
        <v>0.41153175113763302</v>
      </c>
      <c r="R401" s="71">
        <v>0</v>
      </c>
      <c r="S401" s="71">
        <v>1.6693670503105233</v>
      </c>
      <c r="T401" s="72"/>
      <c r="U401" s="71">
        <v>716581</v>
      </c>
      <c r="V401" s="71">
        <v>143</v>
      </c>
      <c r="W401" s="71">
        <v>263</v>
      </c>
      <c r="X401" s="71">
        <v>1543</v>
      </c>
      <c r="Y401" s="71">
        <v>3045</v>
      </c>
      <c r="Z401" s="71">
        <v>3940</v>
      </c>
      <c r="AA401" s="71">
        <v>2296</v>
      </c>
      <c r="AB401" s="71">
        <v>6493</v>
      </c>
      <c r="AC401" s="71">
        <v>0</v>
      </c>
      <c r="AD401" s="71">
        <v>1.6693670503105229</v>
      </c>
      <c r="AE401" s="72"/>
      <c r="AF401" s="71">
        <v>5831015.6945281345</v>
      </c>
      <c r="AG401" s="71">
        <v>266488.88876643241</v>
      </c>
      <c r="AH401" s="71">
        <v>1601664.267290232</v>
      </c>
      <c r="AI401" s="71">
        <v>9765707.2011613734</v>
      </c>
      <c r="AJ401" s="71">
        <v>11284240.27141653</v>
      </c>
      <c r="AK401" s="71">
        <v>0</v>
      </c>
      <c r="AL401" s="71">
        <v>0</v>
      </c>
      <c r="AM401" s="71">
        <v>893768.66185073613</v>
      </c>
      <c r="AN401" s="71">
        <v>0</v>
      </c>
      <c r="AO401" s="71">
        <v>0</v>
      </c>
      <c r="AP401" s="71">
        <v>29642884.98501344</v>
      </c>
      <c r="AQ401" s="72"/>
      <c r="AR401" s="71">
        <v>53</v>
      </c>
      <c r="AS401" s="71">
        <v>5</v>
      </c>
      <c r="AT401" s="71">
        <v>0</v>
      </c>
      <c r="AU401" s="71">
        <v>1</v>
      </c>
      <c r="AV401" s="71">
        <v>0</v>
      </c>
      <c r="AW401" s="71">
        <v>0</v>
      </c>
      <c r="AX401" s="71"/>
      <c r="AY401" s="72"/>
      <c r="AZ401" s="71">
        <v>296.82399999999996</v>
      </c>
      <c r="BA401" s="71">
        <v>2089</v>
      </c>
      <c r="BB401" s="71">
        <v>0</v>
      </c>
      <c r="BC401" s="71">
        <v>139</v>
      </c>
      <c r="BD401" s="71">
        <v>0</v>
      </c>
      <c r="BE401" s="71">
        <v>0</v>
      </c>
      <c r="BF401" s="71"/>
      <c r="BG401" s="72"/>
      <c r="BH401" s="71">
        <v>0</v>
      </c>
      <c r="BI401" s="71">
        <v>0</v>
      </c>
      <c r="BJ401" s="71">
        <v>6.88</v>
      </c>
      <c r="BK401" s="71">
        <v>0</v>
      </c>
      <c r="BL401" s="71">
        <v>0</v>
      </c>
      <c r="BM401" s="71">
        <v>0</v>
      </c>
      <c r="BN401" s="72"/>
      <c r="BO401" s="71">
        <v>0</v>
      </c>
      <c r="BP401" s="71">
        <v>0</v>
      </c>
      <c r="BQ401" s="71">
        <v>1</v>
      </c>
      <c r="BR401" s="71">
        <v>0</v>
      </c>
      <c r="BS401" s="71">
        <v>0</v>
      </c>
      <c r="BT401" s="71">
        <v>0</v>
      </c>
      <c r="BU401"/>
      <c r="BV401" s="70">
        <v>6.88</v>
      </c>
      <c r="BW401" s="70">
        <v>0</v>
      </c>
      <c r="BX401" s="70">
        <v>0</v>
      </c>
      <c r="BY401" s="70">
        <v>0</v>
      </c>
      <c r="BZ401" s="70">
        <v>0</v>
      </c>
      <c r="CA401" s="70">
        <v>0</v>
      </c>
      <c r="CB401" s="70">
        <v>0</v>
      </c>
      <c r="CC401" s="70">
        <v>0</v>
      </c>
      <c r="CD401" s="70">
        <v>0</v>
      </c>
    </row>
    <row r="402" spans="1:82">
      <c r="A402" s="70" t="s">
        <v>2122</v>
      </c>
      <c r="B402" s="70">
        <v>33</v>
      </c>
      <c r="C402" s="70">
        <v>16</v>
      </c>
      <c r="D402" s="70">
        <v>2</v>
      </c>
      <c r="E402" s="70">
        <v>2019</v>
      </c>
      <c r="F402" s="70" t="s">
        <v>158</v>
      </c>
      <c r="G402" s="70" t="s">
        <v>1641</v>
      </c>
      <c r="H402" s="70" t="s">
        <v>1642</v>
      </c>
      <c r="I402" s="148"/>
      <c r="J402" s="71">
        <v>18.8488011299807</v>
      </c>
      <c r="K402" s="71">
        <v>0.38498646686933558</v>
      </c>
      <c r="L402" s="71">
        <v>11.354634617518711</v>
      </c>
      <c r="M402" s="71">
        <v>7.2410811852529564</v>
      </c>
      <c r="N402" s="71">
        <v>14.739575470138906</v>
      </c>
      <c r="O402" s="71">
        <v>6.2581159999486813</v>
      </c>
      <c r="P402" s="71">
        <v>9.2706705680970671</v>
      </c>
      <c r="Q402" s="71">
        <v>0.394945405081436</v>
      </c>
      <c r="R402" s="71">
        <v>0</v>
      </c>
      <c r="S402" s="71">
        <v>1.5716589424864753</v>
      </c>
      <c r="T402" s="72"/>
      <c r="U402" s="71">
        <v>774386</v>
      </c>
      <c r="V402" s="71">
        <v>143</v>
      </c>
      <c r="W402" s="71">
        <v>263</v>
      </c>
      <c r="X402" s="71">
        <v>1543</v>
      </c>
      <c r="Y402" s="71">
        <v>3039</v>
      </c>
      <c r="Z402" s="71">
        <v>3918</v>
      </c>
      <c r="AA402" s="71">
        <v>1925</v>
      </c>
      <c r="AB402" s="71">
        <v>6400</v>
      </c>
      <c r="AC402" s="71">
        <v>0</v>
      </c>
      <c r="AD402" s="71">
        <v>1.5716589424864751</v>
      </c>
      <c r="AE402" s="72"/>
      <c r="AF402" s="71">
        <v>6183340.6467450112</v>
      </c>
      <c r="AG402" s="71">
        <v>266409.97392751812</v>
      </c>
      <c r="AH402" s="71">
        <v>1729318.9881114869</v>
      </c>
      <c r="AI402" s="71">
        <v>9569582.3547044639</v>
      </c>
      <c r="AJ402" s="71">
        <v>11879671.60542405</v>
      </c>
      <c r="AK402" s="71">
        <v>0</v>
      </c>
      <c r="AL402" s="71">
        <v>0</v>
      </c>
      <c r="AM402" s="71">
        <v>871631.82082579494</v>
      </c>
      <c r="AN402" s="71">
        <v>0</v>
      </c>
      <c r="AO402" s="71">
        <v>0</v>
      </c>
      <c r="AP402" s="71">
        <v>30499955.389738329</v>
      </c>
      <c r="AQ402" s="72"/>
      <c r="AR402" s="71">
        <v>55</v>
      </c>
      <c r="AS402" s="71">
        <v>6</v>
      </c>
      <c r="AT402" s="71">
        <v>0</v>
      </c>
      <c r="AU402" s="71">
        <v>1</v>
      </c>
      <c r="AV402" s="71">
        <v>0</v>
      </c>
      <c r="AW402" s="71">
        <v>0</v>
      </c>
      <c r="AX402" s="71"/>
      <c r="AY402" s="72"/>
      <c r="AZ402" s="71">
        <v>310.41399999999999</v>
      </c>
      <c r="BA402" s="71">
        <v>2129.8000000000002</v>
      </c>
      <c r="BB402" s="71">
        <v>0</v>
      </c>
      <c r="BC402" s="71">
        <v>139</v>
      </c>
      <c r="BD402" s="71">
        <v>0</v>
      </c>
      <c r="BE402" s="71">
        <v>0</v>
      </c>
      <c r="BF402" s="71"/>
      <c r="BG402" s="72"/>
      <c r="BH402" s="71">
        <v>0</v>
      </c>
      <c r="BI402" s="71">
        <v>0</v>
      </c>
      <c r="BJ402" s="71">
        <v>6.6340000000000003</v>
      </c>
      <c r="BK402" s="71">
        <v>0</v>
      </c>
      <c r="BL402" s="71">
        <v>0</v>
      </c>
      <c r="BM402" s="71">
        <v>0</v>
      </c>
      <c r="BN402" s="72"/>
      <c r="BO402" s="71">
        <v>0</v>
      </c>
      <c r="BP402" s="71">
        <v>0</v>
      </c>
      <c r="BQ402" s="71">
        <v>1</v>
      </c>
      <c r="BR402" s="71">
        <v>0</v>
      </c>
      <c r="BS402" s="71">
        <v>0</v>
      </c>
      <c r="BT402" s="71">
        <v>0</v>
      </c>
      <c r="BU402"/>
      <c r="BV402" s="70">
        <v>6.6340000000000003</v>
      </c>
      <c r="BW402" s="70">
        <v>0</v>
      </c>
      <c r="BX402" s="70">
        <v>0</v>
      </c>
      <c r="BY402" s="70">
        <v>0</v>
      </c>
      <c r="BZ402" s="70">
        <v>0</v>
      </c>
      <c r="CA402" s="70">
        <v>0</v>
      </c>
      <c r="CB402" s="70">
        <v>0</v>
      </c>
      <c r="CC402" s="70">
        <v>0</v>
      </c>
      <c r="CD402" s="70">
        <v>0</v>
      </c>
    </row>
    <row r="403" spans="1:82">
      <c r="A403" s="70" t="s">
        <v>2123</v>
      </c>
      <c r="B403" s="70">
        <v>34</v>
      </c>
      <c r="C403" s="70">
        <v>17</v>
      </c>
      <c r="D403" s="70">
        <v>2</v>
      </c>
      <c r="E403" s="70">
        <v>2020</v>
      </c>
      <c r="F403" s="70" t="s">
        <v>159</v>
      </c>
      <c r="G403" s="70" t="s">
        <v>1641</v>
      </c>
      <c r="H403" s="70" t="s">
        <v>1642</v>
      </c>
      <c r="I403" s="148"/>
      <c r="J403" s="71">
        <v>14.52513349465586</v>
      </c>
      <c r="K403" s="71">
        <v>0.42775652721303903</v>
      </c>
      <c r="L403" s="71">
        <v>12.584243133747426</v>
      </c>
      <c r="M403" s="71">
        <v>6.3370543812561158</v>
      </c>
      <c r="N403" s="71">
        <v>13.585225335269239</v>
      </c>
      <c r="O403" s="71">
        <v>5.4508073546681715</v>
      </c>
      <c r="P403" s="71">
        <v>8.7402209920753169</v>
      </c>
      <c r="Q403" s="71">
        <v>0.37569772949791702</v>
      </c>
      <c r="R403" s="71">
        <v>0</v>
      </c>
      <c r="S403" s="71">
        <v>1.78942232992112</v>
      </c>
      <c r="T403" s="72"/>
      <c r="U403" s="71">
        <v>676471</v>
      </c>
      <c r="V403" s="71">
        <v>147</v>
      </c>
      <c r="W403" s="71">
        <v>259</v>
      </c>
      <c r="X403" s="71">
        <v>1420</v>
      </c>
      <c r="Y403" s="71">
        <v>3056</v>
      </c>
      <c r="Z403" s="71">
        <v>3895</v>
      </c>
      <c r="AA403" s="71">
        <v>1929</v>
      </c>
      <c r="AB403" s="71">
        <v>6372</v>
      </c>
      <c r="AC403" s="71">
        <v>0</v>
      </c>
      <c r="AD403" s="71">
        <v>1.78942232992112</v>
      </c>
      <c r="AE403" s="72"/>
      <c r="AF403" s="71">
        <v>5281822.9499190012</v>
      </c>
      <c r="AG403" s="71">
        <v>274063.86190203833</v>
      </c>
      <c r="AH403" s="71">
        <v>1845457.712349935</v>
      </c>
      <c r="AI403" s="71">
        <v>8153187.9544513486</v>
      </c>
      <c r="AJ403" s="71">
        <v>12549426.77961803</v>
      </c>
      <c r="AK403" s="71"/>
      <c r="AL403" s="71"/>
      <c r="AM403" s="71">
        <v>831616.79439656204</v>
      </c>
      <c r="AN403" s="71"/>
      <c r="AO403" s="71"/>
      <c r="AP403" s="71">
        <v>28935576.052636914</v>
      </c>
      <c r="AQ403" s="72"/>
      <c r="AR403" s="71">
        <v>57</v>
      </c>
      <c r="AS403" s="71">
        <v>6</v>
      </c>
      <c r="AT403" s="71">
        <v>0</v>
      </c>
      <c r="AU403" s="71">
        <v>1</v>
      </c>
      <c r="AV403" s="71">
        <v>0</v>
      </c>
      <c r="AW403" s="71">
        <v>0</v>
      </c>
      <c r="AX403" s="71"/>
      <c r="AY403" s="72"/>
      <c r="AZ403" s="71">
        <v>319.91399999999999</v>
      </c>
      <c r="BA403" s="71">
        <v>2129.8000000000002</v>
      </c>
      <c r="BB403" s="71">
        <v>0</v>
      </c>
      <c r="BC403" s="71">
        <v>139</v>
      </c>
      <c r="BD403" s="71">
        <v>0</v>
      </c>
      <c r="BE403" s="71">
        <v>0</v>
      </c>
      <c r="BF403" s="71"/>
      <c r="BG403" s="72"/>
      <c r="BH403" s="71">
        <v>0</v>
      </c>
      <c r="BI403" s="71">
        <v>0</v>
      </c>
      <c r="BJ403" s="71">
        <v>5.6470000000000002</v>
      </c>
      <c r="BK403" s="71">
        <v>0</v>
      </c>
      <c r="BL403" s="71">
        <v>0</v>
      </c>
      <c r="BM403" s="71">
        <v>0</v>
      </c>
      <c r="BN403" s="72"/>
      <c r="BO403" s="71">
        <v>0</v>
      </c>
      <c r="BP403" s="71">
        <v>0</v>
      </c>
      <c r="BQ403" s="71">
        <v>1</v>
      </c>
      <c r="BR403" s="71">
        <v>0</v>
      </c>
      <c r="BS403" s="71">
        <v>0</v>
      </c>
      <c r="BT403" s="71">
        <v>0</v>
      </c>
      <c r="BU403"/>
      <c r="BV403" s="70">
        <v>5.6470000000000002</v>
      </c>
      <c r="BW403" s="70">
        <v>0</v>
      </c>
      <c r="BX403" s="70">
        <v>0</v>
      </c>
      <c r="BY403" s="70">
        <v>0</v>
      </c>
      <c r="BZ403" s="70">
        <v>0</v>
      </c>
      <c r="CA403" s="70">
        <v>0</v>
      </c>
      <c r="CB403" s="70">
        <v>0</v>
      </c>
      <c r="CC403" s="70">
        <v>0</v>
      </c>
      <c r="CD403" s="70">
        <v>0</v>
      </c>
    </row>
    <row r="404" spans="1:82">
      <c r="A404" s="70" t="s">
        <v>2124</v>
      </c>
      <c r="B404" s="70">
        <v>34</v>
      </c>
      <c r="C404" s="70">
        <v>18</v>
      </c>
      <c r="D404" s="70">
        <v>2</v>
      </c>
      <c r="E404" s="70">
        <v>2021</v>
      </c>
      <c r="F404" s="70" t="s">
        <v>160</v>
      </c>
      <c r="G404" s="70" t="s">
        <v>1641</v>
      </c>
      <c r="H404" s="70" t="s">
        <v>1642</v>
      </c>
      <c r="I404" s="148"/>
      <c r="J404" s="71">
        <v>13.793213812546393</v>
      </c>
      <c r="K404" s="71">
        <v>0.41204827361776675</v>
      </c>
      <c r="L404" s="71">
        <v>11.484241149367161</v>
      </c>
      <c r="M404" s="71">
        <v>6.4360169515997132</v>
      </c>
      <c r="N404" s="71">
        <v>13.338186754175513</v>
      </c>
      <c r="O404" s="71">
        <v>5.1891799775515199</v>
      </c>
      <c r="P404" s="71">
        <v>8.9261376210272854</v>
      </c>
      <c r="Q404" s="71">
        <v>0.36591200205973101</v>
      </c>
      <c r="R404" s="71">
        <v>0</v>
      </c>
      <c r="S404" s="71">
        <v>1.6640795845880929</v>
      </c>
      <c r="T404" s="72"/>
      <c r="U404" s="71">
        <v>659684</v>
      </c>
      <c r="V404" s="71">
        <v>147</v>
      </c>
      <c r="W404" s="71">
        <v>259</v>
      </c>
      <c r="X404" s="71">
        <v>1420</v>
      </c>
      <c r="Y404" s="71">
        <v>3037</v>
      </c>
      <c r="Z404" s="71">
        <v>3818</v>
      </c>
      <c r="AA404" s="71">
        <v>1921</v>
      </c>
      <c r="AB404" s="71">
        <v>6267</v>
      </c>
      <c r="AC404" s="71">
        <v>0</v>
      </c>
      <c r="AD404" s="71">
        <v>1.6640795845880929</v>
      </c>
      <c r="AE404" s="72"/>
      <c r="AF404" s="71">
        <v>5052895.4885476399</v>
      </c>
      <c r="AG404" s="71">
        <v>278796.51460878499</v>
      </c>
      <c r="AH404" s="71">
        <v>1654560.2380816862</v>
      </c>
      <c r="AI404" s="71">
        <v>8946464.0432291739</v>
      </c>
      <c r="AJ404" s="71">
        <v>12148619.11651385</v>
      </c>
      <c r="AK404" s="71">
        <v>0</v>
      </c>
      <c r="AL404" s="71">
        <v>0</v>
      </c>
      <c r="AM404" s="71">
        <v>822630.78489150084</v>
      </c>
      <c r="AN404" s="71">
        <v>0</v>
      </c>
      <c r="AO404" s="71">
        <v>0</v>
      </c>
      <c r="AP404" s="71">
        <v>28903966.185872637</v>
      </c>
      <c r="AQ404" s="72"/>
      <c r="AR404" s="71">
        <v>59</v>
      </c>
      <c r="AS404" s="71">
        <v>6</v>
      </c>
      <c r="AT404" s="71">
        <v>0</v>
      </c>
      <c r="AU404" s="71">
        <v>1</v>
      </c>
      <c r="AV404" s="71">
        <v>0</v>
      </c>
      <c r="AW404" s="71">
        <v>0</v>
      </c>
      <c r="AX404" s="71"/>
      <c r="AY404" s="72"/>
      <c r="AZ404" s="71">
        <v>335.01400000000001</v>
      </c>
      <c r="BA404" s="71">
        <v>2129.8000000000002</v>
      </c>
      <c r="BB404" s="71">
        <v>0</v>
      </c>
      <c r="BC404" s="71">
        <v>139</v>
      </c>
      <c r="BD404" s="71">
        <v>0</v>
      </c>
      <c r="BE404" s="71">
        <v>0</v>
      </c>
      <c r="BF404" s="71"/>
      <c r="BG404" s="72"/>
      <c r="BH404" s="71">
        <v>0</v>
      </c>
      <c r="BI404" s="71">
        <v>0</v>
      </c>
      <c r="BJ404" s="71">
        <v>5.4580000000000002</v>
      </c>
      <c r="BK404" s="71">
        <v>0</v>
      </c>
      <c r="BL404" s="71">
        <v>0</v>
      </c>
      <c r="BM404" s="71">
        <v>0</v>
      </c>
      <c r="BN404" s="72"/>
      <c r="BO404" s="71">
        <v>0</v>
      </c>
      <c r="BP404" s="71">
        <v>0</v>
      </c>
      <c r="BQ404" s="71">
        <v>1</v>
      </c>
      <c r="BR404" s="71">
        <v>0</v>
      </c>
      <c r="BS404" s="71">
        <v>0</v>
      </c>
      <c r="BT404" s="71">
        <v>0</v>
      </c>
      <c r="BU404"/>
      <c r="BV404" s="70">
        <v>5.4580000000000002</v>
      </c>
      <c r="BW404" s="70">
        <v>0</v>
      </c>
      <c r="BX404" s="70">
        <v>0</v>
      </c>
      <c r="BY404" s="70">
        <v>0</v>
      </c>
      <c r="BZ404" s="70">
        <v>0</v>
      </c>
      <c r="CA404" s="70">
        <v>0</v>
      </c>
      <c r="CB404" s="70">
        <v>0</v>
      </c>
      <c r="CC404" s="70">
        <v>0</v>
      </c>
      <c r="CD404" s="70">
        <v>0</v>
      </c>
    </row>
    <row r="405" spans="1:82">
      <c r="A405" s="70" t="s">
        <v>1646</v>
      </c>
      <c r="B405" s="70">
        <v>34</v>
      </c>
      <c r="C405" s="70">
        <v>19</v>
      </c>
      <c r="D405" s="70">
        <v>2</v>
      </c>
      <c r="E405" s="70">
        <v>2022</v>
      </c>
      <c r="F405" s="70" t="s">
        <v>161</v>
      </c>
      <c r="G405" s="70" t="s">
        <v>1641</v>
      </c>
      <c r="H405" s="70" t="s">
        <v>1642</v>
      </c>
      <c r="I405" s="148"/>
      <c r="J405" s="71">
        <v>12.07589877169846</v>
      </c>
      <c r="K405" s="71">
        <v>0.3941464561133225</v>
      </c>
      <c r="L405" s="71">
        <v>10.297138473538872</v>
      </c>
      <c r="M405" s="71">
        <v>6.5618567332987308</v>
      </c>
      <c r="N405" s="71">
        <v>13.049432438520002</v>
      </c>
      <c r="O405" s="71">
        <v>5.4616746024920708</v>
      </c>
      <c r="P405" s="71">
        <v>8.9431427130861234</v>
      </c>
      <c r="Q405" s="71">
        <v>0.36346240763873827</v>
      </c>
      <c r="R405" s="71">
        <v>0</v>
      </c>
      <c r="S405" s="71">
        <v>1.6014332629721479</v>
      </c>
      <c r="T405" s="72"/>
      <c r="U405" s="71">
        <v>710338</v>
      </c>
      <c r="V405" s="71">
        <v>147</v>
      </c>
      <c r="W405" s="71">
        <v>259</v>
      </c>
      <c r="X405" s="71">
        <v>1420</v>
      </c>
      <c r="Y405" s="71">
        <v>3017</v>
      </c>
      <c r="Z405" s="71">
        <v>3818</v>
      </c>
      <c r="AA405" s="71">
        <v>1954</v>
      </c>
      <c r="AB405" s="71">
        <v>6174</v>
      </c>
      <c r="AC405" s="71">
        <v>0</v>
      </c>
      <c r="AD405" s="71">
        <v>1.6014332629721479</v>
      </c>
      <c r="AE405" s="72"/>
      <c r="AF405" s="71">
        <v>4850561.3538544942</v>
      </c>
      <c r="AG405" s="71">
        <v>281245.62259284745</v>
      </c>
      <c r="AH405" s="71">
        <v>1836577.0749412149</v>
      </c>
      <c r="AI405" s="71">
        <v>8884951.5153303817</v>
      </c>
      <c r="AJ405" s="71">
        <v>12284815.751036501</v>
      </c>
      <c r="AK405" s="71">
        <v>0</v>
      </c>
      <c r="AL405" s="71">
        <v>0</v>
      </c>
      <c r="AM405" s="71">
        <v>797231.91566953145</v>
      </c>
      <c r="AN405" s="71">
        <v>0</v>
      </c>
      <c r="AO405" s="71">
        <v>0</v>
      </c>
      <c r="AP405" s="71">
        <v>28935383.233424969</v>
      </c>
      <c r="AQ405" s="72"/>
      <c r="AR405" s="71">
        <v>63</v>
      </c>
      <c r="AS405" s="71">
        <v>6</v>
      </c>
      <c r="AT405" s="71">
        <v>0</v>
      </c>
      <c r="AU405" s="71">
        <v>1</v>
      </c>
      <c r="AV405" s="71">
        <v>0</v>
      </c>
      <c r="AW405" s="71">
        <v>0</v>
      </c>
      <c r="AX405" s="71"/>
      <c r="AY405" s="72"/>
      <c r="AZ405" s="71">
        <v>369.14400000000001</v>
      </c>
      <c r="BA405" s="71">
        <v>2129.8000000000002</v>
      </c>
      <c r="BB405" s="71">
        <v>0</v>
      </c>
      <c r="BC405" s="71">
        <v>139</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2125</v>
      </c>
      <c r="B406" s="70">
        <v>34</v>
      </c>
      <c r="C406" s="70">
        <v>20</v>
      </c>
      <c r="D406" s="70">
        <v>2</v>
      </c>
      <c r="E406" s="70">
        <v>2023</v>
      </c>
      <c r="F406" s="70" t="s">
        <v>1539</v>
      </c>
      <c r="G406" s="1064" t="s">
        <v>1641</v>
      </c>
      <c r="H406" s="70" t="s">
        <v>1642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70</v>
      </c>
      <c r="AS406" s="71">
        <v>6</v>
      </c>
      <c r="AT406" s="71">
        <v>0</v>
      </c>
      <c r="AU406" s="71">
        <v>1</v>
      </c>
      <c r="AV406" s="71">
        <v>0</v>
      </c>
      <c r="AW406" s="71">
        <v>0</v>
      </c>
      <c r="AX406" s="71"/>
      <c r="AY406" s="72"/>
      <c r="AZ406" s="71">
        <v>416.54399999999987</v>
      </c>
      <c r="BA406" s="71">
        <v>2129.8000000000002</v>
      </c>
      <c r="BB406" s="71">
        <v>0</v>
      </c>
      <c r="BC406" s="71">
        <v>139</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1640</v>
      </c>
      <c r="B407" s="70">
        <v>34</v>
      </c>
      <c r="C407" s="70">
        <v>21</v>
      </c>
      <c r="D407" s="70">
        <v>2</v>
      </c>
      <c r="E407" s="70">
        <v>2024</v>
      </c>
      <c r="F407" s="70" t="s">
        <v>1554</v>
      </c>
      <c r="G407" s="1064" t="s">
        <v>1641</v>
      </c>
      <c r="H407" s="70" t="s">
        <v>1642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2126</v>
      </c>
      <c r="B408" s="70">
        <v>52</v>
      </c>
      <c r="C408" s="70">
        <v>1</v>
      </c>
      <c r="D408" s="70">
        <v>4</v>
      </c>
      <c r="E408" s="70">
        <v>1990</v>
      </c>
      <c r="F408" s="70" t="s">
        <v>787</v>
      </c>
      <c r="G408" s="70" t="s">
        <v>1644</v>
      </c>
      <c r="H408" s="70" t="s">
        <v>1645</v>
      </c>
      <c r="I408" s="148"/>
      <c r="J408" s="71">
        <v>25.886604400916241</v>
      </c>
      <c r="K408" s="71">
        <v>3.197243698304634</v>
      </c>
      <c r="L408" s="71">
        <v>7.951085194836101</v>
      </c>
      <c r="M408" s="71">
        <v>10.23780520148876</v>
      </c>
      <c r="N408" s="71">
        <v>18.562472266384539</v>
      </c>
      <c r="O408" s="71">
        <v>6.8269393813098116</v>
      </c>
      <c r="P408" s="71">
        <v>9.3817789292555389</v>
      </c>
      <c r="Q408" s="71">
        <v>0.67403240793587904</v>
      </c>
      <c r="R408" s="71">
        <v>9.8744816798489481</v>
      </c>
      <c r="S408" s="71">
        <v>0.54887298151709352</v>
      </c>
      <c r="T408" s="72"/>
      <c r="U408" s="71">
        <v>726804</v>
      </c>
      <c r="V408" s="71">
        <v>585</v>
      </c>
      <c r="W408" s="71">
        <v>93</v>
      </c>
      <c r="X408" s="71">
        <v>3433</v>
      </c>
      <c r="Y408" s="71">
        <v>3971</v>
      </c>
      <c r="Z408" s="71">
        <v>2808</v>
      </c>
      <c r="AA408" s="71">
        <v>2278</v>
      </c>
      <c r="AB408" s="71">
        <v>10944</v>
      </c>
      <c r="AC408" s="71">
        <v>1710278</v>
      </c>
      <c r="AD408" s="71">
        <v>0.54887298151709352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2127</v>
      </c>
      <c r="B409" s="70">
        <v>53</v>
      </c>
      <c r="C409" s="70">
        <v>2</v>
      </c>
      <c r="D409" s="70">
        <v>4</v>
      </c>
      <c r="E409" s="70">
        <v>2005</v>
      </c>
      <c r="F409" s="70" t="s">
        <v>789</v>
      </c>
      <c r="G409" s="70" t="s">
        <v>1644</v>
      </c>
      <c r="H409" s="70" t="s">
        <v>1645</v>
      </c>
      <c r="I409" s="148"/>
      <c r="J409" s="71">
        <v>10.18595336918839</v>
      </c>
      <c r="K409" s="71">
        <v>1.550632429054448</v>
      </c>
      <c r="L409" s="71">
        <v>18.46870656853751</v>
      </c>
      <c r="M409" s="71">
        <v>12.284700835711391</v>
      </c>
      <c r="N409" s="71">
        <v>19.76178330388008</v>
      </c>
      <c r="O409" s="71">
        <v>8.2043665986788881</v>
      </c>
      <c r="P409" s="71">
        <v>10.087498997116651</v>
      </c>
      <c r="Q409" s="71">
        <v>0.52480873530576799</v>
      </c>
      <c r="R409" s="71">
        <v>7.0079678042349149</v>
      </c>
      <c r="S409" s="71">
        <v>0</v>
      </c>
      <c r="T409" s="72"/>
      <c r="U409" s="71">
        <v>314597</v>
      </c>
      <c r="V409" s="71">
        <v>473</v>
      </c>
      <c r="W409" s="71">
        <v>164</v>
      </c>
      <c r="X409" s="71">
        <v>1995</v>
      </c>
      <c r="Y409" s="71">
        <v>4029</v>
      </c>
      <c r="Z409" s="71">
        <v>3905</v>
      </c>
      <c r="AA409" s="71">
        <v>2006</v>
      </c>
      <c r="AB409" s="71">
        <v>8908</v>
      </c>
      <c r="AC409" s="71">
        <v>1239214</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2128</v>
      </c>
      <c r="B410" s="70">
        <v>54</v>
      </c>
      <c r="C410" s="70">
        <v>3</v>
      </c>
      <c r="D410" s="70">
        <v>4</v>
      </c>
      <c r="E410" s="70">
        <v>2006</v>
      </c>
      <c r="F410" s="70" t="s">
        <v>790</v>
      </c>
      <c r="G410" s="70" t="s">
        <v>1644</v>
      </c>
      <c r="H410" s="70" t="s">
        <v>1645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2129</v>
      </c>
      <c r="B411" s="70">
        <v>55</v>
      </c>
      <c r="C411" s="70">
        <v>4</v>
      </c>
      <c r="D411" s="70">
        <v>4</v>
      </c>
      <c r="E411" s="70">
        <v>2007</v>
      </c>
      <c r="F411" s="70" t="s">
        <v>791</v>
      </c>
      <c r="G411" s="70" t="s">
        <v>1644</v>
      </c>
      <c r="H411" s="70" t="s">
        <v>1645</v>
      </c>
      <c r="I411" s="148"/>
      <c r="J411" s="71">
        <v>7.9719638007524143</v>
      </c>
      <c r="K411" s="71">
        <v>1.5328391732926701</v>
      </c>
      <c r="L411" s="71">
        <v>24.456507339374411</v>
      </c>
      <c r="M411" s="71">
        <v>14.17822280964732</v>
      </c>
      <c r="N411" s="71">
        <v>19.2989870800393</v>
      </c>
      <c r="O411" s="71">
        <v>7.8053113639988556</v>
      </c>
      <c r="P411" s="71">
        <v>9.8759737276899742</v>
      </c>
      <c r="Q411" s="71">
        <v>0.52978827954664898</v>
      </c>
      <c r="R411" s="71">
        <v>6.0528309721432176</v>
      </c>
      <c r="S411" s="71">
        <v>0</v>
      </c>
      <c r="T411" s="72"/>
      <c r="U411" s="71">
        <v>261801</v>
      </c>
      <c r="V411" s="71">
        <v>510</v>
      </c>
      <c r="W411" s="71">
        <v>298</v>
      </c>
      <c r="X411" s="71">
        <v>2884</v>
      </c>
      <c r="Y411" s="71">
        <v>3945</v>
      </c>
      <c r="Z411" s="71">
        <v>3862</v>
      </c>
      <c r="AA411" s="71">
        <v>1934</v>
      </c>
      <c r="AB411" s="71">
        <v>8517</v>
      </c>
      <c r="AC411" s="71">
        <v>1101028</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2130</v>
      </c>
      <c r="B412" s="70">
        <v>56</v>
      </c>
      <c r="C412" s="70">
        <v>5</v>
      </c>
      <c r="D412" s="70">
        <v>4</v>
      </c>
      <c r="E412" s="70">
        <v>2008</v>
      </c>
      <c r="F412" s="70" t="s">
        <v>792</v>
      </c>
      <c r="G412" s="70" t="s">
        <v>1644</v>
      </c>
      <c r="H412" s="70" t="s">
        <v>1645</v>
      </c>
      <c r="I412" s="148"/>
      <c r="J412" s="71">
        <v>6.7284982324562304</v>
      </c>
      <c r="K412" s="71">
        <v>1.3453077575391239</v>
      </c>
      <c r="L412" s="71">
        <v>21.11727105177247</v>
      </c>
      <c r="M412" s="71">
        <v>16.589893642230191</v>
      </c>
      <c r="N412" s="71">
        <v>19.514129815115972</v>
      </c>
      <c r="O412" s="71">
        <v>7.4957397867762081</v>
      </c>
      <c r="P412" s="71">
        <v>9.40565723212198</v>
      </c>
      <c r="Q412" s="71">
        <v>0.51209703517013705</v>
      </c>
      <c r="R412" s="71">
        <v>5.9056127880179314</v>
      </c>
      <c r="S412" s="71">
        <v>0</v>
      </c>
      <c r="T412" s="72"/>
      <c r="U412" s="71">
        <v>232166</v>
      </c>
      <c r="V412" s="71">
        <v>510</v>
      </c>
      <c r="W412" s="71">
        <v>298</v>
      </c>
      <c r="X412" s="71">
        <v>2884</v>
      </c>
      <c r="Y412" s="71">
        <v>3936</v>
      </c>
      <c r="Z412" s="71">
        <v>3839</v>
      </c>
      <c r="AA412" s="71">
        <v>1844</v>
      </c>
      <c r="AB412" s="71">
        <v>8368</v>
      </c>
      <c r="AC412" s="71">
        <v>1115489</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2131</v>
      </c>
      <c r="B413" s="70">
        <v>57</v>
      </c>
      <c r="C413" s="70">
        <v>6</v>
      </c>
      <c r="D413" s="70">
        <v>4</v>
      </c>
      <c r="E413" s="70">
        <v>2009</v>
      </c>
      <c r="F413" s="70" t="s">
        <v>176</v>
      </c>
      <c r="G413" s="70" t="s">
        <v>1644</v>
      </c>
      <c r="H413" s="70" t="s">
        <v>1645</v>
      </c>
      <c r="I413" s="148"/>
      <c r="J413" s="71">
        <v>8.2479931510444509</v>
      </c>
      <c r="K413" s="71">
        <v>0.59874893780485672</v>
      </c>
      <c r="L413" s="71">
        <v>20.901749634753202</v>
      </c>
      <c r="M413" s="71">
        <v>13.587222503597291</v>
      </c>
      <c r="N413" s="71">
        <v>16.561109126359181</v>
      </c>
      <c r="O413" s="71">
        <v>7.594094008269602</v>
      </c>
      <c r="P413" s="71">
        <v>9.1469291130956893</v>
      </c>
      <c r="Q413" s="71">
        <v>0.478213230599144</v>
      </c>
      <c r="R413" s="71">
        <v>5.8145855044508759</v>
      </c>
      <c r="S413" s="71">
        <v>0</v>
      </c>
      <c r="T413" s="72"/>
      <c r="U413" s="71">
        <v>287402</v>
      </c>
      <c r="V413" s="71">
        <v>278</v>
      </c>
      <c r="W413" s="71">
        <v>338</v>
      </c>
      <c r="X413" s="71">
        <v>2983</v>
      </c>
      <c r="Y413" s="71">
        <v>3889</v>
      </c>
      <c r="Z413" s="71">
        <v>3839</v>
      </c>
      <c r="AA413" s="71">
        <v>1841</v>
      </c>
      <c r="AB413" s="71">
        <v>8203</v>
      </c>
      <c r="AC413" s="71">
        <v>1071475</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2132</v>
      </c>
      <c r="B414" s="70">
        <v>58</v>
      </c>
      <c r="C414" s="70">
        <v>7</v>
      </c>
      <c r="D414" s="70">
        <v>4</v>
      </c>
      <c r="E414" s="70">
        <v>2010</v>
      </c>
      <c r="F414" s="70" t="s">
        <v>177</v>
      </c>
      <c r="G414" s="70" t="s">
        <v>1644</v>
      </c>
      <c r="H414" s="70" t="s">
        <v>1645</v>
      </c>
      <c r="I414" s="148"/>
      <c r="J414" s="71">
        <v>7.5303980010609939</v>
      </c>
      <c r="K414" s="71">
        <v>0.62443899421787452</v>
      </c>
      <c r="L414" s="71">
        <v>19.02899996150698</v>
      </c>
      <c r="M414" s="71">
        <v>12.16245912131312</v>
      </c>
      <c r="N414" s="71">
        <v>16.350763439673361</v>
      </c>
      <c r="O414" s="71">
        <v>7.4762712354214607</v>
      </c>
      <c r="P414" s="71">
        <v>9.24872399565003</v>
      </c>
      <c r="Q414" s="71">
        <v>0.49595925247086797</v>
      </c>
      <c r="R414" s="71">
        <v>6.6036790378907737</v>
      </c>
      <c r="S414" s="71">
        <v>0</v>
      </c>
      <c r="T414" s="72"/>
      <c r="U414" s="71">
        <v>293732</v>
      </c>
      <c r="V414" s="71">
        <v>278</v>
      </c>
      <c r="W414" s="71">
        <v>338</v>
      </c>
      <c r="X414" s="71">
        <v>2983</v>
      </c>
      <c r="Y414" s="71">
        <v>3905</v>
      </c>
      <c r="Z414" s="71">
        <v>3797</v>
      </c>
      <c r="AA414" s="71">
        <v>1815</v>
      </c>
      <c r="AB414" s="71">
        <v>8152</v>
      </c>
      <c r="AC414" s="71">
        <v>1153191</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2133</v>
      </c>
      <c r="B415" s="70">
        <v>59</v>
      </c>
      <c r="C415" s="70">
        <v>8</v>
      </c>
      <c r="D415" s="70">
        <v>4</v>
      </c>
      <c r="E415" s="70">
        <v>2011</v>
      </c>
      <c r="F415" s="70" t="s">
        <v>178</v>
      </c>
      <c r="G415" s="70" t="s">
        <v>1644</v>
      </c>
      <c r="H415" s="70" t="s">
        <v>1645</v>
      </c>
      <c r="I415" s="148"/>
      <c r="J415" s="71">
        <v>11.27184410985241</v>
      </c>
      <c r="K415" s="71">
        <v>0.87495518065589983</v>
      </c>
      <c r="L415" s="71">
        <v>17.755443509144659</v>
      </c>
      <c r="M415" s="71">
        <v>15.364605278279569</v>
      </c>
      <c r="N415" s="71">
        <v>19.303069414526231</v>
      </c>
      <c r="O415" s="71">
        <v>7.2093837064761521</v>
      </c>
      <c r="P415" s="71">
        <v>8.5311411406450581</v>
      </c>
      <c r="Q415" s="71">
        <v>0.556925003753729</v>
      </c>
      <c r="R415" s="71">
        <v>6.5054698508018127</v>
      </c>
      <c r="S415" s="71">
        <v>0</v>
      </c>
      <c r="T415" s="72"/>
      <c r="U415" s="71">
        <v>414081</v>
      </c>
      <c r="V415" s="71">
        <v>278</v>
      </c>
      <c r="W415" s="71">
        <v>338</v>
      </c>
      <c r="X415" s="71">
        <v>2983</v>
      </c>
      <c r="Y415" s="71">
        <v>3830</v>
      </c>
      <c r="Z415" s="71">
        <v>3741</v>
      </c>
      <c r="AA415" s="71">
        <v>1724</v>
      </c>
      <c r="AB415" s="71">
        <v>7936</v>
      </c>
      <c r="AC415" s="71">
        <v>1134162</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2134</v>
      </c>
      <c r="B416" s="70">
        <v>60</v>
      </c>
      <c r="C416" s="70">
        <v>9</v>
      </c>
      <c r="D416" s="70">
        <v>4</v>
      </c>
      <c r="E416" s="70">
        <v>2012</v>
      </c>
      <c r="F416" s="70" t="s">
        <v>179</v>
      </c>
      <c r="G416" s="70" t="s">
        <v>1644</v>
      </c>
      <c r="H416" s="70" t="s">
        <v>1645</v>
      </c>
      <c r="I416" s="148"/>
      <c r="J416" s="71">
        <v>8.2450470890156602</v>
      </c>
      <c r="K416" s="71">
        <v>0.98567085079737193</v>
      </c>
      <c r="L416" s="71">
        <v>17.914714528519191</v>
      </c>
      <c r="M416" s="71">
        <v>19.08279093709551</v>
      </c>
      <c r="N416" s="71">
        <v>20.927787048811592</v>
      </c>
      <c r="O416" s="71">
        <v>7.1602998119239869</v>
      </c>
      <c r="P416" s="71">
        <v>8.534889596711432</v>
      </c>
      <c r="Q416" s="71">
        <v>0.59296468979085504</v>
      </c>
      <c r="R416" s="71">
        <v>6.7201901959475281</v>
      </c>
      <c r="S416" s="71">
        <v>0</v>
      </c>
      <c r="T416" s="72"/>
      <c r="U416" s="71">
        <v>290209</v>
      </c>
      <c r="V416" s="71">
        <v>278</v>
      </c>
      <c r="W416" s="71">
        <v>338</v>
      </c>
      <c r="X416" s="71">
        <v>2983</v>
      </c>
      <c r="Y416" s="71">
        <v>3780</v>
      </c>
      <c r="Z416" s="71">
        <v>3745</v>
      </c>
      <c r="AA416" s="71">
        <v>1715</v>
      </c>
      <c r="AB416" s="71">
        <v>7777</v>
      </c>
      <c r="AC416" s="71">
        <v>1141251</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2135</v>
      </c>
      <c r="B417" s="70">
        <v>61</v>
      </c>
      <c r="C417" s="70">
        <v>10</v>
      </c>
      <c r="D417" s="70">
        <v>4</v>
      </c>
      <c r="E417" s="70">
        <v>2013</v>
      </c>
      <c r="F417" s="70" t="s">
        <v>180</v>
      </c>
      <c r="G417" s="70" t="s">
        <v>1644</v>
      </c>
      <c r="H417" s="70" t="s">
        <v>1645</v>
      </c>
      <c r="I417" s="148"/>
      <c r="J417" s="71">
        <v>7.5637351838805102</v>
      </c>
      <c r="K417" s="71">
        <v>0.81466032027437163</v>
      </c>
      <c r="L417" s="71">
        <v>15.82010553297731</v>
      </c>
      <c r="M417" s="71">
        <v>17.747451806703069</v>
      </c>
      <c r="N417" s="71">
        <v>20.228153669517209</v>
      </c>
      <c r="O417" s="71">
        <v>6.9842167484355855</v>
      </c>
      <c r="P417" s="71">
        <v>8.7318961319630546</v>
      </c>
      <c r="Q417" s="71">
        <v>0.59710242522677304</v>
      </c>
      <c r="R417" s="71">
        <v>7.1728058103135242</v>
      </c>
      <c r="S417" s="71">
        <v>0</v>
      </c>
      <c r="T417" s="72"/>
      <c r="U417" s="71">
        <v>271075</v>
      </c>
      <c r="V417" s="71">
        <v>278</v>
      </c>
      <c r="W417" s="71">
        <v>338</v>
      </c>
      <c r="X417" s="71">
        <v>2983</v>
      </c>
      <c r="Y417" s="71">
        <v>3770</v>
      </c>
      <c r="Z417" s="71">
        <v>3816</v>
      </c>
      <c r="AA417" s="71">
        <v>1748</v>
      </c>
      <c r="AB417" s="71">
        <v>7719</v>
      </c>
      <c r="AC417" s="71">
        <v>1189049</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2136</v>
      </c>
      <c r="B418" s="70">
        <v>62</v>
      </c>
      <c r="C418" s="70">
        <v>11</v>
      </c>
      <c r="D418" s="70">
        <v>4</v>
      </c>
      <c r="E418" s="70">
        <v>2014</v>
      </c>
      <c r="F418" s="70" t="s">
        <v>181</v>
      </c>
      <c r="G418" s="70" t="s">
        <v>1644</v>
      </c>
      <c r="H418" s="70" t="s">
        <v>1645</v>
      </c>
      <c r="I418" s="148"/>
      <c r="J418" s="71">
        <v>7.7364029524189029</v>
      </c>
      <c r="K418" s="71">
        <v>0.77234182544911367</v>
      </c>
      <c r="L418" s="71">
        <v>14.48956757070269</v>
      </c>
      <c r="M418" s="71">
        <v>15.7890463443921</v>
      </c>
      <c r="N418" s="71">
        <v>21.14061333488354</v>
      </c>
      <c r="O418" s="71">
        <v>6.5287552767405526</v>
      </c>
      <c r="P418" s="71">
        <v>8.601536677391584</v>
      </c>
      <c r="Q418" s="71">
        <v>0.56048990362614004</v>
      </c>
      <c r="R418" s="71">
        <v>6.5438450059510762</v>
      </c>
      <c r="S418" s="71">
        <v>0</v>
      </c>
      <c r="T418" s="72"/>
      <c r="U418" s="71">
        <v>307933</v>
      </c>
      <c r="V418" s="71">
        <v>229</v>
      </c>
      <c r="W418" s="71">
        <v>316</v>
      </c>
      <c r="X418" s="71">
        <v>2523</v>
      </c>
      <c r="Y418" s="71">
        <v>3721</v>
      </c>
      <c r="Z418" s="71">
        <v>3757</v>
      </c>
      <c r="AA418" s="71">
        <v>1713</v>
      </c>
      <c r="AB418" s="71">
        <v>7552</v>
      </c>
      <c r="AC418" s="71">
        <v>1088196</v>
      </c>
      <c r="AD418" s="71">
        <v>0</v>
      </c>
      <c r="AE418" s="72"/>
      <c r="AF418" s="71"/>
      <c r="AG418" s="71"/>
      <c r="AH418" s="71"/>
      <c r="AI418" s="71"/>
      <c r="AJ418" s="71"/>
      <c r="AK418" s="71"/>
      <c r="AL418" s="71"/>
      <c r="AM418" s="71"/>
      <c r="AN418" s="71"/>
      <c r="AO418" s="71"/>
      <c r="AP418" s="71"/>
      <c r="AQ418" s="72"/>
      <c r="AR418" s="71">
        <v>9</v>
      </c>
      <c r="AS418" s="71">
        <v>0</v>
      </c>
      <c r="AT418" s="71">
        <v>0</v>
      </c>
      <c r="AU418" s="71">
        <v>0</v>
      </c>
      <c r="AV418" s="71">
        <v>0</v>
      </c>
      <c r="AW418" s="71">
        <v>0</v>
      </c>
      <c r="AX418" s="71"/>
      <c r="AY418" s="72"/>
      <c r="AZ418" s="71">
        <v>47.5</v>
      </c>
      <c r="BA418" s="71">
        <v>0</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2137</v>
      </c>
      <c r="B419" s="70">
        <v>63</v>
      </c>
      <c r="C419" s="70">
        <v>12</v>
      </c>
      <c r="D419" s="70">
        <v>4</v>
      </c>
      <c r="E419" s="70">
        <v>2015</v>
      </c>
      <c r="F419" s="70" t="s">
        <v>182</v>
      </c>
      <c r="G419" s="70" t="s">
        <v>1644</v>
      </c>
      <c r="H419" s="70" t="s">
        <v>1645</v>
      </c>
      <c r="I419" s="148"/>
      <c r="J419" s="71">
        <v>14.419564018906311</v>
      </c>
      <c r="K419" s="71">
        <v>0.7405955235196654</v>
      </c>
      <c r="L419" s="71">
        <v>15.25178147394424</v>
      </c>
      <c r="M419" s="71">
        <v>15.277052437430349</v>
      </c>
      <c r="N419" s="71">
        <v>19.327075381592351</v>
      </c>
      <c r="O419" s="71">
        <v>6.4493100794401093</v>
      </c>
      <c r="P419" s="71">
        <v>8.5078264699678741</v>
      </c>
      <c r="Q419" s="71">
        <v>0.54156339444382995</v>
      </c>
      <c r="R419" s="71">
        <v>6.3127698423370973</v>
      </c>
      <c r="S419" s="71">
        <v>0</v>
      </c>
      <c r="T419" s="72"/>
      <c r="U419" s="71">
        <v>575442</v>
      </c>
      <c r="V419" s="71">
        <v>229</v>
      </c>
      <c r="W419" s="71">
        <v>316</v>
      </c>
      <c r="X419" s="71">
        <v>2523</v>
      </c>
      <c r="Y419" s="71">
        <v>3696</v>
      </c>
      <c r="Z419" s="71">
        <v>3747</v>
      </c>
      <c r="AA419" s="71">
        <v>1693</v>
      </c>
      <c r="AB419" s="71">
        <v>7454</v>
      </c>
      <c r="AC419" s="71">
        <v>1079065</v>
      </c>
      <c r="AD419" s="71">
        <v>0</v>
      </c>
      <c r="AE419" s="72"/>
      <c r="AF419" s="71">
        <v>4440858.8735637823</v>
      </c>
      <c r="AG419" s="71">
        <v>493399.45176862221</v>
      </c>
      <c r="AH419" s="71">
        <v>1972083.779780115</v>
      </c>
      <c r="AI419" s="71">
        <v>16046484.77733057</v>
      </c>
      <c r="AJ419" s="71">
        <v>16369760.01128572</v>
      </c>
      <c r="AK419" s="71">
        <v>0</v>
      </c>
      <c r="AL419" s="71">
        <v>0</v>
      </c>
      <c r="AM419" s="71">
        <v>1021539.431646025</v>
      </c>
      <c r="AN419" s="71">
        <v>0</v>
      </c>
      <c r="AO419" s="71">
        <v>0</v>
      </c>
      <c r="AP419" s="71">
        <v>40344126.325374834</v>
      </c>
      <c r="AQ419" s="72"/>
      <c r="AR419" s="71">
        <v>13</v>
      </c>
      <c r="AS419" s="71">
        <v>0</v>
      </c>
      <c r="AT419" s="71">
        <v>0</v>
      </c>
      <c r="AU419" s="71">
        <v>0</v>
      </c>
      <c r="AV419" s="71">
        <v>0</v>
      </c>
      <c r="AW419" s="71">
        <v>0</v>
      </c>
      <c r="AX419" s="71"/>
      <c r="AY419" s="72"/>
      <c r="AZ419" s="71">
        <v>73.099999999999994</v>
      </c>
      <c r="BA419" s="71">
        <v>0</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2138</v>
      </c>
      <c r="B420" s="70">
        <v>64</v>
      </c>
      <c r="C420" s="70">
        <v>13</v>
      </c>
      <c r="D420" s="70">
        <v>4</v>
      </c>
      <c r="E420" s="70">
        <v>2016</v>
      </c>
      <c r="F420" s="70" t="s">
        <v>155</v>
      </c>
      <c r="G420" s="70" t="s">
        <v>1644</v>
      </c>
      <c r="H420" s="70" t="s">
        <v>1645</v>
      </c>
      <c r="I420" s="148"/>
      <c r="J420" s="71">
        <v>9.1295752955438481</v>
      </c>
      <c r="K420" s="71">
        <v>0.69858750725038354</v>
      </c>
      <c r="L420" s="71">
        <v>16.400975357306816</v>
      </c>
      <c r="M420" s="71">
        <v>13.098300728720101</v>
      </c>
      <c r="N420" s="71">
        <v>19.425696034154193</v>
      </c>
      <c r="O420" s="71">
        <v>6.3947970879051246</v>
      </c>
      <c r="P420" s="71">
        <v>8.8331564761223849</v>
      </c>
      <c r="Q420" s="71">
        <v>0.51716770792726308</v>
      </c>
      <c r="R420" s="71">
        <v>6.2565660057361505</v>
      </c>
      <c r="S420" s="71">
        <v>0</v>
      </c>
      <c r="T420" s="72"/>
      <c r="U420" s="71">
        <v>346797</v>
      </c>
      <c r="V420" s="71">
        <v>229</v>
      </c>
      <c r="W420" s="71">
        <v>316</v>
      </c>
      <c r="X420" s="71">
        <v>2523</v>
      </c>
      <c r="Y420" s="71">
        <v>3653</v>
      </c>
      <c r="Z420" s="71">
        <v>3761</v>
      </c>
      <c r="AA420" s="71">
        <v>1818</v>
      </c>
      <c r="AB420" s="71">
        <v>7322</v>
      </c>
      <c r="AC420" s="71">
        <v>1068559.8873970921</v>
      </c>
      <c r="AD420" s="71">
        <v>0</v>
      </c>
      <c r="AE420" s="72"/>
      <c r="AF420" s="71">
        <v>2860900.427831478</v>
      </c>
      <c r="AG420" s="71">
        <v>470310.58302467573</v>
      </c>
      <c r="AH420" s="71">
        <v>1671438.1789809051</v>
      </c>
      <c r="AI420" s="71">
        <v>16017591.116417261</v>
      </c>
      <c r="AJ420" s="71">
        <v>16070753.562770501</v>
      </c>
      <c r="AK420" s="71">
        <v>0</v>
      </c>
      <c r="AL420" s="71">
        <v>0</v>
      </c>
      <c r="AM420" s="71">
        <v>1004228.967080057</v>
      </c>
      <c r="AN420" s="71">
        <v>0</v>
      </c>
      <c r="AO420" s="71">
        <v>0</v>
      </c>
      <c r="AP420" s="71">
        <v>38095222.836104877</v>
      </c>
      <c r="AQ420" s="72"/>
      <c r="AR420" s="71">
        <v>16</v>
      </c>
      <c r="AS420" s="71">
        <v>0</v>
      </c>
      <c r="AT420" s="71">
        <v>0</v>
      </c>
      <c r="AU420" s="71">
        <v>0</v>
      </c>
      <c r="AV420" s="71">
        <v>0</v>
      </c>
      <c r="AW420" s="71">
        <v>0</v>
      </c>
      <c r="AX420" s="71"/>
      <c r="AY420" s="72"/>
      <c r="AZ420" s="71">
        <v>87.4</v>
      </c>
      <c r="BA420" s="71">
        <v>0</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2139</v>
      </c>
      <c r="B421" s="70">
        <v>65</v>
      </c>
      <c r="C421" s="70">
        <v>14</v>
      </c>
      <c r="D421" s="70">
        <v>4</v>
      </c>
      <c r="E421" s="70">
        <v>2017</v>
      </c>
      <c r="F421" s="70" t="s">
        <v>156</v>
      </c>
      <c r="G421" s="70" t="s">
        <v>1644</v>
      </c>
      <c r="H421" s="70" t="s">
        <v>1645</v>
      </c>
      <c r="I421" s="148"/>
      <c r="J421" s="71">
        <v>9.5587690121919255</v>
      </c>
      <c r="K421" s="71">
        <v>0.71385183428844523</v>
      </c>
      <c r="L421" s="71">
        <v>14.805325367745281</v>
      </c>
      <c r="M421" s="71">
        <v>13.133534771099107</v>
      </c>
      <c r="N421" s="71">
        <v>18.899886980388025</v>
      </c>
      <c r="O421" s="71">
        <v>6.2971394245614336</v>
      </c>
      <c r="P421" s="71">
        <v>8.7096103727340051</v>
      </c>
      <c r="Q421" s="71">
        <v>0.48884273258301197</v>
      </c>
      <c r="R421" s="71">
        <v>5.893150527806764</v>
      </c>
      <c r="S421" s="71">
        <v>0</v>
      </c>
      <c r="T421" s="72"/>
      <c r="U421" s="71">
        <v>357284</v>
      </c>
      <c r="V421" s="71">
        <v>229</v>
      </c>
      <c r="W421" s="71">
        <v>316</v>
      </c>
      <c r="X421" s="71">
        <v>2523</v>
      </c>
      <c r="Y421" s="71">
        <v>3632</v>
      </c>
      <c r="Z421" s="71">
        <v>3765</v>
      </c>
      <c r="AA421" s="71">
        <v>1804</v>
      </c>
      <c r="AB421" s="71">
        <v>7157</v>
      </c>
      <c r="AC421" s="71">
        <v>1026463</v>
      </c>
      <c r="AD421" s="71">
        <v>0</v>
      </c>
      <c r="AE421" s="72"/>
      <c r="AF421" s="71">
        <v>2896241.7809842839</v>
      </c>
      <c r="AG421" s="71">
        <v>471677.0930768681</v>
      </c>
      <c r="AH421" s="71">
        <v>2041838.5790899289</v>
      </c>
      <c r="AI421" s="71">
        <v>15621305.829703679</v>
      </c>
      <c r="AJ421" s="71">
        <v>14489186.850673741</v>
      </c>
      <c r="AK421" s="71">
        <v>0</v>
      </c>
      <c r="AL421" s="71">
        <v>0</v>
      </c>
      <c r="AM421" s="71">
        <v>983134.77572954574</v>
      </c>
      <c r="AN421" s="71">
        <v>0</v>
      </c>
      <c r="AO421" s="71">
        <v>0</v>
      </c>
      <c r="AP421" s="71">
        <v>36503384.909258045</v>
      </c>
      <c r="AQ421" s="72"/>
      <c r="AR421" s="71">
        <v>16</v>
      </c>
      <c r="AS421" s="71">
        <v>0</v>
      </c>
      <c r="AT421" s="71">
        <v>2</v>
      </c>
      <c r="AU421" s="71">
        <v>0</v>
      </c>
      <c r="AV421" s="71">
        <v>0</v>
      </c>
      <c r="AW421" s="71">
        <v>0</v>
      </c>
      <c r="AX421" s="71"/>
      <c r="AY421" s="72"/>
      <c r="AZ421" s="71">
        <v>87.4</v>
      </c>
      <c r="BA421" s="71">
        <v>0</v>
      </c>
      <c r="BB421" s="71">
        <v>39.6</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2140</v>
      </c>
      <c r="B422" s="70">
        <v>66</v>
      </c>
      <c r="C422" s="70">
        <v>15</v>
      </c>
      <c r="D422" s="70">
        <v>4</v>
      </c>
      <c r="E422" s="70">
        <v>2018</v>
      </c>
      <c r="F422" s="70" t="s">
        <v>183</v>
      </c>
      <c r="G422" s="70" t="s">
        <v>1644</v>
      </c>
      <c r="H422" s="70" t="s">
        <v>1645</v>
      </c>
      <c r="I422" s="148"/>
      <c r="J422" s="71">
        <v>9.5167377705307761</v>
      </c>
      <c r="K422" s="71">
        <v>0.66440270801585799</v>
      </c>
      <c r="L422" s="71">
        <v>13.581979046833634</v>
      </c>
      <c r="M422" s="71">
        <v>13.198310367730905</v>
      </c>
      <c r="N422" s="71">
        <v>17.276241448913858</v>
      </c>
      <c r="O422" s="71">
        <v>6.1525719421778868</v>
      </c>
      <c r="P422" s="71">
        <v>8.6707116954817369</v>
      </c>
      <c r="Q422" s="71">
        <v>0.44322216782773299</v>
      </c>
      <c r="R422" s="71">
        <v>5.8762847610180966</v>
      </c>
      <c r="S422" s="71">
        <v>0</v>
      </c>
      <c r="T422" s="72"/>
      <c r="U422" s="71">
        <v>371678</v>
      </c>
      <c r="V422" s="71">
        <v>229</v>
      </c>
      <c r="W422" s="71">
        <v>316</v>
      </c>
      <c r="X422" s="71">
        <v>2523</v>
      </c>
      <c r="Y422" s="71">
        <v>3606</v>
      </c>
      <c r="Z422" s="71">
        <v>3749</v>
      </c>
      <c r="AA422" s="71">
        <v>1814</v>
      </c>
      <c r="AB422" s="71">
        <v>6993</v>
      </c>
      <c r="AC422" s="71">
        <v>1019514</v>
      </c>
      <c r="AD422" s="71">
        <v>0</v>
      </c>
      <c r="AE422" s="72"/>
      <c r="AF422" s="71">
        <v>3024445.5983494241</v>
      </c>
      <c r="AG422" s="71">
        <v>426754.93375883228</v>
      </c>
      <c r="AH422" s="71">
        <v>1924433.1120293289</v>
      </c>
      <c r="AI422" s="71">
        <v>15968165.436506899</v>
      </c>
      <c r="AJ422" s="71">
        <v>13363208.676101159</v>
      </c>
      <c r="AK422" s="71">
        <v>0</v>
      </c>
      <c r="AL422" s="71">
        <v>0</v>
      </c>
      <c r="AM422" s="71">
        <v>962594.21720656042</v>
      </c>
      <c r="AN422" s="71">
        <v>0</v>
      </c>
      <c r="AO422" s="71">
        <v>0</v>
      </c>
      <c r="AP422" s="71">
        <v>35669601.973952204</v>
      </c>
      <c r="AQ422" s="72"/>
      <c r="AR422" s="71">
        <v>16</v>
      </c>
      <c r="AS422" s="71">
        <v>0</v>
      </c>
      <c r="AT422" s="71">
        <v>23</v>
      </c>
      <c r="AU422" s="71">
        <v>0</v>
      </c>
      <c r="AV422" s="71">
        <v>0</v>
      </c>
      <c r="AW422" s="71">
        <v>0</v>
      </c>
      <c r="AX422" s="71"/>
      <c r="AY422" s="72"/>
      <c r="AZ422" s="71">
        <v>87</v>
      </c>
      <c r="BA422" s="71">
        <v>0</v>
      </c>
      <c r="BB422" s="71">
        <v>455</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2141</v>
      </c>
      <c r="B423" s="70">
        <v>67</v>
      </c>
      <c r="C423" s="70">
        <v>16</v>
      </c>
      <c r="D423" s="70">
        <v>4</v>
      </c>
      <c r="E423" s="70">
        <v>2019</v>
      </c>
      <c r="F423" s="70" t="s">
        <v>158</v>
      </c>
      <c r="G423" s="70" t="s">
        <v>1644</v>
      </c>
      <c r="H423" s="70" t="s">
        <v>1645</v>
      </c>
      <c r="I423" s="148"/>
      <c r="J423" s="71">
        <v>8.5698850375011748</v>
      </c>
      <c r="K423" s="71">
        <v>0.616516789601943</v>
      </c>
      <c r="L423" s="71">
        <v>13.642830947284839</v>
      </c>
      <c r="M423" s="71">
        <v>11.840082845361767</v>
      </c>
      <c r="N423" s="71">
        <v>17.193746311827056</v>
      </c>
      <c r="O423" s="71">
        <v>5.9099104644742511</v>
      </c>
      <c r="P423" s="71">
        <v>7.9029456635050845</v>
      </c>
      <c r="Q423" s="71">
        <v>0.41938265202085001</v>
      </c>
      <c r="R423" s="71">
        <v>5.7675763685241863</v>
      </c>
      <c r="S423" s="71">
        <v>0</v>
      </c>
      <c r="T423" s="72"/>
      <c r="U423" s="71">
        <v>352086</v>
      </c>
      <c r="V423" s="71">
        <v>229</v>
      </c>
      <c r="W423" s="71">
        <v>316</v>
      </c>
      <c r="X423" s="71">
        <v>2523</v>
      </c>
      <c r="Y423" s="71">
        <v>3545</v>
      </c>
      <c r="Z423" s="71">
        <v>3700</v>
      </c>
      <c r="AA423" s="71">
        <v>1641</v>
      </c>
      <c r="AB423" s="71">
        <v>6796</v>
      </c>
      <c r="AC423" s="71">
        <v>1017043</v>
      </c>
      <c r="AD423" s="71">
        <v>0</v>
      </c>
      <c r="AE423" s="72"/>
      <c r="AF423" s="71">
        <v>2811346.8928284659</v>
      </c>
      <c r="AG423" s="71">
        <v>426628.55964616529</v>
      </c>
      <c r="AH423" s="71">
        <v>2077812.9286814821</v>
      </c>
      <c r="AI423" s="71">
        <v>15647476.526843401</v>
      </c>
      <c r="AJ423" s="71">
        <v>13857662.336699</v>
      </c>
      <c r="AK423" s="71">
        <v>0</v>
      </c>
      <c r="AL423" s="71">
        <v>0</v>
      </c>
      <c r="AM423" s="71">
        <v>925564.03973939107</v>
      </c>
      <c r="AN423" s="71">
        <v>0</v>
      </c>
      <c r="AO423" s="71">
        <v>0</v>
      </c>
      <c r="AP423" s="71">
        <v>35746491.28443791</v>
      </c>
      <c r="AQ423" s="72"/>
      <c r="AR423" s="71">
        <v>18</v>
      </c>
      <c r="AS423" s="71">
        <v>2</v>
      </c>
      <c r="AT423" s="71">
        <v>31</v>
      </c>
      <c r="AU423" s="71">
        <v>0</v>
      </c>
      <c r="AV423" s="71">
        <v>0</v>
      </c>
      <c r="AW423" s="71">
        <v>0</v>
      </c>
      <c r="AX423" s="71"/>
      <c r="AY423" s="72"/>
      <c r="AZ423" s="71">
        <v>96.1</v>
      </c>
      <c r="BA423" s="71">
        <v>682.6</v>
      </c>
      <c r="BB423" s="71">
        <v>612.30000000000007</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2142</v>
      </c>
      <c r="B424" s="70">
        <v>68</v>
      </c>
      <c r="C424" s="70">
        <v>17</v>
      </c>
      <c r="D424" s="70">
        <v>4</v>
      </c>
      <c r="E424" s="70">
        <v>2020</v>
      </c>
      <c r="F424" s="70" t="s">
        <v>159</v>
      </c>
      <c r="G424" s="70" t="s">
        <v>1644</v>
      </c>
      <c r="H424" s="70" t="s">
        <v>1645</v>
      </c>
      <c r="I424" s="148"/>
      <c r="J424" s="71">
        <v>9.8646954644253473</v>
      </c>
      <c r="K424" s="71">
        <v>0.58780148637438012</v>
      </c>
      <c r="L424" s="71">
        <v>14.722106832144673</v>
      </c>
      <c r="M424" s="71">
        <v>10.286556583658696</v>
      </c>
      <c r="N424" s="71">
        <v>15.647903527535245</v>
      </c>
      <c r="O424" s="71">
        <v>5.1023475263466365</v>
      </c>
      <c r="P424" s="71">
        <v>7.4942071129562331</v>
      </c>
      <c r="Q424" s="71">
        <v>0.39273737856020502</v>
      </c>
      <c r="R424" s="71">
        <v>5.368394273940658</v>
      </c>
      <c r="S424" s="71">
        <v>0</v>
      </c>
      <c r="T424" s="72"/>
      <c r="U424" s="71">
        <v>459423</v>
      </c>
      <c r="V424" s="71">
        <v>202</v>
      </c>
      <c r="W424" s="71">
        <v>303</v>
      </c>
      <c r="X424" s="71">
        <v>2305</v>
      </c>
      <c r="Y424" s="71">
        <v>3520</v>
      </c>
      <c r="Z424" s="71">
        <v>3646</v>
      </c>
      <c r="AA424" s="71">
        <v>1654</v>
      </c>
      <c r="AB424" s="71">
        <v>6661</v>
      </c>
      <c r="AC424" s="71">
        <v>951653.99999999988</v>
      </c>
      <c r="AD424" s="71">
        <v>0</v>
      </c>
      <c r="AE424" s="72"/>
      <c r="AF424" s="71">
        <v>3587132.257141307</v>
      </c>
      <c r="AG424" s="71">
        <v>376604.76261368528</v>
      </c>
      <c r="AH424" s="71">
        <v>2158971.7638688432</v>
      </c>
      <c r="AI424" s="71">
        <v>13234576.221838282</v>
      </c>
      <c r="AJ424" s="71">
        <v>14454837.12835585</v>
      </c>
      <c r="AK424" s="71"/>
      <c r="AL424" s="71"/>
      <c r="AM424" s="71">
        <v>869334.50525353092</v>
      </c>
      <c r="AN424" s="71"/>
      <c r="AO424" s="71"/>
      <c r="AP424" s="71">
        <v>34681456.639071502</v>
      </c>
      <c r="AQ424" s="72"/>
      <c r="AR424" s="71">
        <v>19</v>
      </c>
      <c r="AS424" s="71">
        <v>2</v>
      </c>
      <c r="AT424" s="71">
        <v>39</v>
      </c>
      <c r="AU424" s="71">
        <v>0</v>
      </c>
      <c r="AV424" s="71">
        <v>0</v>
      </c>
      <c r="AW424" s="71">
        <v>0</v>
      </c>
      <c r="AX424" s="71"/>
      <c r="AY424" s="72"/>
      <c r="AZ424" s="71">
        <v>106</v>
      </c>
      <c r="BA424" s="71">
        <v>682.6</v>
      </c>
      <c r="BB424" s="71">
        <v>768.3</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2143</v>
      </c>
      <c r="B425" s="70">
        <v>68</v>
      </c>
      <c r="C425" s="70">
        <v>18</v>
      </c>
      <c r="D425" s="70">
        <v>4</v>
      </c>
      <c r="E425" s="70">
        <v>2021</v>
      </c>
      <c r="F425" s="70" t="s">
        <v>160</v>
      </c>
      <c r="G425" s="1064" t="s">
        <v>1644</v>
      </c>
      <c r="H425" s="70" t="s">
        <v>1645</v>
      </c>
      <c r="I425" s="148"/>
      <c r="J425" s="71">
        <v>11.963545727380621</v>
      </c>
      <c r="K425" s="71">
        <v>0.56621599503938014</v>
      </c>
      <c r="L425" s="71">
        <v>13.435231923777028</v>
      </c>
      <c r="M425" s="71">
        <v>10.447196530589673</v>
      </c>
      <c r="N425" s="71">
        <v>15.248661313960284</v>
      </c>
      <c r="O425" s="71">
        <v>4.8412412467361214</v>
      </c>
      <c r="P425" s="71">
        <v>7.6250868485714598</v>
      </c>
      <c r="Q425" s="71">
        <v>0.38132619841265403</v>
      </c>
      <c r="R425" s="71">
        <v>5.3211948825404889</v>
      </c>
      <c r="S425" s="71">
        <v>0</v>
      </c>
      <c r="T425" s="72"/>
      <c r="U425" s="71">
        <v>572177</v>
      </c>
      <c r="V425" s="71">
        <v>202</v>
      </c>
      <c r="W425" s="71">
        <v>303</v>
      </c>
      <c r="X425" s="71">
        <v>2305</v>
      </c>
      <c r="Y425" s="71">
        <v>3472</v>
      </c>
      <c r="Z425" s="71">
        <v>3562</v>
      </c>
      <c r="AA425" s="71">
        <v>1641</v>
      </c>
      <c r="AB425" s="71">
        <v>6531</v>
      </c>
      <c r="AC425" s="71">
        <v>915098.99999999988</v>
      </c>
      <c r="AD425" s="71">
        <v>0</v>
      </c>
      <c r="AE425" s="72"/>
      <c r="AF425" s="71">
        <v>4382629.5346722417</v>
      </c>
      <c r="AG425" s="71">
        <v>383108.13572091534</v>
      </c>
      <c r="AH425" s="71">
        <v>1935643.830651548</v>
      </c>
      <c r="AI425" s="71">
        <v>14522253.253269888</v>
      </c>
      <c r="AJ425" s="71">
        <v>13888707.794710601</v>
      </c>
      <c r="AK425" s="71">
        <v>0</v>
      </c>
      <c r="AL425" s="71">
        <v>0</v>
      </c>
      <c r="AM425" s="71">
        <v>857284.45127276087</v>
      </c>
      <c r="AN425" s="71">
        <v>0</v>
      </c>
      <c r="AO425" s="71">
        <v>0</v>
      </c>
      <c r="AP425" s="71">
        <v>35969627.000297956</v>
      </c>
      <c r="AQ425" s="72"/>
      <c r="AR425" s="71">
        <v>21</v>
      </c>
      <c r="AS425" s="71">
        <v>3</v>
      </c>
      <c r="AT425" s="71">
        <v>54</v>
      </c>
      <c r="AU425" s="71">
        <v>0</v>
      </c>
      <c r="AV425" s="71">
        <v>0</v>
      </c>
      <c r="AW425" s="71">
        <v>0</v>
      </c>
      <c r="AX425" s="71"/>
      <c r="AY425" s="72"/>
      <c r="AZ425" s="71">
        <v>113.3</v>
      </c>
      <c r="BA425" s="71">
        <v>732.1</v>
      </c>
      <c r="BB425" s="71">
        <v>1056.9000000000001</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1647</v>
      </c>
      <c r="B426" s="70">
        <v>68</v>
      </c>
      <c r="C426" s="70">
        <v>19</v>
      </c>
      <c r="D426" s="70">
        <v>4</v>
      </c>
      <c r="E426" s="70">
        <v>2022</v>
      </c>
      <c r="F426" s="70" t="s">
        <v>161</v>
      </c>
      <c r="G426" s="1064" t="s">
        <v>1644</v>
      </c>
      <c r="H426" s="70" t="s">
        <v>1645</v>
      </c>
      <c r="I426" s="148"/>
      <c r="J426" s="71">
        <v>9.4522385798813318</v>
      </c>
      <c r="K426" s="71">
        <v>0.54161621860470155</v>
      </c>
      <c r="L426" s="71">
        <v>12.046459295298371</v>
      </c>
      <c r="M426" s="71">
        <v>10.651464626939138</v>
      </c>
      <c r="N426" s="71">
        <v>14.840106959417344</v>
      </c>
      <c r="O426" s="71">
        <v>5.0525496846521714</v>
      </c>
      <c r="P426" s="71">
        <v>7.5792447967608085</v>
      </c>
      <c r="Q426" s="71">
        <v>0.37447106818756304</v>
      </c>
      <c r="R426" s="71">
        <v>5.4418954040268801</v>
      </c>
      <c r="S426" s="71">
        <v>0</v>
      </c>
      <c r="T426" s="72"/>
      <c r="U426" s="71">
        <v>556007</v>
      </c>
      <c r="V426" s="71">
        <v>202</v>
      </c>
      <c r="W426" s="71">
        <v>303</v>
      </c>
      <c r="X426" s="71">
        <v>2305</v>
      </c>
      <c r="Y426" s="71">
        <v>3431</v>
      </c>
      <c r="Z426" s="71">
        <v>3532</v>
      </c>
      <c r="AA426" s="71">
        <v>1656</v>
      </c>
      <c r="AB426" s="71">
        <v>6361</v>
      </c>
      <c r="AC426" s="71">
        <v>947609.99999999977</v>
      </c>
      <c r="AD426" s="71">
        <v>0</v>
      </c>
      <c r="AE426" s="72"/>
      <c r="AF426" s="71">
        <v>3796708.1398891453</v>
      </c>
      <c r="AG426" s="71">
        <v>386473.57662418491</v>
      </c>
      <c r="AH426" s="71">
        <v>2148582.4467459</v>
      </c>
      <c r="AI426" s="71">
        <v>14422403.692138402</v>
      </c>
      <c r="AJ426" s="71">
        <v>13970567.730131334</v>
      </c>
      <c r="AK426" s="71">
        <v>0</v>
      </c>
      <c r="AL426" s="71">
        <v>0</v>
      </c>
      <c r="AM426" s="71">
        <v>821378.71972366201</v>
      </c>
      <c r="AN426" s="71">
        <v>0</v>
      </c>
      <c r="AO426" s="71">
        <v>0</v>
      </c>
      <c r="AP426" s="71">
        <v>35546114.305252634</v>
      </c>
      <c r="AQ426" s="72"/>
      <c r="AR426" s="71">
        <v>22</v>
      </c>
      <c r="AS426" s="71">
        <v>3</v>
      </c>
      <c r="AT426" s="71">
        <v>58</v>
      </c>
      <c r="AU426" s="71">
        <v>0</v>
      </c>
      <c r="AV426" s="71">
        <v>0</v>
      </c>
      <c r="AW426" s="71">
        <v>0</v>
      </c>
      <c r="AX426" s="71"/>
      <c r="AY426" s="72"/>
      <c r="AZ426" s="71">
        <v>118</v>
      </c>
      <c r="BA426" s="71">
        <v>732.1</v>
      </c>
      <c r="BB426" s="71">
        <v>1133.6999999999996</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2144</v>
      </c>
      <c r="B427" s="70">
        <v>68</v>
      </c>
      <c r="C427" s="70">
        <v>20</v>
      </c>
      <c r="D427" s="70">
        <v>4</v>
      </c>
      <c r="E427" s="70">
        <v>2023</v>
      </c>
      <c r="F427" s="70" t="s">
        <v>1539</v>
      </c>
      <c r="G427" s="70" t="s">
        <v>1644</v>
      </c>
      <c r="H427" s="70" t="s">
        <v>1645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22</v>
      </c>
      <c r="AS427" s="71">
        <v>3</v>
      </c>
      <c r="AT427" s="71">
        <v>58</v>
      </c>
      <c r="AU427" s="71">
        <v>0</v>
      </c>
      <c r="AV427" s="71">
        <v>0</v>
      </c>
      <c r="AW427" s="71">
        <v>0</v>
      </c>
      <c r="AX427" s="71"/>
      <c r="AY427" s="72"/>
      <c r="AZ427" s="71">
        <v>117.7</v>
      </c>
      <c r="BA427" s="71">
        <v>732.1</v>
      </c>
      <c r="BB427" s="71">
        <v>1133.6999999999996</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1643</v>
      </c>
      <c r="B428" s="70">
        <v>68</v>
      </c>
      <c r="C428" s="70">
        <v>21</v>
      </c>
      <c r="D428" s="70">
        <v>4</v>
      </c>
      <c r="E428" s="70">
        <v>2024</v>
      </c>
      <c r="F428" s="70" t="s">
        <v>1554</v>
      </c>
      <c r="G428" s="70" t="s">
        <v>1644</v>
      </c>
      <c r="H428" s="70" t="s">
        <v>1645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2145</v>
      </c>
      <c r="B429" s="70">
        <v>375</v>
      </c>
      <c r="C429" s="70">
        <v>1</v>
      </c>
      <c r="D429" s="70">
        <v>23</v>
      </c>
      <c r="E429" s="70">
        <v>1990</v>
      </c>
      <c r="F429" s="70" t="s">
        <v>787</v>
      </c>
      <c r="G429" s="70" t="s">
        <v>2146</v>
      </c>
      <c r="H429" s="70" t="s">
        <v>2147</v>
      </c>
      <c r="I429" s="148"/>
      <c r="J429" s="71">
        <v>8.4635666100475326</v>
      </c>
      <c r="K429" s="71">
        <v>3.0684360112139331</v>
      </c>
      <c r="L429" s="71">
        <v>0.34808695070870088</v>
      </c>
      <c r="M429" s="71">
        <v>3.4427233158687471</v>
      </c>
      <c r="N429" s="71">
        <v>9.0903532595130674</v>
      </c>
      <c r="O429" s="71">
        <v>6.4063337855239872</v>
      </c>
      <c r="P429" s="71">
        <v>11.861072570788391</v>
      </c>
      <c r="Q429" s="71">
        <v>0.63387623743385102</v>
      </c>
      <c r="R429" s="71">
        <v>0</v>
      </c>
      <c r="S429" s="71">
        <v>0.51714300460111728</v>
      </c>
      <c r="T429" s="72"/>
      <c r="U429" s="71">
        <v>1375232</v>
      </c>
      <c r="V429" s="71">
        <v>882</v>
      </c>
      <c r="W429" s="71">
        <v>5</v>
      </c>
      <c r="X429" s="71">
        <v>1444</v>
      </c>
      <c r="Y429" s="71">
        <v>2363</v>
      </c>
      <c r="Z429" s="71">
        <v>2635</v>
      </c>
      <c r="AA429" s="71">
        <v>2880</v>
      </c>
      <c r="AB429" s="71">
        <v>10292</v>
      </c>
      <c r="AC429" s="71">
        <v>0</v>
      </c>
      <c r="AD429" s="71">
        <v>0.51714300460111728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2148</v>
      </c>
      <c r="B430" s="70">
        <v>376</v>
      </c>
      <c r="C430" s="70">
        <v>2</v>
      </c>
      <c r="D430" s="70">
        <v>23</v>
      </c>
      <c r="E430" s="70">
        <v>2005</v>
      </c>
      <c r="F430" s="70" t="s">
        <v>789</v>
      </c>
      <c r="G430" s="70" t="s">
        <v>2146</v>
      </c>
      <c r="H430" s="70" t="s">
        <v>2147</v>
      </c>
      <c r="I430" s="148"/>
      <c r="J430" s="71">
        <v>6.6194194882141986</v>
      </c>
      <c r="K430" s="71">
        <v>1.830289672429291</v>
      </c>
      <c r="L430" s="71">
        <v>0.53522247114783594</v>
      </c>
      <c r="M430" s="71">
        <v>7.463635983894422</v>
      </c>
      <c r="N430" s="71">
        <v>13.1698474016288</v>
      </c>
      <c r="O430" s="71">
        <v>9.7254834789461135</v>
      </c>
      <c r="P430" s="71">
        <v>11.525696760414441</v>
      </c>
      <c r="Q430" s="71">
        <v>0.53158388175392302</v>
      </c>
      <c r="R430" s="71">
        <v>0</v>
      </c>
      <c r="S430" s="71">
        <v>1.158652314666667</v>
      </c>
      <c r="T430" s="72"/>
      <c r="U430" s="71">
        <v>854960</v>
      </c>
      <c r="V430" s="71">
        <v>675</v>
      </c>
      <c r="W430" s="71">
        <v>6</v>
      </c>
      <c r="X430" s="71">
        <v>1243</v>
      </c>
      <c r="Y430" s="71">
        <v>2446</v>
      </c>
      <c r="Z430" s="71">
        <v>4629</v>
      </c>
      <c r="AA430" s="71">
        <v>2292</v>
      </c>
      <c r="AB430" s="71">
        <v>9023</v>
      </c>
      <c r="AC430" s="71">
        <v>0</v>
      </c>
      <c r="AD430" s="71">
        <v>1.158652314666667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2149</v>
      </c>
      <c r="B431" s="70">
        <v>377</v>
      </c>
      <c r="C431" s="70">
        <v>3</v>
      </c>
      <c r="D431" s="70">
        <v>23</v>
      </c>
      <c r="E431" s="70">
        <v>2006</v>
      </c>
      <c r="F431" s="70" t="s">
        <v>790</v>
      </c>
      <c r="G431" s="70" t="s">
        <v>2146</v>
      </c>
      <c r="H431" s="70" t="s">
        <v>2147</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2150</v>
      </c>
      <c r="B432" s="70">
        <v>378</v>
      </c>
      <c r="C432" s="70">
        <v>4</v>
      </c>
      <c r="D432" s="70">
        <v>23</v>
      </c>
      <c r="E432" s="70">
        <v>2007</v>
      </c>
      <c r="F432" s="70" t="s">
        <v>791</v>
      </c>
      <c r="G432" s="70" t="s">
        <v>2146</v>
      </c>
      <c r="H432" s="70" t="s">
        <v>2147</v>
      </c>
      <c r="I432" s="148"/>
      <c r="J432" s="71">
        <v>5.8181483389794257</v>
      </c>
      <c r="K432" s="71">
        <v>1.5055177327316529</v>
      </c>
      <c r="L432" s="71">
        <v>0.6042038162518294</v>
      </c>
      <c r="M432" s="71">
        <v>7.4710513267424687</v>
      </c>
      <c r="N432" s="71">
        <v>13.153764511181571</v>
      </c>
      <c r="O432" s="71">
        <v>9.2160072034787106</v>
      </c>
      <c r="P432" s="71">
        <v>11.377285142343981</v>
      </c>
      <c r="Q432" s="71">
        <v>0.54372189168924001</v>
      </c>
      <c r="R432" s="71">
        <v>0</v>
      </c>
      <c r="S432" s="71">
        <v>1.009572798255733</v>
      </c>
      <c r="T432" s="72"/>
      <c r="U432" s="71">
        <v>836384</v>
      </c>
      <c r="V432" s="71">
        <v>586</v>
      </c>
      <c r="W432" s="71">
        <v>7</v>
      </c>
      <c r="X432" s="71">
        <v>1533</v>
      </c>
      <c r="Y432" s="71">
        <v>2450</v>
      </c>
      <c r="Z432" s="71">
        <v>4560</v>
      </c>
      <c r="AA432" s="71">
        <v>2228</v>
      </c>
      <c r="AB432" s="71">
        <v>8741</v>
      </c>
      <c r="AC432" s="71">
        <v>0</v>
      </c>
      <c r="AD432" s="71">
        <v>1.009572798255733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2151</v>
      </c>
      <c r="B433" s="70">
        <v>379</v>
      </c>
      <c r="C433" s="70">
        <v>5</v>
      </c>
      <c r="D433" s="70">
        <v>23</v>
      </c>
      <c r="E433" s="70">
        <v>2008</v>
      </c>
      <c r="F433" s="70" t="s">
        <v>792</v>
      </c>
      <c r="G433" s="70" t="s">
        <v>2146</v>
      </c>
      <c r="H433" s="70" t="s">
        <v>2147</v>
      </c>
      <c r="I433" s="148"/>
      <c r="J433" s="71">
        <v>4.9551048090882883</v>
      </c>
      <c r="K433" s="71">
        <v>1.1259767518199739</v>
      </c>
      <c r="L433" s="71">
        <v>0.53828262747522859</v>
      </c>
      <c r="M433" s="71">
        <v>7.5572387681810289</v>
      </c>
      <c r="N433" s="71">
        <v>12.75883617164582</v>
      </c>
      <c r="O433" s="71">
        <v>8.8605540902293374</v>
      </c>
      <c r="P433" s="71">
        <v>11.022573361505209</v>
      </c>
      <c r="Q433" s="71">
        <v>0.52604996586071995</v>
      </c>
      <c r="R433" s="71">
        <v>0</v>
      </c>
      <c r="S433" s="71">
        <v>1.04786261275161</v>
      </c>
      <c r="T433" s="72"/>
      <c r="U433" s="71">
        <v>814933</v>
      </c>
      <c r="V433" s="71">
        <v>586</v>
      </c>
      <c r="W433" s="71">
        <v>7</v>
      </c>
      <c r="X433" s="71">
        <v>1533</v>
      </c>
      <c r="Y433" s="71">
        <v>2445</v>
      </c>
      <c r="Z433" s="71">
        <v>4538</v>
      </c>
      <c r="AA433" s="71">
        <v>2161</v>
      </c>
      <c r="AB433" s="71">
        <v>8596</v>
      </c>
      <c r="AC433" s="71">
        <v>0</v>
      </c>
      <c r="AD433" s="71">
        <v>1.04786261275161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2152</v>
      </c>
      <c r="B434" s="70">
        <v>380</v>
      </c>
      <c r="C434" s="70">
        <v>6</v>
      </c>
      <c r="D434" s="70">
        <v>23</v>
      </c>
      <c r="E434" s="70">
        <v>2009</v>
      </c>
      <c r="F434" s="70" t="s">
        <v>176</v>
      </c>
      <c r="G434" s="70" t="s">
        <v>2146</v>
      </c>
      <c r="H434" s="70" t="s">
        <v>2147</v>
      </c>
      <c r="I434" s="148"/>
      <c r="J434" s="71">
        <v>5.4514493560924224</v>
      </c>
      <c r="K434" s="71">
        <v>1.1206498855701359</v>
      </c>
      <c r="L434" s="71">
        <v>3.3899836188188388</v>
      </c>
      <c r="M434" s="71">
        <v>8.0654076271645092</v>
      </c>
      <c r="N434" s="71">
        <v>11.46589043650105</v>
      </c>
      <c r="O434" s="71">
        <v>8.9827509485679258</v>
      </c>
      <c r="P434" s="71">
        <v>10.518223211528291</v>
      </c>
      <c r="Q434" s="71">
        <v>0.49249608339651002</v>
      </c>
      <c r="R434" s="71">
        <v>0</v>
      </c>
      <c r="S434" s="71">
        <v>0.82053430287999984</v>
      </c>
      <c r="T434" s="72"/>
      <c r="U434" s="71">
        <v>709581</v>
      </c>
      <c r="V434" s="71">
        <v>536</v>
      </c>
      <c r="W434" s="71">
        <v>63</v>
      </c>
      <c r="X434" s="71">
        <v>1648</v>
      </c>
      <c r="Y434" s="71">
        <v>2433</v>
      </c>
      <c r="Z434" s="71">
        <v>4541</v>
      </c>
      <c r="AA434" s="71">
        <v>2117</v>
      </c>
      <c r="AB434" s="71">
        <v>8448</v>
      </c>
      <c r="AC434" s="71">
        <v>0</v>
      </c>
      <c r="AD434" s="71">
        <v>0.82053430287999984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4.1070000000000002</v>
      </c>
      <c r="BK434" s="71">
        <v>0</v>
      </c>
      <c r="BL434" s="71">
        <v>0</v>
      </c>
      <c r="BM434" s="71">
        <v>0</v>
      </c>
      <c r="BN434" s="72"/>
      <c r="BO434" s="71">
        <v>0</v>
      </c>
      <c r="BP434" s="71">
        <v>0</v>
      </c>
      <c r="BQ434" s="71">
        <v>1</v>
      </c>
      <c r="BR434" s="71">
        <v>0</v>
      </c>
      <c r="BS434" s="71">
        <v>0</v>
      </c>
      <c r="BT434" s="71">
        <v>0</v>
      </c>
      <c r="BU434"/>
      <c r="BV434" s="70">
        <v>4.1070000000000002</v>
      </c>
      <c r="BW434" s="70">
        <v>0</v>
      </c>
      <c r="BX434" s="70">
        <v>0</v>
      </c>
      <c r="BY434" s="70">
        <v>0</v>
      </c>
      <c r="BZ434" s="70">
        <v>0</v>
      </c>
      <c r="CA434" s="70">
        <v>0</v>
      </c>
      <c r="CB434" s="70">
        <v>0</v>
      </c>
      <c r="CC434" s="70">
        <v>0</v>
      </c>
      <c r="CD434" s="70">
        <v>0</v>
      </c>
    </row>
    <row r="435" spans="1:82">
      <c r="A435" s="70" t="s">
        <v>2153</v>
      </c>
      <c r="B435" s="70">
        <v>381</v>
      </c>
      <c r="C435" s="70">
        <v>7</v>
      </c>
      <c r="D435" s="70">
        <v>23</v>
      </c>
      <c r="E435" s="70">
        <v>2010</v>
      </c>
      <c r="F435" s="70" t="s">
        <v>177</v>
      </c>
      <c r="G435" s="70" t="s">
        <v>2146</v>
      </c>
      <c r="H435" s="70" t="s">
        <v>2147</v>
      </c>
      <c r="I435" s="148"/>
      <c r="J435" s="71">
        <v>4.6757461413740158</v>
      </c>
      <c r="K435" s="71">
        <v>1.1480000975856559</v>
      </c>
      <c r="L435" s="71">
        <v>3.2144169897133659</v>
      </c>
      <c r="M435" s="71">
        <v>7.7449244511539312</v>
      </c>
      <c r="N435" s="71">
        <v>11.74826496970719</v>
      </c>
      <c r="O435" s="71">
        <v>8.9254510166356287</v>
      </c>
      <c r="P435" s="71">
        <v>10.56851436197144</v>
      </c>
      <c r="Q435" s="71">
        <v>0.50605852086024095</v>
      </c>
      <c r="R435" s="71">
        <v>0</v>
      </c>
      <c r="S435" s="71">
        <v>0.83073406235351233</v>
      </c>
      <c r="T435" s="72"/>
      <c r="U435" s="71">
        <v>697347</v>
      </c>
      <c r="V435" s="71">
        <v>536</v>
      </c>
      <c r="W435" s="71">
        <v>63</v>
      </c>
      <c r="X435" s="71">
        <v>1648</v>
      </c>
      <c r="Y435" s="71">
        <v>2422</v>
      </c>
      <c r="Z435" s="71">
        <v>4533</v>
      </c>
      <c r="AA435" s="71">
        <v>2074</v>
      </c>
      <c r="AB435" s="71">
        <v>8318</v>
      </c>
      <c r="AC435" s="71">
        <v>0</v>
      </c>
      <c r="AD435" s="71">
        <v>0.83073406235351233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3.9140000000000001</v>
      </c>
      <c r="BK435" s="71">
        <v>0</v>
      </c>
      <c r="BL435" s="71">
        <v>0</v>
      </c>
      <c r="BM435" s="71">
        <v>0</v>
      </c>
      <c r="BN435" s="72"/>
      <c r="BO435" s="71">
        <v>0</v>
      </c>
      <c r="BP435" s="71">
        <v>0</v>
      </c>
      <c r="BQ435" s="71">
        <v>1</v>
      </c>
      <c r="BR435" s="71">
        <v>0</v>
      </c>
      <c r="BS435" s="71">
        <v>0</v>
      </c>
      <c r="BT435" s="71">
        <v>0</v>
      </c>
      <c r="BU435"/>
      <c r="BV435" s="70">
        <v>3.9140000000000001</v>
      </c>
      <c r="BW435" s="70">
        <v>0</v>
      </c>
      <c r="BX435" s="70">
        <v>0</v>
      </c>
      <c r="BY435" s="70">
        <v>0</v>
      </c>
      <c r="BZ435" s="70">
        <v>0</v>
      </c>
      <c r="CA435" s="70">
        <v>0</v>
      </c>
      <c r="CB435" s="70">
        <v>0</v>
      </c>
      <c r="CC435" s="70">
        <v>0</v>
      </c>
      <c r="CD435" s="70">
        <v>0</v>
      </c>
    </row>
    <row r="436" spans="1:82">
      <c r="A436" s="70" t="s">
        <v>2154</v>
      </c>
      <c r="B436" s="70">
        <v>382</v>
      </c>
      <c r="C436" s="70">
        <v>8</v>
      </c>
      <c r="D436" s="70">
        <v>23</v>
      </c>
      <c r="E436" s="70">
        <v>2011</v>
      </c>
      <c r="F436" s="70" t="s">
        <v>178</v>
      </c>
      <c r="G436" s="70" t="s">
        <v>2146</v>
      </c>
      <c r="H436" s="70" t="s">
        <v>2147</v>
      </c>
      <c r="I436" s="148"/>
      <c r="J436" s="71">
        <v>4.3940477196714323</v>
      </c>
      <c r="K436" s="71">
        <v>1.474760035238099</v>
      </c>
      <c r="L436" s="71">
        <v>2.5400802748676261</v>
      </c>
      <c r="M436" s="71">
        <v>8.7258652362373077</v>
      </c>
      <c r="N436" s="71">
        <v>13.479864094979019</v>
      </c>
      <c r="O436" s="71">
        <v>8.7703569227941642</v>
      </c>
      <c r="P436" s="71">
        <v>10.198771398416161</v>
      </c>
      <c r="Q436" s="71">
        <v>0.57187271365790504</v>
      </c>
      <c r="R436" s="71">
        <v>0</v>
      </c>
      <c r="S436" s="71">
        <v>1.215067237157762</v>
      </c>
      <c r="T436" s="72"/>
      <c r="U436" s="71">
        <v>604765</v>
      </c>
      <c r="V436" s="71">
        <v>536</v>
      </c>
      <c r="W436" s="71">
        <v>63</v>
      </c>
      <c r="X436" s="71">
        <v>1648</v>
      </c>
      <c r="Y436" s="71">
        <v>2401</v>
      </c>
      <c r="Z436" s="71">
        <v>4551</v>
      </c>
      <c r="AA436" s="71">
        <v>2061</v>
      </c>
      <c r="AB436" s="71">
        <v>8149</v>
      </c>
      <c r="AC436" s="71">
        <v>0</v>
      </c>
      <c r="AD436" s="71">
        <v>1.215067237157762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4.2549999999999999</v>
      </c>
      <c r="BK436" s="71">
        <v>0</v>
      </c>
      <c r="BL436" s="71">
        <v>0</v>
      </c>
      <c r="BM436" s="71">
        <v>0</v>
      </c>
      <c r="BN436" s="72"/>
      <c r="BO436" s="71">
        <v>0</v>
      </c>
      <c r="BP436" s="71">
        <v>0</v>
      </c>
      <c r="BQ436" s="71">
        <v>1</v>
      </c>
      <c r="BR436" s="71">
        <v>0</v>
      </c>
      <c r="BS436" s="71">
        <v>0</v>
      </c>
      <c r="BT436" s="71">
        <v>0</v>
      </c>
      <c r="BU436"/>
      <c r="BV436" s="70">
        <v>4.2549999999999999</v>
      </c>
      <c r="BW436" s="70">
        <v>0</v>
      </c>
      <c r="BX436" s="70">
        <v>0</v>
      </c>
      <c r="BY436" s="70">
        <v>0</v>
      </c>
      <c r="BZ436" s="70">
        <v>0</v>
      </c>
      <c r="CA436" s="70">
        <v>0</v>
      </c>
      <c r="CB436" s="70">
        <v>0</v>
      </c>
      <c r="CC436" s="70">
        <v>0</v>
      </c>
      <c r="CD436" s="70">
        <v>0</v>
      </c>
    </row>
    <row r="437" spans="1:82">
      <c r="A437" s="70" t="s">
        <v>2155</v>
      </c>
      <c r="B437" s="70">
        <v>383</v>
      </c>
      <c r="C437" s="70">
        <v>9</v>
      </c>
      <c r="D437" s="70">
        <v>23</v>
      </c>
      <c r="E437" s="70">
        <v>2012</v>
      </c>
      <c r="F437" s="70" t="s">
        <v>179</v>
      </c>
      <c r="G437" s="70" t="s">
        <v>2146</v>
      </c>
      <c r="H437" s="70" t="s">
        <v>2147</v>
      </c>
      <c r="I437" s="148"/>
      <c r="J437" s="71">
        <v>5.9811050198547422</v>
      </c>
      <c r="K437" s="71">
        <v>1.3842342083123691</v>
      </c>
      <c r="L437" s="71">
        <v>2.5018704848226241</v>
      </c>
      <c r="M437" s="71">
        <v>8.6937862636446894</v>
      </c>
      <c r="N437" s="71">
        <v>13.293552255882791</v>
      </c>
      <c r="O437" s="71">
        <v>8.6936937903386813</v>
      </c>
      <c r="P437" s="71">
        <v>10.017919975615227</v>
      </c>
      <c r="Q437" s="71">
        <v>0.61088248612631202</v>
      </c>
      <c r="R437" s="71">
        <v>0</v>
      </c>
      <c r="S437" s="71">
        <v>1.0163775100959409</v>
      </c>
      <c r="T437" s="72"/>
      <c r="U437" s="71">
        <v>725865</v>
      </c>
      <c r="V437" s="71">
        <v>536</v>
      </c>
      <c r="W437" s="71">
        <v>63</v>
      </c>
      <c r="X437" s="71">
        <v>1648</v>
      </c>
      <c r="Y437" s="71">
        <v>2375</v>
      </c>
      <c r="Z437" s="71">
        <v>4547</v>
      </c>
      <c r="AA437" s="71">
        <v>2013</v>
      </c>
      <c r="AB437" s="71">
        <v>8012</v>
      </c>
      <c r="AC437" s="71">
        <v>0</v>
      </c>
      <c r="AD437" s="71">
        <v>1.0163775100959409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4.484</v>
      </c>
      <c r="BK437" s="71">
        <v>0</v>
      </c>
      <c r="BL437" s="71">
        <v>0</v>
      </c>
      <c r="BM437" s="71">
        <v>0</v>
      </c>
      <c r="BN437" s="72"/>
      <c r="BO437" s="71">
        <v>0</v>
      </c>
      <c r="BP437" s="71">
        <v>0</v>
      </c>
      <c r="BQ437" s="71">
        <v>1</v>
      </c>
      <c r="BR437" s="71">
        <v>0</v>
      </c>
      <c r="BS437" s="71">
        <v>0</v>
      </c>
      <c r="BT437" s="71">
        <v>0</v>
      </c>
      <c r="BU437"/>
      <c r="BV437" s="70">
        <v>4.484</v>
      </c>
      <c r="BW437" s="70">
        <v>0</v>
      </c>
      <c r="BX437" s="70">
        <v>0</v>
      </c>
      <c r="BY437" s="70">
        <v>0</v>
      </c>
      <c r="BZ437" s="70">
        <v>0</v>
      </c>
      <c r="CA437" s="70">
        <v>0</v>
      </c>
      <c r="CB437" s="70">
        <v>0</v>
      </c>
      <c r="CC437" s="70">
        <v>0</v>
      </c>
      <c r="CD437" s="70">
        <v>0</v>
      </c>
    </row>
    <row r="438" spans="1:82">
      <c r="A438" s="70" t="s">
        <v>2156</v>
      </c>
      <c r="B438" s="70">
        <v>384</v>
      </c>
      <c r="C438" s="70">
        <v>10</v>
      </c>
      <c r="D438" s="70">
        <v>23</v>
      </c>
      <c r="E438" s="70">
        <v>2013</v>
      </c>
      <c r="F438" s="70" t="s">
        <v>180</v>
      </c>
      <c r="G438" s="70" t="s">
        <v>2146</v>
      </c>
      <c r="H438" s="70" t="s">
        <v>2147</v>
      </c>
      <c r="I438" s="148"/>
      <c r="J438" s="71">
        <v>5.7970069961835371</v>
      </c>
      <c r="K438" s="71">
        <v>1.1939826181308459</v>
      </c>
      <c r="L438" s="71">
        <v>2.2854903259156809</v>
      </c>
      <c r="M438" s="71">
        <v>8.3395367895535841</v>
      </c>
      <c r="N438" s="71">
        <v>14.02730755594445</v>
      </c>
      <c r="O438" s="71">
        <v>8.3697125761519739</v>
      </c>
      <c r="P438" s="71">
        <v>9.8208854664984937</v>
      </c>
      <c r="Q438" s="71">
        <v>0.61241869419877704</v>
      </c>
      <c r="R438" s="71">
        <v>0</v>
      </c>
      <c r="S438" s="71">
        <v>0.86481628205426209</v>
      </c>
      <c r="T438" s="72"/>
      <c r="U438" s="71">
        <v>689872</v>
      </c>
      <c r="V438" s="71">
        <v>536</v>
      </c>
      <c r="W438" s="71">
        <v>63</v>
      </c>
      <c r="X438" s="71">
        <v>1648</v>
      </c>
      <c r="Y438" s="71">
        <v>2379</v>
      </c>
      <c r="Z438" s="71">
        <v>4573</v>
      </c>
      <c r="AA438" s="71">
        <v>1966</v>
      </c>
      <c r="AB438" s="71">
        <v>7917</v>
      </c>
      <c r="AC438" s="71">
        <v>0</v>
      </c>
      <c r="AD438" s="71">
        <v>0.86481628205426209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4.0529999999999999</v>
      </c>
      <c r="BK438" s="71">
        <v>0</v>
      </c>
      <c r="BL438" s="71">
        <v>0</v>
      </c>
      <c r="BM438" s="71">
        <v>0</v>
      </c>
      <c r="BN438" s="72"/>
      <c r="BO438" s="71">
        <v>0</v>
      </c>
      <c r="BP438" s="71">
        <v>0</v>
      </c>
      <c r="BQ438" s="71">
        <v>1</v>
      </c>
      <c r="BR438" s="71">
        <v>0</v>
      </c>
      <c r="BS438" s="71">
        <v>0</v>
      </c>
      <c r="BT438" s="71">
        <v>0</v>
      </c>
      <c r="BU438"/>
      <c r="BV438" s="70">
        <v>4.0529999999999999</v>
      </c>
      <c r="BW438" s="70">
        <v>0</v>
      </c>
      <c r="BX438" s="70">
        <v>0</v>
      </c>
      <c r="BY438" s="70">
        <v>0</v>
      </c>
      <c r="BZ438" s="70">
        <v>0</v>
      </c>
      <c r="CA438" s="70">
        <v>0</v>
      </c>
      <c r="CB438" s="70">
        <v>0</v>
      </c>
      <c r="CC438" s="70">
        <v>0</v>
      </c>
      <c r="CD438" s="70">
        <v>0</v>
      </c>
    </row>
    <row r="439" spans="1:82">
      <c r="A439" s="70" t="s">
        <v>2157</v>
      </c>
      <c r="B439" s="70">
        <v>385</v>
      </c>
      <c r="C439" s="70">
        <v>11</v>
      </c>
      <c r="D439" s="70">
        <v>23</v>
      </c>
      <c r="E439" s="70">
        <v>2014</v>
      </c>
      <c r="F439" s="70" t="s">
        <v>181</v>
      </c>
      <c r="G439" s="70" t="s">
        <v>2146</v>
      </c>
      <c r="H439" s="70" t="s">
        <v>2147</v>
      </c>
      <c r="I439" s="148"/>
      <c r="J439" s="71">
        <v>5.5565040919582342</v>
      </c>
      <c r="K439" s="71">
        <v>0.98494386800667189</v>
      </c>
      <c r="L439" s="71">
        <v>1.451100071304116</v>
      </c>
      <c r="M439" s="71">
        <v>6.6132522157303857</v>
      </c>
      <c r="N439" s="71">
        <v>12.1871531568961</v>
      </c>
      <c r="O439" s="71">
        <v>7.8842061992472408</v>
      </c>
      <c r="P439" s="71">
        <v>9.7112503993434451</v>
      </c>
      <c r="Q439" s="71">
        <v>0.57473964693866897</v>
      </c>
      <c r="R439" s="71">
        <v>0</v>
      </c>
      <c r="S439" s="71">
        <v>0.7936976966652749</v>
      </c>
      <c r="T439" s="72"/>
      <c r="U439" s="71">
        <v>791750</v>
      </c>
      <c r="V439" s="71">
        <v>404</v>
      </c>
      <c r="W439" s="71">
        <v>33</v>
      </c>
      <c r="X439" s="71">
        <v>1299</v>
      </c>
      <c r="Y439" s="71">
        <v>2368</v>
      </c>
      <c r="Z439" s="71">
        <v>4537</v>
      </c>
      <c r="AA439" s="71">
        <v>1934</v>
      </c>
      <c r="AB439" s="71">
        <v>7744</v>
      </c>
      <c r="AC439" s="71">
        <v>0</v>
      </c>
      <c r="AD439" s="71">
        <v>0.7936976966652749</v>
      </c>
      <c r="AE439" s="72"/>
      <c r="AF439" s="71"/>
      <c r="AG439" s="71"/>
      <c r="AH439" s="71"/>
      <c r="AI439" s="71"/>
      <c r="AJ439" s="71"/>
      <c r="AK439" s="71"/>
      <c r="AL439" s="71"/>
      <c r="AM439" s="71"/>
      <c r="AN439" s="71"/>
      <c r="AO439" s="71"/>
      <c r="AP439" s="71"/>
      <c r="AQ439" s="72"/>
      <c r="AR439" s="71">
        <v>22</v>
      </c>
      <c r="AS439" s="71">
        <v>1</v>
      </c>
      <c r="AT439" s="71">
        <v>0</v>
      </c>
      <c r="AU439" s="71">
        <v>0</v>
      </c>
      <c r="AV439" s="71">
        <v>0</v>
      </c>
      <c r="AW439" s="71">
        <v>0</v>
      </c>
      <c r="AX439" s="71"/>
      <c r="AY439" s="72"/>
      <c r="AZ439" s="71">
        <v>100.7</v>
      </c>
      <c r="BA439" s="71">
        <v>11</v>
      </c>
      <c r="BB439" s="71">
        <v>0</v>
      </c>
      <c r="BC439" s="71">
        <v>0</v>
      </c>
      <c r="BD439" s="71">
        <v>0</v>
      </c>
      <c r="BE439" s="71">
        <v>0</v>
      </c>
      <c r="BF439" s="71"/>
      <c r="BG439" s="72"/>
      <c r="BH439" s="71">
        <v>0</v>
      </c>
      <c r="BI439" s="71">
        <v>0</v>
      </c>
      <c r="BJ439" s="71">
        <v>4.2759999999999998</v>
      </c>
      <c r="BK439" s="71">
        <v>0</v>
      </c>
      <c r="BL439" s="71">
        <v>0</v>
      </c>
      <c r="BM439" s="71">
        <v>0</v>
      </c>
      <c r="BN439" s="72"/>
      <c r="BO439" s="71">
        <v>0</v>
      </c>
      <c r="BP439" s="71">
        <v>0</v>
      </c>
      <c r="BQ439" s="71">
        <v>1</v>
      </c>
      <c r="BR439" s="71">
        <v>0</v>
      </c>
      <c r="BS439" s="71">
        <v>0</v>
      </c>
      <c r="BT439" s="71">
        <v>0</v>
      </c>
      <c r="BU439"/>
      <c r="BV439" s="70">
        <v>4.2759999999999998</v>
      </c>
      <c r="BW439" s="70">
        <v>0</v>
      </c>
      <c r="BX439" s="70">
        <v>0</v>
      </c>
      <c r="BY439" s="70">
        <v>0</v>
      </c>
      <c r="BZ439" s="70">
        <v>0</v>
      </c>
      <c r="CA439" s="70">
        <v>0</v>
      </c>
      <c r="CB439" s="70">
        <v>0</v>
      </c>
      <c r="CC439" s="70">
        <v>0</v>
      </c>
      <c r="CD439" s="70">
        <v>0</v>
      </c>
    </row>
    <row r="440" spans="1:82">
      <c r="A440" s="70" t="s">
        <v>2158</v>
      </c>
      <c r="B440" s="70">
        <v>386</v>
      </c>
      <c r="C440" s="70">
        <v>12</v>
      </c>
      <c r="D440" s="70">
        <v>23</v>
      </c>
      <c r="E440" s="70">
        <v>2015</v>
      </c>
      <c r="F440" s="70" t="s">
        <v>182</v>
      </c>
      <c r="G440" s="70" t="s">
        <v>2146</v>
      </c>
      <c r="H440" s="70" t="s">
        <v>2147</v>
      </c>
      <c r="I440" s="148"/>
      <c r="J440" s="71">
        <v>5.6467224288888573</v>
      </c>
      <c r="K440" s="71">
        <v>0.99717674154426172</v>
      </c>
      <c r="L440" s="71">
        <v>1.4756766761725231</v>
      </c>
      <c r="M440" s="71">
        <v>6.7678068420052613</v>
      </c>
      <c r="N440" s="71">
        <v>10.883325579608019</v>
      </c>
      <c r="O440" s="71">
        <v>7.7505319689668584</v>
      </c>
      <c r="P440" s="71">
        <v>9.6234422268094963</v>
      </c>
      <c r="Q440" s="71">
        <v>0.55158965530152304</v>
      </c>
      <c r="R440" s="71">
        <v>0</v>
      </c>
      <c r="S440" s="71">
        <v>1.0000243450121999</v>
      </c>
      <c r="T440" s="72"/>
      <c r="U440" s="71">
        <v>790800</v>
      </c>
      <c r="V440" s="71">
        <v>404</v>
      </c>
      <c r="W440" s="71">
        <v>33</v>
      </c>
      <c r="X440" s="71">
        <v>1299</v>
      </c>
      <c r="Y440" s="71">
        <v>2354</v>
      </c>
      <c r="Z440" s="71">
        <v>4503</v>
      </c>
      <c r="AA440" s="71">
        <v>1915</v>
      </c>
      <c r="AB440" s="71">
        <v>7592</v>
      </c>
      <c r="AC440" s="71">
        <v>0</v>
      </c>
      <c r="AD440" s="71">
        <v>1.0000243450121999</v>
      </c>
      <c r="AE440" s="72"/>
      <c r="AF440" s="71">
        <v>7871252.0038385913</v>
      </c>
      <c r="AG440" s="71">
        <v>719619.05079775793</v>
      </c>
      <c r="AH440" s="71">
        <v>291666.34763383039</v>
      </c>
      <c r="AI440" s="71">
        <v>8706880.905656537</v>
      </c>
      <c r="AJ440" s="71">
        <v>13206780.755776931</v>
      </c>
      <c r="AK440" s="71">
        <v>0</v>
      </c>
      <c r="AL440" s="71">
        <v>0</v>
      </c>
      <c r="AM440" s="71">
        <v>1040451.7527577979</v>
      </c>
      <c r="AN440" s="71">
        <v>0</v>
      </c>
      <c r="AO440" s="71">
        <v>0</v>
      </c>
      <c r="AP440" s="71">
        <v>31836650.816461444</v>
      </c>
      <c r="AQ440" s="72"/>
      <c r="AR440" s="71">
        <v>24</v>
      </c>
      <c r="AS440" s="71">
        <v>1</v>
      </c>
      <c r="AT440" s="71">
        <v>0</v>
      </c>
      <c r="AU440" s="71">
        <v>0</v>
      </c>
      <c r="AV440" s="71">
        <v>0</v>
      </c>
      <c r="AW440" s="71">
        <v>0</v>
      </c>
      <c r="AX440" s="71"/>
      <c r="AY440" s="72"/>
      <c r="AZ440" s="71">
        <v>114</v>
      </c>
      <c r="BA440" s="71">
        <v>11</v>
      </c>
      <c r="BB440" s="71">
        <v>0</v>
      </c>
      <c r="BC440" s="71">
        <v>0</v>
      </c>
      <c r="BD440" s="71">
        <v>0</v>
      </c>
      <c r="BE440" s="71">
        <v>0</v>
      </c>
      <c r="BF440" s="71"/>
      <c r="BG440" s="72"/>
      <c r="BH440" s="71">
        <v>0</v>
      </c>
      <c r="BI440" s="71">
        <v>0</v>
      </c>
      <c r="BJ440" s="71">
        <v>4.7699999999999996</v>
      </c>
      <c r="BK440" s="71">
        <v>0</v>
      </c>
      <c r="BL440" s="71">
        <v>0</v>
      </c>
      <c r="BM440" s="71">
        <v>0</v>
      </c>
      <c r="BN440" s="72"/>
      <c r="BO440" s="71">
        <v>0</v>
      </c>
      <c r="BP440" s="71">
        <v>0</v>
      </c>
      <c r="BQ440" s="71">
        <v>1</v>
      </c>
      <c r="BR440" s="71">
        <v>0</v>
      </c>
      <c r="BS440" s="71">
        <v>0</v>
      </c>
      <c r="BT440" s="71">
        <v>0</v>
      </c>
      <c r="BU440"/>
      <c r="BV440" s="70">
        <v>4.7699999999999996</v>
      </c>
      <c r="BW440" s="70">
        <v>0</v>
      </c>
      <c r="BX440" s="70">
        <v>0</v>
      </c>
      <c r="BY440" s="70">
        <v>0</v>
      </c>
      <c r="BZ440" s="70">
        <v>0</v>
      </c>
      <c r="CA440" s="70">
        <v>0</v>
      </c>
      <c r="CB440" s="70">
        <v>0</v>
      </c>
      <c r="CC440" s="70">
        <v>0</v>
      </c>
      <c r="CD440" s="70">
        <v>0</v>
      </c>
    </row>
    <row r="441" spans="1:82">
      <c r="A441" s="70" t="s">
        <v>2159</v>
      </c>
      <c r="B441" s="70">
        <v>387</v>
      </c>
      <c r="C441" s="70">
        <v>13</v>
      </c>
      <c r="D441" s="70">
        <v>23</v>
      </c>
      <c r="E441" s="70">
        <v>2016</v>
      </c>
      <c r="F441" s="70" t="s">
        <v>155</v>
      </c>
      <c r="G441" s="70" t="s">
        <v>2146</v>
      </c>
      <c r="H441" s="70" t="s">
        <v>2147</v>
      </c>
      <c r="I441" s="148"/>
      <c r="J441" s="71">
        <v>5.725331071814268</v>
      </c>
      <c r="K441" s="71">
        <v>0.99583941432174949</v>
      </c>
      <c r="L441" s="71">
        <v>1.7228092638890193</v>
      </c>
      <c r="M441" s="71">
        <v>5.762001548506924</v>
      </c>
      <c r="N441" s="71">
        <v>10.775815524449317</v>
      </c>
      <c r="O441" s="71">
        <v>7.61560652930791</v>
      </c>
      <c r="P441" s="71">
        <v>9.4599316056162195</v>
      </c>
      <c r="Q441" s="71">
        <v>0.5231714302946241</v>
      </c>
      <c r="R441" s="71">
        <v>0</v>
      </c>
      <c r="S441" s="71">
        <v>0.95098444906374435</v>
      </c>
      <c r="T441" s="72"/>
      <c r="U441" s="71">
        <v>851984</v>
      </c>
      <c r="V441" s="71">
        <v>404</v>
      </c>
      <c r="W441" s="71">
        <v>33</v>
      </c>
      <c r="X441" s="71">
        <v>1299</v>
      </c>
      <c r="Y441" s="71">
        <v>2343</v>
      </c>
      <c r="Z441" s="71">
        <v>4479</v>
      </c>
      <c r="AA441" s="71">
        <v>1947</v>
      </c>
      <c r="AB441" s="71">
        <v>7407</v>
      </c>
      <c r="AC441" s="71">
        <v>0</v>
      </c>
      <c r="AD441" s="71">
        <v>0.95098444906374435</v>
      </c>
      <c r="AE441" s="72"/>
      <c r="AF441" s="71">
        <v>7979597.9927272135</v>
      </c>
      <c r="AG441" s="71">
        <v>696881.3395689195</v>
      </c>
      <c r="AH441" s="71">
        <v>259286.8507067</v>
      </c>
      <c r="AI441" s="71">
        <v>8074690.1242587594</v>
      </c>
      <c r="AJ441" s="71">
        <v>11604215.21213983</v>
      </c>
      <c r="AK441" s="71">
        <v>0</v>
      </c>
      <c r="AL441" s="71">
        <v>0</v>
      </c>
      <c r="AM441" s="71">
        <v>1015886.91056569</v>
      </c>
      <c r="AN441" s="71">
        <v>0</v>
      </c>
      <c r="AO441" s="71">
        <v>0</v>
      </c>
      <c r="AP441" s="71">
        <v>29630558.429967113</v>
      </c>
      <c r="AQ441" s="72"/>
      <c r="AR441" s="71">
        <v>26</v>
      </c>
      <c r="AS441" s="71">
        <v>1</v>
      </c>
      <c r="AT441" s="71">
        <v>0</v>
      </c>
      <c r="AU441" s="71">
        <v>0</v>
      </c>
      <c r="AV441" s="71">
        <v>0</v>
      </c>
      <c r="AW441" s="71">
        <v>0</v>
      </c>
      <c r="AX441" s="71"/>
      <c r="AY441" s="72"/>
      <c r="AZ441" s="71">
        <v>125.1</v>
      </c>
      <c r="BA441" s="71">
        <v>11</v>
      </c>
      <c r="BB441" s="71">
        <v>0</v>
      </c>
      <c r="BC441" s="71">
        <v>0</v>
      </c>
      <c r="BD441" s="71">
        <v>0</v>
      </c>
      <c r="BE441" s="71">
        <v>0</v>
      </c>
      <c r="BF441" s="71"/>
      <c r="BG441" s="72"/>
      <c r="BH441" s="71">
        <v>0</v>
      </c>
      <c r="BI441" s="71">
        <v>0</v>
      </c>
      <c r="BJ441" s="71">
        <v>4.8529999999999998</v>
      </c>
      <c r="BK441" s="71">
        <v>0</v>
      </c>
      <c r="BL441" s="71">
        <v>0</v>
      </c>
      <c r="BM441" s="71">
        <v>0</v>
      </c>
      <c r="BN441" s="72"/>
      <c r="BO441" s="71">
        <v>0</v>
      </c>
      <c r="BP441" s="71">
        <v>0</v>
      </c>
      <c r="BQ441" s="71">
        <v>1</v>
      </c>
      <c r="BR441" s="71">
        <v>0</v>
      </c>
      <c r="BS441" s="71">
        <v>0</v>
      </c>
      <c r="BT441" s="71">
        <v>0</v>
      </c>
      <c r="BU441"/>
      <c r="BV441" s="70">
        <v>4.8529999999999998</v>
      </c>
      <c r="BW441" s="70">
        <v>0</v>
      </c>
      <c r="BX441" s="70">
        <v>0</v>
      </c>
      <c r="BY441" s="70">
        <v>0</v>
      </c>
      <c r="BZ441" s="70">
        <v>0</v>
      </c>
      <c r="CA441" s="70">
        <v>0</v>
      </c>
      <c r="CB441" s="70">
        <v>0</v>
      </c>
      <c r="CC441" s="70">
        <v>0</v>
      </c>
      <c r="CD441" s="70">
        <v>0</v>
      </c>
    </row>
    <row r="442" spans="1:82">
      <c r="A442" s="70" t="s">
        <v>2160</v>
      </c>
      <c r="B442" s="70">
        <v>388</v>
      </c>
      <c r="C442" s="70">
        <v>14</v>
      </c>
      <c r="D442" s="70">
        <v>23</v>
      </c>
      <c r="E442" s="70">
        <v>2017</v>
      </c>
      <c r="F442" s="70" t="s">
        <v>156</v>
      </c>
      <c r="G442" s="70" t="s">
        <v>2146</v>
      </c>
      <c r="H442" s="70" t="s">
        <v>2147</v>
      </c>
      <c r="I442" s="148"/>
      <c r="J442" s="71">
        <v>5.2355903774333328</v>
      </c>
      <c r="K442" s="71">
        <v>0.95707475926228613</v>
      </c>
      <c r="L442" s="71">
        <v>1.5301366731622179</v>
      </c>
      <c r="M442" s="71">
        <v>4.9759863522798105</v>
      </c>
      <c r="N442" s="71">
        <v>11.426106312754683</v>
      </c>
      <c r="O442" s="71">
        <v>7.4796301478456124</v>
      </c>
      <c r="P442" s="71">
        <v>9.3034474436022325</v>
      </c>
      <c r="Q442" s="71">
        <v>0.495673006896034</v>
      </c>
      <c r="R442" s="71">
        <v>0</v>
      </c>
      <c r="S442" s="71">
        <v>1.1427423960818013</v>
      </c>
      <c r="T442" s="72"/>
      <c r="U442" s="71">
        <v>898462.99999999988</v>
      </c>
      <c r="V442" s="71">
        <v>404</v>
      </c>
      <c r="W442" s="71">
        <v>33</v>
      </c>
      <c r="X442" s="71">
        <v>1299</v>
      </c>
      <c r="Y442" s="71">
        <v>2347</v>
      </c>
      <c r="Z442" s="71">
        <v>4472</v>
      </c>
      <c r="AA442" s="71">
        <v>1927</v>
      </c>
      <c r="AB442" s="71">
        <v>7257</v>
      </c>
      <c r="AC442" s="71">
        <v>0</v>
      </c>
      <c r="AD442" s="71">
        <v>1.1427423960818011</v>
      </c>
      <c r="AE442" s="72"/>
      <c r="AF442" s="71">
        <v>7544823.1525213569</v>
      </c>
      <c r="AG442" s="71">
        <v>682898.17038392369</v>
      </c>
      <c r="AH442" s="71">
        <v>308995.35086702689</v>
      </c>
      <c r="AI442" s="71">
        <v>7302077.7744801417</v>
      </c>
      <c r="AJ442" s="71">
        <v>13253724.476902241</v>
      </c>
      <c r="AK442" s="71">
        <v>0</v>
      </c>
      <c r="AL442" s="71">
        <v>0</v>
      </c>
      <c r="AM442" s="71">
        <v>996871.46394708904</v>
      </c>
      <c r="AN442" s="71">
        <v>0</v>
      </c>
      <c r="AO442" s="71">
        <v>0</v>
      </c>
      <c r="AP442" s="71">
        <v>30089390.389101777</v>
      </c>
      <c r="AQ442" s="72"/>
      <c r="AR442" s="71">
        <v>27</v>
      </c>
      <c r="AS442" s="71">
        <v>1</v>
      </c>
      <c r="AT442" s="71">
        <v>0</v>
      </c>
      <c r="AU442" s="71">
        <v>0</v>
      </c>
      <c r="AV442" s="71">
        <v>0</v>
      </c>
      <c r="AW442" s="71">
        <v>0</v>
      </c>
      <c r="AX442" s="71"/>
      <c r="AY442" s="72"/>
      <c r="AZ442" s="71">
        <v>130.6</v>
      </c>
      <c r="BA442" s="71">
        <v>11</v>
      </c>
      <c r="BB442" s="71">
        <v>0</v>
      </c>
      <c r="BC442" s="71">
        <v>0</v>
      </c>
      <c r="BD442" s="71">
        <v>0</v>
      </c>
      <c r="BE442" s="71">
        <v>0</v>
      </c>
      <c r="BF442" s="71"/>
      <c r="BG442" s="72"/>
      <c r="BH442" s="71">
        <v>0</v>
      </c>
      <c r="BI442" s="71">
        <v>0</v>
      </c>
      <c r="BJ442" s="71">
        <v>5.0359999999999996</v>
      </c>
      <c r="BK442" s="71">
        <v>0</v>
      </c>
      <c r="BL442" s="71">
        <v>0</v>
      </c>
      <c r="BM442" s="71">
        <v>0</v>
      </c>
      <c r="BN442" s="72"/>
      <c r="BO442" s="71">
        <v>0</v>
      </c>
      <c r="BP442" s="71">
        <v>0</v>
      </c>
      <c r="BQ442" s="71">
        <v>1</v>
      </c>
      <c r="BR442" s="71">
        <v>0</v>
      </c>
      <c r="BS442" s="71">
        <v>0</v>
      </c>
      <c r="BT442" s="71">
        <v>0</v>
      </c>
      <c r="BU442"/>
      <c r="BV442" s="70">
        <v>5.0359999999999996</v>
      </c>
      <c r="BW442" s="70">
        <v>0</v>
      </c>
      <c r="BX442" s="70">
        <v>0</v>
      </c>
      <c r="BY442" s="70">
        <v>0</v>
      </c>
      <c r="BZ442" s="70">
        <v>0</v>
      </c>
      <c r="CA442" s="70">
        <v>0</v>
      </c>
      <c r="CB442" s="70">
        <v>0</v>
      </c>
      <c r="CC442" s="70">
        <v>0</v>
      </c>
      <c r="CD442" s="70">
        <v>0</v>
      </c>
    </row>
    <row r="443" spans="1:82">
      <c r="A443" s="70" t="s">
        <v>2161</v>
      </c>
      <c r="B443" s="70">
        <v>389</v>
      </c>
      <c r="C443" s="70">
        <v>15</v>
      </c>
      <c r="D443" s="70">
        <v>23</v>
      </c>
      <c r="E443" s="70">
        <v>2018</v>
      </c>
      <c r="F443" s="70" t="s">
        <v>183</v>
      </c>
      <c r="G443" s="70" t="s">
        <v>2146</v>
      </c>
      <c r="H443" s="70" t="s">
        <v>2147</v>
      </c>
      <c r="I443" s="148"/>
      <c r="J443" s="71">
        <v>5.5598411965656274</v>
      </c>
      <c r="K443" s="71">
        <v>0.90870326455411266</v>
      </c>
      <c r="L443" s="71">
        <v>1.411994783496251</v>
      </c>
      <c r="M443" s="71">
        <v>5.0275250976100248</v>
      </c>
      <c r="N443" s="71">
        <v>10.310667441003565</v>
      </c>
      <c r="O443" s="71">
        <v>7.2882293932280593</v>
      </c>
      <c r="P443" s="71">
        <v>9.1964990640059892</v>
      </c>
      <c r="Q443" s="71">
        <v>0.45190534200082</v>
      </c>
      <c r="R443" s="71">
        <v>0</v>
      </c>
      <c r="S443" s="71">
        <v>1.1848873494713335</v>
      </c>
      <c r="T443" s="72"/>
      <c r="U443" s="71">
        <v>906448</v>
      </c>
      <c r="V443" s="71">
        <v>404</v>
      </c>
      <c r="W443" s="71">
        <v>33</v>
      </c>
      <c r="X443" s="71">
        <v>1299</v>
      </c>
      <c r="Y443" s="71">
        <v>2351</v>
      </c>
      <c r="Z443" s="71">
        <v>4441</v>
      </c>
      <c r="AA443" s="71">
        <v>1924</v>
      </c>
      <c r="AB443" s="71">
        <v>7130</v>
      </c>
      <c r="AC443" s="71">
        <v>0</v>
      </c>
      <c r="AD443" s="71">
        <v>1.184887349471333</v>
      </c>
      <c r="AE443" s="72"/>
      <c r="AF443" s="71">
        <v>7959051.8557480955</v>
      </c>
      <c r="AG443" s="71">
        <v>606933.3484906737</v>
      </c>
      <c r="AH443" s="71">
        <v>293202.54604164098</v>
      </c>
      <c r="AI443" s="71">
        <v>7223983.6764221583</v>
      </c>
      <c r="AJ443" s="71">
        <v>12311522.50153235</v>
      </c>
      <c r="AK443" s="71">
        <v>0</v>
      </c>
      <c r="AL443" s="71">
        <v>0</v>
      </c>
      <c r="AM443" s="71">
        <v>981452.41937405639</v>
      </c>
      <c r="AN443" s="71">
        <v>0</v>
      </c>
      <c r="AO443" s="71">
        <v>0</v>
      </c>
      <c r="AP443" s="71">
        <v>29376146.347608976</v>
      </c>
      <c r="AQ443" s="72"/>
      <c r="AR443" s="71">
        <v>30</v>
      </c>
      <c r="AS443" s="71">
        <v>1</v>
      </c>
      <c r="AT443" s="71">
        <v>0</v>
      </c>
      <c r="AU443" s="71">
        <v>0</v>
      </c>
      <c r="AV443" s="71">
        <v>0</v>
      </c>
      <c r="AW443" s="71">
        <v>0</v>
      </c>
      <c r="AX443" s="71"/>
      <c r="AY443" s="72"/>
      <c r="AZ443" s="71">
        <v>145.5</v>
      </c>
      <c r="BA443" s="71">
        <v>11</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2162</v>
      </c>
      <c r="B444" s="70">
        <v>390</v>
      </c>
      <c r="C444" s="70">
        <v>16</v>
      </c>
      <c r="D444" s="70">
        <v>23</v>
      </c>
      <c r="E444" s="70">
        <v>2019</v>
      </c>
      <c r="F444" s="70" t="s">
        <v>158</v>
      </c>
      <c r="G444" s="1064" t="s">
        <v>2146</v>
      </c>
      <c r="H444" s="70" t="s">
        <v>2147</v>
      </c>
      <c r="I444" s="148"/>
      <c r="J444" s="71">
        <v>4.0213184200295187</v>
      </c>
      <c r="K444" s="71">
        <v>0.84038509739382783</v>
      </c>
      <c r="L444" s="71">
        <v>1.4263153358673344</v>
      </c>
      <c r="M444" s="71">
        <v>4.9300655579525836</v>
      </c>
      <c r="N444" s="71">
        <v>9.89634159891712</v>
      </c>
      <c r="O444" s="71">
        <v>7.0056398100497486</v>
      </c>
      <c r="P444" s="71">
        <v>8.7409179642058064</v>
      </c>
      <c r="Q444" s="71">
        <v>0.42857747473290198</v>
      </c>
      <c r="R444" s="71">
        <v>0</v>
      </c>
      <c r="S444" s="71">
        <v>0.93808652735107478</v>
      </c>
      <c r="T444" s="72"/>
      <c r="U444" s="71">
        <v>750435</v>
      </c>
      <c r="V444" s="71">
        <v>404</v>
      </c>
      <c r="W444" s="71">
        <v>33</v>
      </c>
      <c r="X444" s="71">
        <v>1299</v>
      </c>
      <c r="Y444" s="71">
        <v>2348</v>
      </c>
      <c r="Z444" s="71">
        <v>4386</v>
      </c>
      <c r="AA444" s="71">
        <v>1815</v>
      </c>
      <c r="AB444" s="71">
        <v>6945</v>
      </c>
      <c r="AC444" s="71">
        <v>0</v>
      </c>
      <c r="AD444" s="71">
        <v>0.93808652735107478</v>
      </c>
      <c r="AE444" s="72"/>
      <c r="AF444" s="71">
        <v>5802632.5705138668</v>
      </c>
      <c r="AG444" s="71">
        <v>587161.94663244823</v>
      </c>
      <c r="AH444" s="71">
        <v>311532.44503190409</v>
      </c>
      <c r="AI444" s="71">
        <v>7303506.6705044908</v>
      </c>
      <c r="AJ444" s="71">
        <v>12207413.83907113</v>
      </c>
      <c r="AK444" s="71">
        <v>0</v>
      </c>
      <c r="AL444" s="71">
        <v>0</v>
      </c>
      <c r="AM444" s="71">
        <v>945856.71806799155</v>
      </c>
      <c r="AN444" s="71">
        <v>0</v>
      </c>
      <c r="AO444" s="71">
        <v>0</v>
      </c>
      <c r="AP444" s="71">
        <v>27158104.189821836</v>
      </c>
      <c r="AQ444" s="72"/>
      <c r="AR444" s="71">
        <v>33</v>
      </c>
      <c r="AS444" s="71">
        <v>1</v>
      </c>
      <c r="AT444" s="71">
        <v>0</v>
      </c>
      <c r="AU444" s="71">
        <v>0</v>
      </c>
      <c r="AV444" s="71">
        <v>0</v>
      </c>
      <c r="AW444" s="71">
        <v>0</v>
      </c>
      <c r="AX444" s="71"/>
      <c r="AY444" s="72"/>
      <c r="AZ444" s="71">
        <v>158.9</v>
      </c>
      <c r="BA444" s="71">
        <v>11</v>
      </c>
      <c r="BB444" s="71">
        <v>0</v>
      </c>
      <c r="BC444" s="71">
        <v>0</v>
      </c>
      <c r="BD444" s="71">
        <v>0</v>
      </c>
      <c r="BE444" s="71">
        <v>0</v>
      </c>
      <c r="BF444" s="71"/>
      <c r="BG444" s="72"/>
      <c r="BH444" s="71">
        <v>0</v>
      </c>
      <c r="BI444" s="71">
        <v>0</v>
      </c>
      <c r="BJ444" s="71">
        <v>3.4169999999999998</v>
      </c>
      <c r="BK444" s="71">
        <v>0</v>
      </c>
      <c r="BL444" s="71">
        <v>0</v>
      </c>
      <c r="BM444" s="71">
        <v>0</v>
      </c>
      <c r="BN444" s="72"/>
      <c r="BO444" s="71">
        <v>0</v>
      </c>
      <c r="BP444" s="71">
        <v>0</v>
      </c>
      <c r="BQ444" s="71">
        <v>1</v>
      </c>
      <c r="BR444" s="71">
        <v>0</v>
      </c>
      <c r="BS444" s="71">
        <v>0</v>
      </c>
      <c r="BT444" s="71">
        <v>0</v>
      </c>
      <c r="BU444"/>
      <c r="BV444" s="70">
        <v>3.4169999999999998</v>
      </c>
      <c r="BW444" s="70">
        <v>0</v>
      </c>
      <c r="BX444" s="70">
        <v>0</v>
      </c>
      <c r="BY444" s="70">
        <v>0</v>
      </c>
      <c r="BZ444" s="70">
        <v>0</v>
      </c>
      <c r="CA444" s="70">
        <v>0</v>
      </c>
      <c r="CB444" s="70">
        <v>0</v>
      </c>
      <c r="CC444" s="70">
        <v>0</v>
      </c>
      <c r="CD444" s="70">
        <v>0</v>
      </c>
    </row>
    <row r="445" spans="1:82">
      <c r="A445" s="70" t="s">
        <v>2163</v>
      </c>
      <c r="B445" s="70">
        <v>391</v>
      </c>
      <c r="C445" s="70">
        <v>17</v>
      </c>
      <c r="D445" s="70">
        <v>23</v>
      </c>
      <c r="E445" s="70">
        <v>2020</v>
      </c>
      <c r="F445" s="70" t="s">
        <v>159</v>
      </c>
      <c r="G445" s="1064" t="s">
        <v>2146</v>
      </c>
      <c r="H445" s="70" t="s">
        <v>2147</v>
      </c>
      <c r="I445" s="148"/>
      <c r="J445" s="71">
        <v>3.6924532198595181</v>
      </c>
      <c r="K445" s="71">
        <v>0.92704550031285604</v>
      </c>
      <c r="L445" s="71">
        <v>0.64983283395679137</v>
      </c>
      <c r="M445" s="71">
        <v>4.7419281740223509</v>
      </c>
      <c r="N445" s="71">
        <v>9.072983781583174</v>
      </c>
      <c r="O445" s="71">
        <v>6.1421292630651099</v>
      </c>
      <c r="P445" s="71">
        <v>8.0877628153729599</v>
      </c>
      <c r="Q445" s="71">
        <v>0.39598021834714597</v>
      </c>
      <c r="R445" s="71">
        <v>0</v>
      </c>
      <c r="S445" s="71">
        <v>0.80665454015999993</v>
      </c>
      <c r="T445" s="72"/>
      <c r="U445" s="71">
        <v>711997</v>
      </c>
      <c r="V445" s="71">
        <v>394</v>
      </c>
      <c r="W445" s="71">
        <v>19</v>
      </c>
      <c r="X445" s="71">
        <v>1271</v>
      </c>
      <c r="Y445" s="71">
        <v>2314</v>
      </c>
      <c r="Z445" s="71">
        <v>4389</v>
      </c>
      <c r="AA445" s="71">
        <v>1785</v>
      </c>
      <c r="AB445" s="71">
        <v>6716</v>
      </c>
      <c r="AC445" s="71">
        <v>0</v>
      </c>
      <c r="AD445" s="71">
        <v>0.80665454015999993</v>
      </c>
      <c r="AE445" s="72"/>
      <c r="AF445" s="71">
        <v>5770831.3039932633</v>
      </c>
      <c r="AG445" s="71">
        <v>628160.97085027292</v>
      </c>
      <c r="AH445" s="71">
        <v>160740.60383859702</v>
      </c>
      <c r="AI445" s="71">
        <v>7471244.8727210853</v>
      </c>
      <c r="AJ445" s="71">
        <v>12388620.498989919</v>
      </c>
      <c r="AK445" s="71"/>
      <c r="AL445" s="71"/>
      <c r="AM445" s="71">
        <v>876512.61631627602</v>
      </c>
      <c r="AN445" s="71"/>
      <c r="AO445" s="71"/>
      <c r="AP445" s="71">
        <v>27296110.866709415</v>
      </c>
      <c r="AQ445" s="72"/>
      <c r="AR445" s="71">
        <v>33</v>
      </c>
      <c r="AS445" s="71">
        <v>1</v>
      </c>
      <c r="AT445" s="71">
        <v>0</v>
      </c>
      <c r="AU445" s="71">
        <v>0</v>
      </c>
      <c r="AV445" s="71">
        <v>0</v>
      </c>
      <c r="AW445" s="71">
        <v>0</v>
      </c>
      <c r="AX445" s="71"/>
      <c r="AY445" s="72"/>
      <c r="AZ445" s="71">
        <v>159.30000000000001</v>
      </c>
      <c r="BA445" s="71">
        <v>11</v>
      </c>
      <c r="BB445" s="71">
        <v>0</v>
      </c>
      <c r="BC445" s="71">
        <v>0</v>
      </c>
      <c r="BD445" s="71">
        <v>0</v>
      </c>
      <c r="BE445" s="71">
        <v>0</v>
      </c>
      <c r="BF445" s="71"/>
      <c r="BG445" s="72"/>
      <c r="BH445" s="71">
        <v>0</v>
      </c>
      <c r="BI445" s="71">
        <v>0</v>
      </c>
      <c r="BJ445" s="71">
        <v>3.2360000000000002</v>
      </c>
      <c r="BK445" s="71">
        <v>0</v>
      </c>
      <c r="BL445" s="71">
        <v>0</v>
      </c>
      <c r="BM445" s="71">
        <v>0</v>
      </c>
      <c r="BN445" s="72"/>
      <c r="BO445" s="71">
        <v>0</v>
      </c>
      <c r="BP445" s="71">
        <v>0</v>
      </c>
      <c r="BQ445" s="71">
        <v>1</v>
      </c>
      <c r="BR445" s="71">
        <v>0</v>
      </c>
      <c r="BS445" s="71">
        <v>0</v>
      </c>
      <c r="BT445" s="71">
        <v>0</v>
      </c>
      <c r="BU445"/>
      <c r="BV445" s="70">
        <v>3.2360000000000002</v>
      </c>
      <c r="BW445" s="70">
        <v>0</v>
      </c>
      <c r="BX445" s="70">
        <v>0</v>
      </c>
      <c r="BY445" s="70">
        <v>0</v>
      </c>
      <c r="BZ445" s="70">
        <v>0</v>
      </c>
      <c r="CA445" s="70">
        <v>0</v>
      </c>
      <c r="CB445" s="70">
        <v>0</v>
      </c>
      <c r="CC445" s="70">
        <v>0</v>
      </c>
      <c r="CD445" s="70">
        <v>0</v>
      </c>
    </row>
    <row r="446" spans="1:82">
      <c r="A446" s="70" t="s">
        <v>2164</v>
      </c>
      <c r="B446" s="70">
        <v>391</v>
      </c>
      <c r="C446" s="70">
        <v>18</v>
      </c>
      <c r="D446" s="70">
        <v>23</v>
      </c>
      <c r="E446" s="70">
        <v>2021</v>
      </c>
      <c r="F446" s="70" t="s">
        <v>160</v>
      </c>
      <c r="G446" s="70" t="s">
        <v>2146</v>
      </c>
      <c r="H446" s="70" t="s">
        <v>2147</v>
      </c>
      <c r="I446" s="148"/>
      <c r="J446" s="71">
        <v>3.2997054342861438</v>
      </c>
      <c r="K446" s="71">
        <v>0.96538768078756143</v>
      </c>
      <c r="L446" s="71">
        <v>0.56461400322061206</v>
      </c>
      <c r="M446" s="71">
        <v>4.9875406202246895</v>
      </c>
      <c r="N446" s="71">
        <v>9.4365210559047323</v>
      </c>
      <c r="O446" s="71">
        <v>5.8701069468425908</v>
      </c>
      <c r="P446" s="71">
        <v>8.2059130862749523</v>
      </c>
      <c r="Q446" s="71">
        <v>0.38056716601648799</v>
      </c>
      <c r="R446" s="71">
        <v>0</v>
      </c>
      <c r="S446" s="71">
        <v>0.80989799900354853</v>
      </c>
      <c r="T446" s="72"/>
      <c r="U446" s="71">
        <v>689681</v>
      </c>
      <c r="V446" s="71">
        <v>394</v>
      </c>
      <c r="W446" s="71">
        <v>19</v>
      </c>
      <c r="X446" s="71">
        <v>1271</v>
      </c>
      <c r="Y446" s="71">
        <v>2269</v>
      </c>
      <c r="Z446" s="71">
        <v>4319</v>
      </c>
      <c r="AA446" s="71">
        <v>1766</v>
      </c>
      <c r="AB446" s="71">
        <v>6518</v>
      </c>
      <c r="AC446" s="71">
        <v>0</v>
      </c>
      <c r="AD446" s="71">
        <v>0.80989799900354853</v>
      </c>
      <c r="AE446" s="72"/>
      <c r="AF446" s="71">
        <v>4970251.9671905097</v>
      </c>
      <c r="AG446" s="71">
        <v>637270.59485711402</v>
      </c>
      <c r="AH446" s="71">
        <v>126279.96651816797</v>
      </c>
      <c r="AI446" s="71">
        <v>7721466.6566649275</v>
      </c>
      <c r="AJ446" s="71">
        <v>12496915.235106399</v>
      </c>
      <c r="AK446" s="71">
        <v>0</v>
      </c>
      <c r="AL446" s="71">
        <v>0</v>
      </c>
      <c r="AM446" s="71">
        <v>855578.02073125949</v>
      </c>
      <c r="AN446" s="71">
        <v>0</v>
      </c>
      <c r="AO446" s="71">
        <v>0</v>
      </c>
      <c r="AP446" s="71">
        <v>26807762.441068377</v>
      </c>
      <c r="AQ446" s="72"/>
      <c r="AR446" s="71">
        <v>34</v>
      </c>
      <c r="AS446" s="71">
        <v>1</v>
      </c>
      <c r="AT446" s="71">
        <v>0</v>
      </c>
      <c r="AU446" s="71">
        <v>0</v>
      </c>
      <c r="AV446" s="71">
        <v>0</v>
      </c>
      <c r="AW446" s="71">
        <v>0</v>
      </c>
      <c r="AX446" s="71"/>
      <c r="AY446" s="72"/>
      <c r="AZ446" s="71">
        <v>161.80000000000001</v>
      </c>
      <c r="BA446" s="71">
        <v>11</v>
      </c>
      <c r="BB446" s="71">
        <v>0</v>
      </c>
      <c r="BC446" s="71">
        <v>0</v>
      </c>
      <c r="BD446" s="71">
        <v>0</v>
      </c>
      <c r="BE446" s="71">
        <v>0</v>
      </c>
      <c r="BF446" s="71"/>
      <c r="BG446" s="72"/>
      <c r="BH446" s="71">
        <v>0</v>
      </c>
      <c r="BI446" s="71">
        <v>0</v>
      </c>
      <c r="BJ446" s="71">
        <v>2.8980000000000001</v>
      </c>
      <c r="BK446" s="71">
        <v>0</v>
      </c>
      <c r="BL446" s="71">
        <v>0</v>
      </c>
      <c r="BM446" s="71">
        <v>0</v>
      </c>
      <c r="BN446" s="72"/>
      <c r="BO446" s="71">
        <v>0</v>
      </c>
      <c r="BP446" s="71">
        <v>0</v>
      </c>
      <c r="BQ446" s="71">
        <v>1</v>
      </c>
      <c r="BR446" s="71">
        <v>0</v>
      </c>
      <c r="BS446" s="71">
        <v>0</v>
      </c>
      <c r="BT446" s="71">
        <v>0</v>
      </c>
      <c r="BU446"/>
      <c r="BV446" s="70">
        <v>2.8980000000000001</v>
      </c>
      <c r="BW446" s="70">
        <v>0</v>
      </c>
      <c r="BX446" s="70">
        <v>0</v>
      </c>
      <c r="BY446" s="70">
        <v>0</v>
      </c>
      <c r="BZ446" s="70">
        <v>0</v>
      </c>
      <c r="CA446" s="70">
        <v>0</v>
      </c>
      <c r="CB446" s="70">
        <v>0</v>
      </c>
      <c r="CC446" s="70">
        <v>0</v>
      </c>
      <c r="CD446" s="70">
        <v>0</v>
      </c>
    </row>
    <row r="447" spans="1:82">
      <c r="A447" s="70" t="s">
        <v>2165</v>
      </c>
      <c r="B447" s="70">
        <v>391</v>
      </c>
      <c r="C447" s="70">
        <v>19</v>
      </c>
      <c r="D447" s="70">
        <v>23</v>
      </c>
      <c r="E447" s="70">
        <v>2022</v>
      </c>
      <c r="F447" s="70" t="s">
        <v>161</v>
      </c>
      <c r="G447" s="70" t="s">
        <v>2146</v>
      </c>
      <c r="H447" s="70" t="s">
        <v>2147</v>
      </c>
      <c r="I447" s="148"/>
      <c r="J447" s="71">
        <v>3.4430090333700525</v>
      </c>
      <c r="K447" s="71">
        <v>0.8797502435374176</v>
      </c>
      <c r="L447" s="71">
        <v>0.49869963193028599</v>
      </c>
      <c r="M447" s="71">
        <v>4.7681279885599048</v>
      </c>
      <c r="N447" s="71">
        <v>9.6462887300574778</v>
      </c>
      <c r="O447" s="71">
        <v>6.1139856603067333</v>
      </c>
      <c r="P447" s="71">
        <v>8.0186213067179573</v>
      </c>
      <c r="Q447" s="71">
        <v>0.37217514432978677</v>
      </c>
      <c r="R447" s="71">
        <v>0</v>
      </c>
      <c r="S447" s="71">
        <v>0.51810418440078376</v>
      </c>
      <c r="T447" s="72"/>
      <c r="U447" s="71">
        <v>665435</v>
      </c>
      <c r="V447" s="71">
        <v>394</v>
      </c>
      <c r="W447" s="71">
        <v>19</v>
      </c>
      <c r="X447" s="71">
        <v>1271</v>
      </c>
      <c r="Y447" s="71">
        <v>2245</v>
      </c>
      <c r="Z447" s="71">
        <v>4274</v>
      </c>
      <c r="AA447" s="71">
        <v>1752</v>
      </c>
      <c r="AB447" s="71">
        <v>6322</v>
      </c>
      <c r="AC447" s="71">
        <v>0</v>
      </c>
      <c r="AD447" s="71">
        <v>0.51810418440078376</v>
      </c>
      <c r="AE447" s="72"/>
      <c r="AF447" s="71">
        <v>5467503.4872225896</v>
      </c>
      <c r="AG447" s="71">
        <v>626787.70609322132</v>
      </c>
      <c r="AH447" s="71">
        <v>133851.22762288869</v>
      </c>
      <c r="AI447" s="71">
        <v>7327170.1302891802</v>
      </c>
      <c r="AJ447" s="71">
        <v>14192664.09762536</v>
      </c>
      <c r="AK447" s="71">
        <v>0</v>
      </c>
      <c r="AL447" s="71">
        <v>0</v>
      </c>
      <c r="AM447" s="71">
        <v>816342.75524178462</v>
      </c>
      <c r="AN447" s="71">
        <v>0</v>
      </c>
      <c r="AO447" s="71">
        <v>0</v>
      </c>
      <c r="AP447" s="71">
        <v>28564319.404095024</v>
      </c>
      <c r="AQ447" s="72"/>
      <c r="AR447" s="71">
        <v>36</v>
      </c>
      <c r="AS447" s="71">
        <v>1</v>
      </c>
      <c r="AT447" s="71">
        <v>0</v>
      </c>
      <c r="AU447" s="71">
        <v>0</v>
      </c>
      <c r="AV447" s="71">
        <v>0</v>
      </c>
      <c r="AW447" s="71">
        <v>0</v>
      </c>
      <c r="AX447" s="71"/>
      <c r="AY447" s="72"/>
      <c r="AZ447" s="71">
        <v>170.70000000000002</v>
      </c>
      <c r="BA447" s="71">
        <v>11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2166</v>
      </c>
      <c r="B448" s="70">
        <v>391</v>
      </c>
      <c r="C448" s="70">
        <v>20</v>
      </c>
      <c r="D448" s="70">
        <v>23</v>
      </c>
      <c r="E448" s="70">
        <v>2023</v>
      </c>
      <c r="F448" s="70" t="s">
        <v>1539</v>
      </c>
      <c r="G448" s="70" t="s">
        <v>2146</v>
      </c>
      <c r="H448" s="70" t="s">
        <v>2147</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36</v>
      </c>
      <c r="AS448" s="71">
        <v>1</v>
      </c>
      <c r="AT448" s="71">
        <v>0</v>
      </c>
      <c r="AU448" s="71">
        <v>0</v>
      </c>
      <c r="AV448" s="71">
        <v>0</v>
      </c>
      <c r="AW448" s="71">
        <v>0</v>
      </c>
      <c r="AX448" s="71"/>
      <c r="AY448" s="72"/>
      <c r="AZ448" s="71">
        <v>170.90000000000003</v>
      </c>
      <c r="BA448" s="71">
        <v>11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2167</v>
      </c>
      <c r="B449" s="70">
        <v>391</v>
      </c>
      <c r="C449" s="70">
        <v>21</v>
      </c>
      <c r="D449" s="70">
        <v>23</v>
      </c>
      <c r="E449" s="70">
        <v>2024</v>
      </c>
      <c r="F449" s="70" t="s">
        <v>1554</v>
      </c>
      <c r="G449" s="70" t="s">
        <v>2146</v>
      </c>
      <c r="H449" s="70" t="s">
        <v>2147</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2168</v>
      </c>
      <c r="B450" s="70">
        <v>239</v>
      </c>
      <c r="C450" s="70">
        <v>1</v>
      </c>
      <c r="D450" s="70">
        <v>15</v>
      </c>
      <c r="E450" s="70">
        <v>1990</v>
      </c>
      <c r="F450" s="70" t="s">
        <v>787</v>
      </c>
      <c r="G450" s="70" t="s">
        <v>2169</v>
      </c>
      <c r="H450" s="70" t="s">
        <v>2170</v>
      </c>
      <c r="I450" s="148"/>
      <c r="J450" s="71">
        <v>12.07416534504684</v>
      </c>
      <c r="K450" s="71">
        <v>0.81436001851000273</v>
      </c>
      <c r="L450" s="71">
        <v>0</v>
      </c>
      <c r="M450" s="71">
        <v>1.4831737438422821</v>
      </c>
      <c r="N450" s="71">
        <v>3.357601301299769</v>
      </c>
      <c r="O450" s="71">
        <v>3.6930630057726508</v>
      </c>
      <c r="P450" s="71">
        <v>5.9840758490817816</v>
      </c>
      <c r="Q450" s="71">
        <v>0.28047730132858101</v>
      </c>
      <c r="R450" s="71">
        <v>0</v>
      </c>
      <c r="S450" s="71">
        <v>0.3270945844853464</v>
      </c>
      <c r="T450" s="72"/>
      <c r="U450" s="71">
        <v>1516873</v>
      </c>
      <c r="V450" s="71">
        <v>289</v>
      </c>
      <c r="W450" s="71">
        <v>0</v>
      </c>
      <c r="X450" s="71">
        <v>556</v>
      </c>
      <c r="Y450" s="71">
        <v>1010</v>
      </c>
      <c r="Z450" s="71">
        <v>1519</v>
      </c>
      <c r="AA450" s="71">
        <v>1453</v>
      </c>
      <c r="AB450" s="71">
        <v>4554</v>
      </c>
      <c r="AC450" s="71">
        <v>0</v>
      </c>
      <c r="AD450" s="71">
        <v>0.3270945844853464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2171</v>
      </c>
      <c r="B451" s="70">
        <v>240</v>
      </c>
      <c r="C451" s="70">
        <v>2</v>
      </c>
      <c r="D451" s="70">
        <v>15</v>
      </c>
      <c r="E451" s="70">
        <v>2005</v>
      </c>
      <c r="F451" s="70" t="s">
        <v>789</v>
      </c>
      <c r="G451" s="70" t="s">
        <v>2169</v>
      </c>
      <c r="H451" s="70" t="s">
        <v>2170</v>
      </c>
      <c r="I451" s="148"/>
      <c r="J451" s="71">
        <v>27.34469031743815</v>
      </c>
      <c r="K451" s="71">
        <v>0.79539967874756712</v>
      </c>
      <c r="L451" s="71">
        <v>1.2672186371846681</v>
      </c>
      <c r="M451" s="71">
        <v>6.0494179591638559</v>
      </c>
      <c r="N451" s="71">
        <v>6.8090067815158246</v>
      </c>
      <c r="O451" s="71">
        <v>6.5193724854546966</v>
      </c>
      <c r="P451" s="71">
        <v>6.4668612713320073</v>
      </c>
      <c r="Q451" s="71">
        <v>0.33563486360989703</v>
      </c>
      <c r="R451" s="71">
        <v>0</v>
      </c>
      <c r="S451" s="71">
        <v>0.55754881039414905</v>
      </c>
      <c r="T451" s="72"/>
      <c r="U451" s="71">
        <v>3778756</v>
      </c>
      <c r="V451" s="71">
        <v>344</v>
      </c>
      <c r="W451" s="71">
        <v>9</v>
      </c>
      <c r="X451" s="71">
        <v>1210</v>
      </c>
      <c r="Y451" s="71">
        <v>1550</v>
      </c>
      <c r="Z451" s="71">
        <v>3103</v>
      </c>
      <c r="AA451" s="71">
        <v>1286</v>
      </c>
      <c r="AB451" s="71">
        <v>5697</v>
      </c>
      <c r="AC451" s="71">
        <v>0</v>
      </c>
      <c r="AD451" s="71">
        <v>0.55754881039414905</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2172</v>
      </c>
      <c r="B452" s="70">
        <v>241</v>
      </c>
      <c r="C452" s="70">
        <v>3</v>
      </c>
      <c r="D452" s="70">
        <v>15</v>
      </c>
      <c r="E452" s="70">
        <v>2006</v>
      </c>
      <c r="F452" s="70" t="s">
        <v>790</v>
      </c>
      <c r="G452" s="70" t="s">
        <v>2169</v>
      </c>
      <c r="H452" s="70" t="s">
        <v>2170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2173</v>
      </c>
      <c r="B453" s="70">
        <v>242</v>
      </c>
      <c r="C453" s="70">
        <v>4</v>
      </c>
      <c r="D453" s="70">
        <v>15</v>
      </c>
      <c r="E453" s="70">
        <v>2007</v>
      </c>
      <c r="F453" s="70" t="s">
        <v>791</v>
      </c>
      <c r="G453" s="70" t="s">
        <v>2169</v>
      </c>
      <c r="H453" s="70" t="s">
        <v>2170</v>
      </c>
      <c r="I453" s="148"/>
      <c r="J453" s="71">
        <v>48.719333285167451</v>
      </c>
      <c r="K453" s="71">
        <v>0.88511540565017932</v>
      </c>
      <c r="L453" s="71">
        <v>0.1208274752004837</v>
      </c>
      <c r="M453" s="71">
        <v>9.5199539216045643</v>
      </c>
      <c r="N453" s="71">
        <v>10.05544309997747</v>
      </c>
      <c r="O453" s="71">
        <v>6.6937315477897998</v>
      </c>
      <c r="P453" s="71">
        <v>6.4750437883717096</v>
      </c>
      <c r="Q453" s="71">
        <v>0.37595871334741698</v>
      </c>
      <c r="R453" s="71">
        <v>0</v>
      </c>
      <c r="S453" s="71">
        <v>0.42159047362791979</v>
      </c>
      <c r="T453" s="72"/>
      <c r="U453" s="71">
        <v>5412944</v>
      </c>
      <c r="V453" s="71">
        <v>306</v>
      </c>
      <c r="W453" s="71">
        <v>1</v>
      </c>
      <c r="X453" s="71">
        <v>1657</v>
      </c>
      <c r="Y453" s="71">
        <v>1673</v>
      </c>
      <c r="Z453" s="71">
        <v>3312</v>
      </c>
      <c r="AA453" s="71">
        <v>1268</v>
      </c>
      <c r="AB453" s="71">
        <v>6044</v>
      </c>
      <c r="AC453" s="71">
        <v>0</v>
      </c>
      <c r="AD453" s="71">
        <v>0.42159047362791979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2174</v>
      </c>
      <c r="B454" s="70">
        <v>243</v>
      </c>
      <c r="C454" s="70">
        <v>5</v>
      </c>
      <c r="D454" s="70">
        <v>15</v>
      </c>
      <c r="E454" s="70">
        <v>2008</v>
      </c>
      <c r="F454" s="70" t="s">
        <v>792</v>
      </c>
      <c r="G454" s="70" t="s">
        <v>2169</v>
      </c>
      <c r="H454" s="70" t="s">
        <v>2170</v>
      </c>
      <c r="I454" s="148"/>
      <c r="J454" s="71">
        <v>48.584388317430808</v>
      </c>
      <c r="K454" s="71">
        <v>0.61184898545696442</v>
      </c>
      <c r="L454" s="71">
        <v>1.364131310464326</v>
      </c>
      <c r="M454" s="71">
        <v>8.982208779964834</v>
      </c>
      <c r="N454" s="71">
        <v>8.1636276421736813</v>
      </c>
      <c r="O454" s="71">
        <v>6.7362079354982836</v>
      </c>
      <c r="P454" s="71">
        <v>6.4319597449597721</v>
      </c>
      <c r="Q454" s="71">
        <v>0.370731816331344</v>
      </c>
      <c r="R454" s="71">
        <v>0</v>
      </c>
      <c r="S454" s="71">
        <v>0.53889133731428218</v>
      </c>
      <c r="T454" s="72"/>
      <c r="U454" s="71">
        <v>6763015</v>
      </c>
      <c r="V454" s="71">
        <v>306</v>
      </c>
      <c r="W454" s="71">
        <v>14</v>
      </c>
      <c r="X454" s="71">
        <v>1657</v>
      </c>
      <c r="Y454" s="71">
        <v>1683</v>
      </c>
      <c r="Z454" s="71">
        <v>3450</v>
      </c>
      <c r="AA454" s="71">
        <v>1261</v>
      </c>
      <c r="AB454" s="71">
        <v>6058</v>
      </c>
      <c r="AC454" s="71">
        <v>0</v>
      </c>
      <c r="AD454" s="71">
        <v>0.53889133731428218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2175</v>
      </c>
      <c r="B455" s="70">
        <v>244</v>
      </c>
      <c r="C455" s="70">
        <v>6</v>
      </c>
      <c r="D455" s="70">
        <v>15</v>
      </c>
      <c r="E455" s="70">
        <v>2009</v>
      </c>
      <c r="F455" s="70" t="s">
        <v>176</v>
      </c>
      <c r="G455" s="70" t="s">
        <v>2169</v>
      </c>
      <c r="H455" s="70" t="s">
        <v>2170</v>
      </c>
      <c r="I455" s="148"/>
      <c r="J455" s="71">
        <v>44.141929386721429</v>
      </c>
      <c r="K455" s="71">
        <v>0.60018563014152793</v>
      </c>
      <c r="L455" s="71">
        <v>2.2808810741504821</v>
      </c>
      <c r="M455" s="71">
        <v>6.6035811661046599</v>
      </c>
      <c r="N455" s="71">
        <v>6.1599221324597568</v>
      </c>
      <c r="O455" s="71">
        <v>7.0639514726571377</v>
      </c>
      <c r="P455" s="71">
        <v>6.1608865291899262</v>
      </c>
      <c r="Q455" s="71">
        <v>0.35077520523162897</v>
      </c>
      <c r="R455" s="71">
        <v>0</v>
      </c>
      <c r="S455" s="71">
        <v>0.62491644391784307</v>
      </c>
      <c r="T455" s="72"/>
      <c r="U455" s="71">
        <v>6217767</v>
      </c>
      <c r="V455" s="71">
        <v>358</v>
      </c>
      <c r="W455" s="71">
        <v>35</v>
      </c>
      <c r="X455" s="71">
        <v>1656</v>
      </c>
      <c r="Y455" s="71">
        <v>1683</v>
      </c>
      <c r="Z455" s="71">
        <v>3571</v>
      </c>
      <c r="AA455" s="71">
        <v>1240</v>
      </c>
      <c r="AB455" s="71">
        <v>6017</v>
      </c>
      <c r="AC455" s="71">
        <v>0</v>
      </c>
      <c r="AD455" s="71">
        <v>0.62491644391784307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132.31</v>
      </c>
      <c r="BK455" s="71">
        <v>0</v>
      </c>
      <c r="BL455" s="71">
        <v>0</v>
      </c>
      <c r="BM455" s="71">
        <v>0</v>
      </c>
      <c r="BN455" s="72"/>
      <c r="BO455" s="71">
        <v>0</v>
      </c>
      <c r="BP455" s="71">
        <v>0</v>
      </c>
      <c r="BQ455" s="71">
        <v>3</v>
      </c>
      <c r="BR455" s="71">
        <v>0</v>
      </c>
      <c r="BS455" s="71">
        <v>0</v>
      </c>
      <c r="BT455" s="71">
        <v>0</v>
      </c>
      <c r="BU455"/>
      <c r="BV455" s="70">
        <v>132.31</v>
      </c>
      <c r="BW455" s="70">
        <v>0</v>
      </c>
      <c r="BX455" s="70">
        <v>0</v>
      </c>
      <c r="BY455" s="70">
        <v>0</v>
      </c>
      <c r="BZ455" s="70">
        <v>0</v>
      </c>
      <c r="CA455" s="70">
        <v>0</v>
      </c>
      <c r="CB455" s="70">
        <v>0</v>
      </c>
      <c r="CC455" s="70">
        <v>0</v>
      </c>
      <c r="CD455" s="70">
        <v>0</v>
      </c>
    </row>
    <row r="456" spans="1:82">
      <c r="A456" s="70" t="s">
        <v>2176</v>
      </c>
      <c r="B456" s="70">
        <v>245</v>
      </c>
      <c r="C456" s="70">
        <v>7</v>
      </c>
      <c r="D456" s="70">
        <v>15</v>
      </c>
      <c r="E456" s="70">
        <v>2010</v>
      </c>
      <c r="F456" s="70" t="s">
        <v>177</v>
      </c>
      <c r="G456" s="70" t="s">
        <v>2169</v>
      </c>
      <c r="H456" s="70" t="s">
        <v>2170</v>
      </c>
      <c r="I456" s="148"/>
      <c r="J456" s="71">
        <v>142.8743947120536</v>
      </c>
      <c r="K456" s="71">
        <v>0.68165698424771803</v>
      </c>
      <c r="L456" s="71">
        <v>2.0501214532068568</v>
      </c>
      <c r="M456" s="71">
        <v>7.2517887788244453</v>
      </c>
      <c r="N456" s="71">
        <v>7.8457483458648509</v>
      </c>
      <c r="O456" s="71">
        <v>6.9918986455047687</v>
      </c>
      <c r="P456" s="71">
        <v>6.2473474483013423</v>
      </c>
      <c r="Q456" s="71">
        <v>0.37215195625175401</v>
      </c>
      <c r="R456" s="71">
        <v>0</v>
      </c>
      <c r="S456" s="71">
        <v>0.48189995752235021</v>
      </c>
      <c r="T456" s="72"/>
      <c r="U456" s="71">
        <v>20958938</v>
      </c>
      <c r="V456" s="71">
        <v>358</v>
      </c>
      <c r="W456" s="71">
        <v>35</v>
      </c>
      <c r="X456" s="71">
        <v>1656</v>
      </c>
      <c r="Y456" s="71">
        <v>1730</v>
      </c>
      <c r="Z456" s="71">
        <v>3551</v>
      </c>
      <c r="AA456" s="71">
        <v>1226</v>
      </c>
      <c r="AB456" s="71">
        <v>6117</v>
      </c>
      <c r="AC456" s="71">
        <v>0</v>
      </c>
      <c r="AD456" s="71">
        <v>0.48189995752235021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101.396</v>
      </c>
      <c r="BK456" s="71">
        <v>0</v>
      </c>
      <c r="BL456" s="71">
        <v>0</v>
      </c>
      <c r="BM456" s="71">
        <v>0</v>
      </c>
      <c r="BN456" s="72"/>
      <c r="BO456" s="71">
        <v>0</v>
      </c>
      <c r="BP456" s="71">
        <v>0</v>
      </c>
      <c r="BQ456" s="71">
        <v>3</v>
      </c>
      <c r="BR456" s="71">
        <v>0</v>
      </c>
      <c r="BS456" s="71">
        <v>0</v>
      </c>
      <c r="BT456" s="71">
        <v>0</v>
      </c>
      <c r="BU456"/>
      <c r="BV456" s="70">
        <v>97.506</v>
      </c>
      <c r="BW456" s="70">
        <v>0</v>
      </c>
      <c r="BX456" s="70">
        <v>0</v>
      </c>
      <c r="BY456" s="70">
        <v>0</v>
      </c>
      <c r="BZ456" s="70">
        <v>0</v>
      </c>
      <c r="CA456" s="70">
        <v>0</v>
      </c>
      <c r="CB456" s="70">
        <v>0</v>
      </c>
      <c r="CC456" s="70">
        <v>3.89</v>
      </c>
      <c r="CD456" s="70">
        <v>0</v>
      </c>
    </row>
    <row r="457" spans="1:82">
      <c r="A457" s="70" t="s">
        <v>2177</v>
      </c>
      <c r="B457" s="70">
        <v>246</v>
      </c>
      <c r="C457" s="70">
        <v>8</v>
      </c>
      <c r="D457" s="70">
        <v>15</v>
      </c>
      <c r="E457" s="70">
        <v>2011</v>
      </c>
      <c r="F457" s="70" t="s">
        <v>178</v>
      </c>
      <c r="G457" s="70" t="s">
        <v>2169</v>
      </c>
      <c r="H457" s="70" t="s">
        <v>2170</v>
      </c>
      <c r="I457" s="148"/>
      <c r="J457" s="71">
        <v>131.57416203207649</v>
      </c>
      <c r="K457" s="71">
        <v>0.9971862637538772</v>
      </c>
      <c r="L457" s="71">
        <v>2.445057537672334</v>
      </c>
      <c r="M457" s="71">
        <v>9.8311065158993785</v>
      </c>
      <c r="N457" s="71">
        <v>11.146215031514849</v>
      </c>
      <c r="O457" s="71">
        <v>6.9839097974524398</v>
      </c>
      <c r="P457" s="71">
        <v>5.9430977435700196</v>
      </c>
      <c r="Q457" s="71">
        <v>0.43320287905390198</v>
      </c>
      <c r="R457" s="71">
        <v>0</v>
      </c>
      <c r="S457" s="71">
        <v>0.55339872595773143</v>
      </c>
      <c r="T457" s="72"/>
      <c r="U457" s="71">
        <v>16615179</v>
      </c>
      <c r="V457" s="71">
        <v>358</v>
      </c>
      <c r="W457" s="71">
        <v>35</v>
      </c>
      <c r="X457" s="71">
        <v>1656</v>
      </c>
      <c r="Y457" s="71">
        <v>1774</v>
      </c>
      <c r="Z457" s="71">
        <v>3624</v>
      </c>
      <c r="AA457" s="71">
        <v>1201</v>
      </c>
      <c r="AB457" s="71">
        <v>6173</v>
      </c>
      <c r="AC457" s="71">
        <v>0</v>
      </c>
      <c r="AD457" s="71">
        <v>0.55339872595773143</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3.302</v>
      </c>
      <c r="BJ457" s="71">
        <v>116.63500000000001</v>
      </c>
      <c r="BK457" s="71">
        <v>0</v>
      </c>
      <c r="BL457" s="71">
        <v>0</v>
      </c>
      <c r="BM457" s="71">
        <v>0</v>
      </c>
      <c r="BN457" s="72"/>
      <c r="BO457" s="71">
        <v>0</v>
      </c>
      <c r="BP457" s="71">
        <v>1</v>
      </c>
      <c r="BQ457" s="71">
        <v>2</v>
      </c>
      <c r="BR457" s="71">
        <v>0</v>
      </c>
      <c r="BS457" s="71">
        <v>0</v>
      </c>
      <c r="BT457" s="71">
        <v>0</v>
      </c>
      <c r="BU457"/>
      <c r="BV457" s="70">
        <v>115.449</v>
      </c>
      <c r="BW457" s="70">
        <v>0</v>
      </c>
      <c r="BX457" s="70">
        <v>0</v>
      </c>
      <c r="BY457" s="70">
        <v>0</v>
      </c>
      <c r="BZ457" s="70">
        <v>0</v>
      </c>
      <c r="CA457" s="70">
        <v>0</v>
      </c>
      <c r="CB457" s="70">
        <v>0</v>
      </c>
      <c r="CC457" s="70">
        <v>4.4880000000000004</v>
      </c>
      <c r="CD457" s="70">
        <v>0</v>
      </c>
    </row>
    <row r="458" spans="1:82">
      <c r="A458" s="70" t="s">
        <v>2178</v>
      </c>
      <c r="B458" s="70">
        <v>247</v>
      </c>
      <c r="C458" s="70">
        <v>9</v>
      </c>
      <c r="D458" s="70">
        <v>15</v>
      </c>
      <c r="E458" s="70">
        <v>2012</v>
      </c>
      <c r="F458" s="70" t="s">
        <v>179</v>
      </c>
      <c r="G458" s="70" t="s">
        <v>2169</v>
      </c>
      <c r="H458" s="70" t="s">
        <v>2170</v>
      </c>
      <c r="I458" s="148"/>
      <c r="J458" s="71">
        <v>166.94261699983031</v>
      </c>
      <c r="K458" s="71">
        <v>0.90303027121462953</v>
      </c>
      <c r="L458" s="71">
        <v>2.3519639474215079</v>
      </c>
      <c r="M458" s="71">
        <v>9.8545247960854372</v>
      </c>
      <c r="N458" s="71">
        <v>11.940808350997081</v>
      </c>
      <c r="O458" s="71">
        <v>7.097205047226125</v>
      </c>
      <c r="P458" s="71">
        <v>5.9271449036054316</v>
      </c>
      <c r="Q458" s="71">
        <v>0.47470723397683701</v>
      </c>
      <c r="R458" s="71">
        <v>0</v>
      </c>
      <c r="S458" s="71">
        <v>0.66159385783034919</v>
      </c>
      <c r="T458" s="72"/>
      <c r="U458" s="71">
        <v>21428912</v>
      </c>
      <c r="V458" s="71">
        <v>358</v>
      </c>
      <c r="W458" s="71">
        <v>35</v>
      </c>
      <c r="X458" s="71">
        <v>1656</v>
      </c>
      <c r="Y458" s="71">
        <v>1826</v>
      </c>
      <c r="Z458" s="71">
        <v>3712</v>
      </c>
      <c r="AA458" s="71">
        <v>1191</v>
      </c>
      <c r="AB458" s="71">
        <v>6226</v>
      </c>
      <c r="AC458" s="71">
        <v>0</v>
      </c>
      <c r="AD458" s="71">
        <v>0.66159385783034919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3.7389999999999999</v>
      </c>
      <c r="BJ458" s="71">
        <v>5.5</v>
      </c>
      <c r="BK458" s="71">
        <v>0</v>
      </c>
      <c r="BL458" s="71">
        <v>0</v>
      </c>
      <c r="BM458" s="71">
        <v>0</v>
      </c>
      <c r="BN458" s="72"/>
      <c r="BO458" s="71">
        <v>0</v>
      </c>
      <c r="BP458" s="71">
        <v>1</v>
      </c>
      <c r="BQ458" s="71">
        <v>1</v>
      </c>
      <c r="BR458" s="71">
        <v>0</v>
      </c>
      <c r="BS458" s="71">
        <v>0</v>
      </c>
      <c r="BT458" s="71">
        <v>0</v>
      </c>
      <c r="BU458"/>
      <c r="BV458" s="70">
        <v>9.2390000000000008</v>
      </c>
      <c r="BW458" s="70">
        <v>0</v>
      </c>
      <c r="BX458" s="70">
        <v>0</v>
      </c>
      <c r="BY458" s="70">
        <v>0</v>
      </c>
      <c r="BZ458" s="70">
        <v>0</v>
      </c>
      <c r="CA458" s="70">
        <v>0</v>
      </c>
      <c r="CB458" s="70">
        <v>0</v>
      </c>
      <c r="CC458" s="70">
        <v>0</v>
      </c>
      <c r="CD458" s="70">
        <v>0</v>
      </c>
    </row>
    <row r="459" spans="1:82">
      <c r="A459" s="70" t="s">
        <v>2179</v>
      </c>
      <c r="B459" s="70">
        <v>248</v>
      </c>
      <c r="C459" s="70">
        <v>10</v>
      </c>
      <c r="D459" s="70">
        <v>15</v>
      </c>
      <c r="E459" s="70">
        <v>2013</v>
      </c>
      <c r="F459" s="70" t="s">
        <v>180</v>
      </c>
      <c r="G459" s="70" t="s">
        <v>2169</v>
      </c>
      <c r="H459" s="70" t="s">
        <v>2170</v>
      </c>
      <c r="I459" s="148"/>
      <c r="J459" s="71">
        <v>39.700412451602929</v>
      </c>
      <c r="K459" s="71">
        <v>0.69610591740505867</v>
      </c>
      <c r="L459" s="71">
        <v>2.139443771074625</v>
      </c>
      <c r="M459" s="71">
        <v>9.9960532750740487</v>
      </c>
      <c r="N459" s="71">
        <v>10.481731102196139</v>
      </c>
      <c r="O459" s="71">
        <v>7.0263123944560313</v>
      </c>
      <c r="P459" s="71">
        <v>5.9544737925056985</v>
      </c>
      <c r="Q459" s="71">
        <v>0.48718112113981299</v>
      </c>
      <c r="R459" s="71">
        <v>0</v>
      </c>
      <c r="S459" s="71">
        <v>0.62535513708477575</v>
      </c>
      <c r="T459" s="72"/>
      <c r="U459" s="71">
        <v>5017782</v>
      </c>
      <c r="V459" s="71">
        <v>358</v>
      </c>
      <c r="W459" s="71">
        <v>35</v>
      </c>
      <c r="X459" s="71">
        <v>1656</v>
      </c>
      <c r="Y459" s="71">
        <v>1861</v>
      </c>
      <c r="Z459" s="71">
        <v>3839</v>
      </c>
      <c r="AA459" s="71">
        <v>1192</v>
      </c>
      <c r="AB459" s="71">
        <v>6298</v>
      </c>
      <c r="AC459" s="71">
        <v>0</v>
      </c>
      <c r="AD459" s="71">
        <v>0.62535513708477575</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15.952999999999999</v>
      </c>
      <c r="BK459" s="71">
        <v>0</v>
      </c>
      <c r="BL459" s="71">
        <v>0</v>
      </c>
      <c r="BM459" s="71">
        <v>0</v>
      </c>
      <c r="BN459" s="72"/>
      <c r="BO459" s="71">
        <v>0</v>
      </c>
      <c r="BP459" s="71">
        <v>0</v>
      </c>
      <c r="BQ459" s="71">
        <v>3</v>
      </c>
      <c r="BR459" s="71">
        <v>0</v>
      </c>
      <c r="BS459" s="71">
        <v>0</v>
      </c>
      <c r="BT459" s="71">
        <v>0</v>
      </c>
      <c r="BU459"/>
      <c r="BV459" s="70">
        <v>11.077</v>
      </c>
      <c r="BW459" s="70">
        <v>0</v>
      </c>
      <c r="BX459" s="70">
        <v>0</v>
      </c>
      <c r="BY459" s="70">
        <v>0</v>
      </c>
      <c r="BZ459" s="70">
        <v>0</v>
      </c>
      <c r="CA459" s="70">
        <v>0</v>
      </c>
      <c r="CB459" s="70">
        <v>0</v>
      </c>
      <c r="CC459" s="70">
        <v>4.8760000000000003</v>
      </c>
      <c r="CD459" s="70">
        <v>0</v>
      </c>
    </row>
    <row r="460" spans="1:82">
      <c r="A460" s="70" t="s">
        <v>2180</v>
      </c>
      <c r="B460" s="70">
        <v>249</v>
      </c>
      <c r="C460" s="70">
        <v>11</v>
      </c>
      <c r="D460" s="70">
        <v>15</v>
      </c>
      <c r="E460" s="70">
        <v>2014</v>
      </c>
      <c r="F460" s="70" t="s">
        <v>181</v>
      </c>
      <c r="G460" s="70" t="s">
        <v>2169</v>
      </c>
      <c r="H460" s="70" t="s">
        <v>2170</v>
      </c>
      <c r="I460" s="148"/>
      <c r="J460" s="71">
        <v>31.684771897337839</v>
      </c>
      <c r="K460" s="71">
        <v>0.63112505955312193</v>
      </c>
      <c r="L460" s="71">
        <v>1.1274107315816411</v>
      </c>
      <c r="M460" s="71">
        <v>9.6612374877864653</v>
      </c>
      <c r="N460" s="71">
        <v>10.25020791384828</v>
      </c>
      <c r="O460" s="71">
        <v>6.7807301277193597</v>
      </c>
      <c r="P460" s="71">
        <v>5.9703602506821909</v>
      </c>
      <c r="Q460" s="71">
        <v>0.46719861537692697</v>
      </c>
      <c r="R460" s="71">
        <v>0</v>
      </c>
      <c r="S460" s="71">
        <v>0.65568591860966008</v>
      </c>
      <c r="T460" s="72"/>
      <c r="U460" s="71">
        <v>4547488</v>
      </c>
      <c r="V460" s="71">
        <v>263</v>
      </c>
      <c r="W460" s="71">
        <v>20</v>
      </c>
      <c r="X460" s="71">
        <v>1640</v>
      </c>
      <c r="Y460" s="71">
        <v>1876</v>
      </c>
      <c r="Z460" s="71">
        <v>3902</v>
      </c>
      <c r="AA460" s="71">
        <v>1189</v>
      </c>
      <c r="AB460" s="71">
        <v>6295</v>
      </c>
      <c r="AC460" s="71">
        <v>0</v>
      </c>
      <c r="AD460" s="71">
        <v>0.65568591860966008</v>
      </c>
      <c r="AE460" s="72"/>
      <c r="AF460" s="71"/>
      <c r="AG460" s="71"/>
      <c r="AH460" s="71"/>
      <c r="AI460" s="71"/>
      <c r="AJ460" s="71"/>
      <c r="AK460" s="71"/>
      <c r="AL460" s="71"/>
      <c r="AM460" s="71"/>
      <c r="AN460" s="71"/>
      <c r="AO460" s="71"/>
      <c r="AP460" s="71"/>
      <c r="AQ460" s="72"/>
      <c r="AR460" s="71">
        <v>69</v>
      </c>
      <c r="AS460" s="71">
        <v>17</v>
      </c>
      <c r="AT460" s="71">
        <v>0</v>
      </c>
      <c r="AU460" s="71">
        <v>1</v>
      </c>
      <c r="AV460" s="71">
        <v>0</v>
      </c>
      <c r="AW460" s="71">
        <v>0</v>
      </c>
      <c r="AX460" s="71"/>
      <c r="AY460" s="72"/>
      <c r="AZ460" s="71">
        <v>279.89999999999998</v>
      </c>
      <c r="BA460" s="71">
        <v>2431.5</v>
      </c>
      <c r="BB460" s="71">
        <v>0</v>
      </c>
      <c r="BC460" s="71">
        <v>630</v>
      </c>
      <c r="BD460" s="71">
        <v>0</v>
      </c>
      <c r="BE460" s="71">
        <v>0</v>
      </c>
      <c r="BF460" s="71"/>
      <c r="BG460" s="72"/>
      <c r="BH460" s="71">
        <v>0</v>
      </c>
      <c r="BI460" s="71">
        <v>0</v>
      </c>
      <c r="BJ460" s="71">
        <v>122.669</v>
      </c>
      <c r="BK460" s="71">
        <v>0</v>
      </c>
      <c r="BL460" s="71">
        <v>0</v>
      </c>
      <c r="BM460" s="71">
        <v>0</v>
      </c>
      <c r="BN460" s="72"/>
      <c r="BO460" s="71">
        <v>0</v>
      </c>
      <c r="BP460" s="71">
        <v>0</v>
      </c>
      <c r="BQ460" s="71">
        <v>2</v>
      </c>
      <c r="BR460" s="71">
        <v>0</v>
      </c>
      <c r="BS460" s="71">
        <v>0</v>
      </c>
      <c r="BT460" s="71">
        <v>0</v>
      </c>
      <c r="BU460"/>
      <c r="BV460" s="70">
        <v>122.669</v>
      </c>
      <c r="BW460" s="70">
        <v>0</v>
      </c>
      <c r="BX460" s="70">
        <v>0</v>
      </c>
      <c r="BY460" s="70">
        <v>0</v>
      </c>
      <c r="BZ460" s="70">
        <v>0</v>
      </c>
      <c r="CA460" s="70">
        <v>0</v>
      </c>
      <c r="CB460" s="70">
        <v>0</v>
      </c>
      <c r="CC460" s="70">
        <v>0</v>
      </c>
      <c r="CD460" s="70">
        <v>0</v>
      </c>
    </row>
    <row r="461" spans="1:82">
      <c r="A461" s="70" t="s">
        <v>2181</v>
      </c>
      <c r="B461" s="70">
        <v>250</v>
      </c>
      <c r="C461" s="70">
        <v>12</v>
      </c>
      <c r="D461" s="70">
        <v>15</v>
      </c>
      <c r="E461" s="70">
        <v>2015</v>
      </c>
      <c r="F461" s="70" t="s">
        <v>182</v>
      </c>
      <c r="G461" s="70" t="s">
        <v>2169</v>
      </c>
      <c r="H461" s="70" t="s">
        <v>2170</v>
      </c>
      <c r="I461" s="148"/>
      <c r="J461" s="71">
        <v>36.01405664080071</v>
      </c>
      <c r="K461" s="71">
        <v>0.62951524266476833</v>
      </c>
      <c r="L461" s="71">
        <v>1.2211642577211219</v>
      </c>
      <c r="M461" s="71">
        <v>9.4122619777328449</v>
      </c>
      <c r="N461" s="71">
        <v>10.02781004305128</v>
      </c>
      <c r="O461" s="71">
        <v>6.7918274815774415</v>
      </c>
      <c r="P461" s="71">
        <v>5.8846218525294622</v>
      </c>
      <c r="Q461" s="71">
        <v>0.45670344747436498</v>
      </c>
      <c r="R461" s="71">
        <v>0</v>
      </c>
      <c r="S461" s="71">
        <v>0.4854245180326241</v>
      </c>
      <c r="T461" s="72"/>
      <c r="U461" s="71">
        <v>4784360</v>
      </c>
      <c r="V461" s="71">
        <v>263</v>
      </c>
      <c r="W461" s="71">
        <v>20</v>
      </c>
      <c r="X461" s="71">
        <v>1640</v>
      </c>
      <c r="Y461" s="71">
        <v>1881</v>
      </c>
      <c r="Z461" s="71">
        <v>3946</v>
      </c>
      <c r="AA461" s="71">
        <v>1171</v>
      </c>
      <c r="AB461" s="71">
        <v>6286</v>
      </c>
      <c r="AC461" s="71">
        <v>0</v>
      </c>
      <c r="AD461" s="71">
        <v>0.4854245180326241</v>
      </c>
      <c r="AE461" s="72"/>
      <c r="AF461" s="71">
        <v>40046658.082335651</v>
      </c>
      <c r="AG461" s="71">
        <v>454318.3913301772</v>
      </c>
      <c r="AH461" s="71">
        <v>102196.2278635383</v>
      </c>
      <c r="AI461" s="71">
        <v>10730776.516824501</v>
      </c>
      <c r="AJ461" s="71">
        <v>14078722.514710341</v>
      </c>
      <c r="AK461" s="71">
        <v>0</v>
      </c>
      <c r="AL461" s="71">
        <v>0</v>
      </c>
      <c r="AM461" s="71">
        <v>861469.93122174882</v>
      </c>
      <c r="AN461" s="71">
        <v>0</v>
      </c>
      <c r="AO461" s="71">
        <v>0</v>
      </c>
      <c r="AP461" s="71">
        <v>66274141.66428595</v>
      </c>
      <c r="AQ461" s="72"/>
      <c r="AR461" s="71">
        <v>92</v>
      </c>
      <c r="AS461" s="71">
        <v>19</v>
      </c>
      <c r="AT461" s="71">
        <v>0</v>
      </c>
      <c r="AU461" s="71">
        <v>1</v>
      </c>
      <c r="AV461" s="71">
        <v>0</v>
      </c>
      <c r="AW461" s="71">
        <v>0</v>
      </c>
      <c r="AX461" s="71"/>
      <c r="AY461" s="72"/>
      <c r="AZ461" s="71">
        <v>397.9</v>
      </c>
      <c r="BA461" s="71">
        <v>2525</v>
      </c>
      <c r="BB461" s="71">
        <v>0</v>
      </c>
      <c r="BC461" s="71">
        <v>630</v>
      </c>
      <c r="BD461" s="71">
        <v>0</v>
      </c>
      <c r="BE461" s="71">
        <v>0</v>
      </c>
      <c r="BF461" s="71"/>
      <c r="BG461" s="72"/>
      <c r="BH461" s="71">
        <v>0</v>
      </c>
      <c r="BI461" s="71">
        <v>0</v>
      </c>
      <c r="BJ461" s="71">
        <v>126.35599999999999</v>
      </c>
      <c r="BK461" s="71">
        <v>0</v>
      </c>
      <c r="BL461" s="71">
        <v>0</v>
      </c>
      <c r="BM461" s="71">
        <v>0</v>
      </c>
      <c r="BN461" s="72"/>
      <c r="BO461" s="71">
        <v>0</v>
      </c>
      <c r="BP461" s="71">
        <v>0</v>
      </c>
      <c r="BQ461" s="71">
        <v>3</v>
      </c>
      <c r="BR461" s="71">
        <v>0</v>
      </c>
      <c r="BS461" s="71">
        <v>0</v>
      </c>
      <c r="BT461" s="71">
        <v>0</v>
      </c>
      <c r="BU461"/>
      <c r="BV461" s="70">
        <v>122.175</v>
      </c>
      <c r="BW461" s="70">
        <v>0</v>
      </c>
      <c r="BX461" s="70">
        <v>0</v>
      </c>
      <c r="BY461" s="70">
        <v>0</v>
      </c>
      <c r="BZ461" s="70">
        <v>0</v>
      </c>
      <c r="CA461" s="70">
        <v>0</v>
      </c>
      <c r="CB461" s="70">
        <v>0</v>
      </c>
      <c r="CC461" s="70">
        <v>4.181</v>
      </c>
      <c r="CD461" s="70">
        <v>0</v>
      </c>
    </row>
    <row r="462" spans="1:82">
      <c r="A462" s="70" t="s">
        <v>2182</v>
      </c>
      <c r="B462" s="70">
        <v>251</v>
      </c>
      <c r="C462" s="70">
        <v>13</v>
      </c>
      <c r="D462" s="70">
        <v>15</v>
      </c>
      <c r="E462" s="70">
        <v>2016</v>
      </c>
      <c r="F462" s="70" t="s">
        <v>155</v>
      </c>
      <c r="G462" s="1064" t="s">
        <v>2169</v>
      </c>
      <c r="H462" s="70" t="s">
        <v>2170</v>
      </c>
      <c r="I462" s="148"/>
      <c r="J462" s="71">
        <v>34.127102348515329</v>
      </c>
      <c r="K462" s="71">
        <v>0.63103084064445847</v>
      </c>
      <c r="L462" s="71">
        <v>1.2850647058781217</v>
      </c>
      <c r="M462" s="71">
        <v>8.8540344047812205</v>
      </c>
      <c r="N462" s="71">
        <v>9.5131297014932219</v>
      </c>
      <c r="O462" s="71">
        <v>6.7892647625645219</v>
      </c>
      <c r="P462" s="71">
        <v>6.0345326421034118</v>
      </c>
      <c r="Q462" s="71">
        <v>0.44476987937967438</v>
      </c>
      <c r="R462" s="71">
        <v>0</v>
      </c>
      <c r="S462" s="71">
        <v>0.59873960984265284</v>
      </c>
      <c r="T462" s="72"/>
      <c r="U462" s="71">
        <v>4645541</v>
      </c>
      <c r="V462" s="71">
        <v>263</v>
      </c>
      <c r="W462" s="71">
        <v>20</v>
      </c>
      <c r="X462" s="71">
        <v>1640</v>
      </c>
      <c r="Y462" s="71">
        <v>1904</v>
      </c>
      <c r="Z462" s="71">
        <v>3993</v>
      </c>
      <c r="AA462" s="71">
        <v>1242</v>
      </c>
      <c r="AB462" s="71">
        <v>6297</v>
      </c>
      <c r="AC462" s="71">
        <v>0</v>
      </c>
      <c r="AD462" s="71">
        <v>0.59873960984265284</v>
      </c>
      <c r="AE462" s="72"/>
      <c r="AF462" s="71">
        <v>38981414.672728911</v>
      </c>
      <c r="AG462" s="71">
        <v>430761.3972130561</v>
      </c>
      <c r="AH462" s="71">
        <v>86984.228685969967</v>
      </c>
      <c r="AI462" s="71">
        <v>10933644.66088376</v>
      </c>
      <c r="AJ462" s="71">
        <v>12957512.06160626</v>
      </c>
      <c r="AK462" s="71">
        <v>0</v>
      </c>
      <c r="AL462" s="71">
        <v>0</v>
      </c>
      <c r="AM462" s="71">
        <v>863647.88387095334</v>
      </c>
      <c r="AN462" s="71">
        <v>0</v>
      </c>
      <c r="AO462" s="71">
        <v>0</v>
      </c>
      <c r="AP462" s="71">
        <v>64253964.904988907</v>
      </c>
      <c r="AQ462" s="72"/>
      <c r="AR462" s="71">
        <v>108</v>
      </c>
      <c r="AS462" s="71">
        <v>19</v>
      </c>
      <c r="AT462" s="71">
        <v>0</v>
      </c>
      <c r="AU462" s="71">
        <v>1</v>
      </c>
      <c r="AV462" s="71">
        <v>0</v>
      </c>
      <c r="AW462" s="71">
        <v>0</v>
      </c>
      <c r="AX462" s="71"/>
      <c r="AY462" s="72"/>
      <c r="AZ462" s="71">
        <v>480.7</v>
      </c>
      <c r="BA462" s="71">
        <v>2525</v>
      </c>
      <c r="BB462" s="71">
        <v>0</v>
      </c>
      <c r="BC462" s="71">
        <v>630</v>
      </c>
      <c r="BD462" s="71">
        <v>0</v>
      </c>
      <c r="BE462" s="71">
        <v>0</v>
      </c>
      <c r="BF462" s="71"/>
      <c r="BG462" s="72"/>
      <c r="BH462" s="71">
        <v>0</v>
      </c>
      <c r="BI462" s="71">
        <v>0</v>
      </c>
      <c r="BJ462" s="71">
        <v>146.38399999999999</v>
      </c>
      <c r="BK462" s="71">
        <v>0</v>
      </c>
      <c r="BL462" s="71">
        <v>0</v>
      </c>
      <c r="BM462" s="71">
        <v>0</v>
      </c>
      <c r="BN462" s="72"/>
      <c r="BO462" s="71">
        <v>0</v>
      </c>
      <c r="BP462" s="71">
        <v>0</v>
      </c>
      <c r="BQ462" s="71">
        <v>3</v>
      </c>
      <c r="BR462" s="71">
        <v>0</v>
      </c>
      <c r="BS462" s="71">
        <v>0</v>
      </c>
      <c r="BT462" s="71">
        <v>0</v>
      </c>
      <c r="BU462"/>
      <c r="BV462" s="70">
        <v>140.22900000000001</v>
      </c>
      <c r="BW462" s="70">
        <v>0</v>
      </c>
      <c r="BX462" s="70">
        <v>0</v>
      </c>
      <c r="BY462" s="70">
        <v>0</v>
      </c>
      <c r="BZ462" s="70">
        <v>0</v>
      </c>
      <c r="CA462" s="70">
        <v>0</v>
      </c>
      <c r="CB462" s="70">
        <v>0</v>
      </c>
      <c r="CC462" s="70">
        <v>6.1550000000000002</v>
      </c>
      <c r="CD462" s="70">
        <v>0</v>
      </c>
    </row>
    <row r="463" spans="1:82">
      <c r="A463" s="70" t="s">
        <v>2183</v>
      </c>
      <c r="B463" s="70">
        <v>252</v>
      </c>
      <c r="C463" s="70">
        <v>14</v>
      </c>
      <c r="D463" s="70">
        <v>15</v>
      </c>
      <c r="E463" s="70">
        <v>2017</v>
      </c>
      <c r="F463" s="70" t="s">
        <v>156</v>
      </c>
      <c r="G463" s="1064" t="s">
        <v>2169</v>
      </c>
      <c r="H463" s="70" t="s">
        <v>2170</v>
      </c>
      <c r="I463" s="148"/>
      <c r="J463" s="71">
        <v>24.398725818508257</v>
      </c>
      <c r="K463" s="71">
        <v>0.60650060542009443</v>
      </c>
      <c r="L463" s="71">
        <v>1.2321843488861568</v>
      </c>
      <c r="M463" s="71">
        <v>7.8016542858764319</v>
      </c>
      <c r="N463" s="71">
        <v>10.05167678628248</v>
      </c>
      <c r="O463" s="71">
        <v>6.7353467364432653</v>
      </c>
      <c r="P463" s="71">
        <v>5.9576824833446578</v>
      </c>
      <c r="Q463" s="71">
        <v>0.42723365827955001</v>
      </c>
      <c r="R463" s="71">
        <v>0</v>
      </c>
      <c r="S463" s="71">
        <v>1.3062534225032825</v>
      </c>
      <c r="T463" s="72"/>
      <c r="U463" s="71">
        <v>3794777</v>
      </c>
      <c r="V463" s="71">
        <v>263</v>
      </c>
      <c r="W463" s="71">
        <v>20</v>
      </c>
      <c r="X463" s="71">
        <v>1640</v>
      </c>
      <c r="Y463" s="71">
        <v>1922</v>
      </c>
      <c r="Z463" s="71">
        <v>4027</v>
      </c>
      <c r="AA463" s="71">
        <v>1234</v>
      </c>
      <c r="AB463" s="71">
        <v>6255</v>
      </c>
      <c r="AC463" s="71">
        <v>0</v>
      </c>
      <c r="AD463" s="71">
        <v>1.306253422503282</v>
      </c>
      <c r="AE463" s="72"/>
      <c r="AF463" s="71">
        <v>28751449.0645639</v>
      </c>
      <c r="AG463" s="71">
        <v>427241.2729497276</v>
      </c>
      <c r="AH463" s="71">
        <v>128038.1811668728</v>
      </c>
      <c r="AI463" s="71">
        <v>10314539.04541433</v>
      </c>
      <c r="AJ463" s="71">
        <v>14449897.379295019</v>
      </c>
      <c r="AK463" s="71">
        <v>0</v>
      </c>
      <c r="AL463" s="71">
        <v>0</v>
      </c>
      <c r="AM463" s="71">
        <v>859229.84800730902</v>
      </c>
      <c r="AN463" s="71">
        <v>0</v>
      </c>
      <c r="AO463" s="71">
        <v>0</v>
      </c>
      <c r="AP463" s="71">
        <v>54930394.791397162</v>
      </c>
      <c r="AQ463" s="72"/>
      <c r="AR463" s="71">
        <v>119</v>
      </c>
      <c r="AS463" s="71">
        <v>25</v>
      </c>
      <c r="AT463" s="71">
        <v>0</v>
      </c>
      <c r="AU463" s="71">
        <v>1</v>
      </c>
      <c r="AV463" s="71">
        <v>0</v>
      </c>
      <c r="AW463" s="71">
        <v>0</v>
      </c>
      <c r="AX463" s="71"/>
      <c r="AY463" s="72"/>
      <c r="AZ463" s="71">
        <v>533.6</v>
      </c>
      <c r="BA463" s="71">
        <v>2665.8</v>
      </c>
      <c r="BB463" s="71">
        <v>0</v>
      </c>
      <c r="BC463" s="71">
        <v>630</v>
      </c>
      <c r="BD463" s="71">
        <v>0</v>
      </c>
      <c r="BE463" s="71">
        <v>0</v>
      </c>
      <c r="BF463" s="71"/>
      <c r="BG463" s="72"/>
      <c r="BH463" s="71">
        <v>0</v>
      </c>
      <c r="BI463" s="71">
        <v>0</v>
      </c>
      <c r="BJ463" s="71">
        <v>137.51</v>
      </c>
      <c r="BK463" s="71">
        <v>0</v>
      </c>
      <c r="BL463" s="71">
        <v>0</v>
      </c>
      <c r="BM463" s="71">
        <v>0</v>
      </c>
      <c r="BN463" s="72"/>
      <c r="BO463" s="71">
        <v>0</v>
      </c>
      <c r="BP463" s="71">
        <v>0</v>
      </c>
      <c r="BQ463" s="71">
        <v>3</v>
      </c>
      <c r="BR463" s="71">
        <v>0</v>
      </c>
      <c r="BS463" s="71">
        <v>0</v>
      </c>
      <c r="BT463" s="71">
        <v>0</v>
      </c>
      <c r="BU463"/>
      <c r="BV463" s="70">
        <v>137.51</v>
      </c>
      <c r="BW463" s="70">
        <v>0</v>
      </c>
      <c r="BX463" s="70">
        <v>0</v>
      </c>
      <c r="BY463" s="70">
        <v>0</v>
      </c>
      <c r="BZ463" s="70">
        <v>0</v>
      </c>
      <c r="CA463" s="70">
        <v>0</v>
      </c>
      <c r="CB463" s="70">
        <v>0</v>
      </c>
      <c r="CC463" s="70">
        <v>0</v>
      </c>
      <c r="CD463" s="70">
        <v>0</v>
      </c>
    </row>
    <row r="464" spans="1:82">
      <c r="A464" s="70" t="s">
        <v>2184</v>
      </c>
      <c r="B464" s="70">
        <v>253</v>
      </c>
      <c r="C464" s="70">
        <v>15</v>
      </c>
      <c r="D464" s="70">
        <v>15</v>
      </c>
      <c r="E464" s="70">
        <v>2018</v>
      </c>
      <c r="F464" s="70" t="s">
        <v>183</v>
      </c>
      <c r="G464" s="70" t="s">
        <v>2169</v>
      </c>
      <c r="H464" s="70" t="s">
        <v>2170</v>
      </c>
      <c r="I464" s="148"/>
      <c r="J464" s="71">
        <v>25.995460419253448</v>
      </c>
      <c r="K464" s="71">
        <v>0.55364914205538751</v>
      </c>
      <c r="L464" s="71">
        <v>1.136058674965843</v>
      </c>
      <c r="M464" s="71">
        <v>7.4344937496577677</v>
      </c>
      <c r="N464" s="71">
        <v>8.6843753299767243</v>
      </c>
      <c r="O464" s="71">
        <v>6.6202921351682038</v>
      </c>
      <c r="P464" s="71">
        <v>5.8410196757875879</v>
      </c>
      <c r="Q464" s="71">
        <v>0.39695415946018697</v>
      </c>
      <c r="R464" s="71">
        <v>0</v>
      </c>
      <c r="S464" s="71">
        <v>1.4740200137384334</v>
      </c>
      <c r="T464" s="72"/>
      <c r="U464" s="71">
        <v>4277299</v>
      </c>
      <c r="V464" s="71">
        <v>263</v>
      </c>
      <c r="W464" s="71">
        <v>20</v>
      </c>
      <c r="X464" s="71">
        <v>1640</v>
      </c>
      <c r="Y464" s="71">
        <v>1949</v>
      </c>
      <c r="Z464" s="71">
        <v>4034</v>
      </c>
      <c r="AA464" s="71">
        <v>1222</v>
      </c>
      <c r="AB464" s="71">
        <v>6263</v>
      </c>
      <c r="AC464" s="71">
        <v>0</v>
      </c>
      <c r="AD464" s="71">
        <v>1.4740200137384329</v>
      </c>
      <c r="AE464" s="72"/>
      <c r="AF464" s="71">
        <v>33089311.45387749</v>
      </c>
      <c r="AG464" s="71">
        <v>379835.15576403379</v>
      </c>
      <c r="AH464" s="71">
        <v>123007.1030235622</v>
      </c>
      <c r="AI464" s="71">
        <v>10232192.96802859</v>
      </c>
      <c r="AJ464" s="71">
        <v>12962995.04063531</v>
      </c>
      <c r="AK464" s="71">
        <v>0</v>
      </c>
      <c r="AL464" s="71">
        <v>0</v>
      </c>
      <c r="AM464" s="71">
        <v>862108.90638705681</v>
      </c>
      <c r="AN464" s="71">
        <v>0</v>
      </c>
      <c r="AO464" s="71">
        <v>0</v>
      </c>
      <c r="AP464" s="71">
        <v>57649450.627716042</v>
      </c>
      <c r="AQ464" s="72"/>
      <c r="AR464" s="71">
        <v>126</v>
      </c>
      <c r="AS464" s="71">
        <v>29</v>
      </c>
      <c r="AT464" s="71">
        <v>0</v>
      </c>
      <c r="AU464" s="71">
        <v>1</v>
      </c>
      <c r="AV464" s="71">
        <v>0</v>
      </c>
      <c r="AW464" s="71">
        <v>0</v>
      </c>
      <c r="AX464" s="71"/>
      <c r="AY464" s="72"/>
      <c r="AZ464" s="71">
        <v>571.4</v>
      </c>
      <c r="BA464" s="71">
        <v>2747</v>
      </c>
      <c r="BB464" s="71">
        <v>0</v>
      </c>
      <c r="BC464" s="71">
        <v>630</v>
      </c>
      <c r="BD464" s="71">
        <v>0</v>
      </c>
      <c r="BE464" s="71">
        <v>0</v>
      </c>
      <c r="BF464" s="71"/>
      <c r="BG464" s="72"/>
      <c r="BH464" s="71">
        <v>0</v>
      </c>
      <c r="BI464" s="71">
        <v>0</v>
      </c>
      <c r="BJ464" s="71">
        <v>129.99199999999999</v>
      </c>
      <c r="BK464" s="71">
        <v>0</v>
      </c>
      <c r="BL464" s="71">
        <v>0</v>
      </c>
      <c r="BM464" s="71">
        <v>0</v>
      </c>
      <c r="BN464" s="72"/>
      <c r="BO464" s="71">
        <v>0</v>
      </c>
      <c r="BP464" s="71">
        <v>0</v>
      </c>
      <c r="BQ464" s="71">
        <v>3</v>
      </c>
      <c r="BR464" s="71">
        <v>0</v>
      </c>
      <c r="BS464" s="71">
        <v>0</v>
      </c>
      <c r="BT464" s="71">
        <v>0</v>
      </c>
      <c r="BU464"/>
      <c r="BV464" s="70">
        <v>125.505</v>
      </c>
      <c r="BW464" s="70">
        <v>0</v>
      </c>
      <c r="BX464" s="70">
        <v>0</v>
      </c>
      <c r="BY464" s="70">
        <v>0</v>
      </c>
      <c r="BZ464" s="70">
        <v>0</v>
      </c>
      <c r="CA464" s="70">
        <v>0</v>
      </c>
      <c r="CB464" s="70">
        <v>0</v>
      </c>
      <c r="CC464" s="70">
        <v>4.4870000000000001</v>
      </c>
      <c r="CD464" s="70">
        <v>0</v>
      </c>
    </row>
    <row r="465" spans="1:82">
      <c r="A465" s="70" t="s">
        <v>2185</v>
      </c>
      <c r="B465" s="70">
        <v>254</v>
      </c>
      <c r="C465" s="70">
        <v>16</v>
      </c>
      <c r="D465" s="70">
        <v>15</v>
      </c>
      <c r="E465" s="70">
        <v>2019</v>
      </c>
      <c r="F465" s="70" t="s">
        <v>158</v>
      </c>
      <c r="G465" s="70" t="s">
        <v>2169</v>
      </c>
      <c r="H465" s="70" t="s">
        <v>2170</v>
      </c>
      <c r="I465" s="148"/>
      <c r="J465" s="71">
        <v>23.442741774260309</v>
      </c>
      <c r="K465" s="71">
        <v>0.49975836154682562</v>
      </c>
      <c r="L465" s="71">
        <v>1.1444750930085386</v>
      </c>
      <c r="M465" s="71">
        <v>6.9610975151126615</v>
      </c>
      <c r="N465" s="71">
        <v>7.4564521279130034</v>
      </c>
      <c r="O465" s="71">
        <v>6.4897205992321307</v>
      </c>
      <c r="P465" s="71">
        <v>5.4660836856052839</v>
      </c>
      <c r="Q465" s="71">
        <v>0.38161599765993698</v>
      </c>
      <c r="R465" s="71">
        <v>0</v>
      </c>
      <c r="S465" s="71">
        <v>1.5790821231933523</v>
      </c>
      <c r="T465" s="72"/>
      <c r="U465" s="71">
        <v>4168059</v>
      </c>
      <c r="V465" s="71">
        <v>263</v>
      </c>
      <c r="W465" s="71">
        <v>20</v>
      </c>
      <c r="X465" s="71">
        <v>1640</v>
      </c>
      <c r="Y465" s="71">
        <v>1954</v>
      </c>
      <c r="Z465" s="71">
        <v>4063</v>
      </c>
      <c r="AA465" s="71">
        <v>1135</v>
      </c>
      <c r="AB465" s="71">
        <v>6184</v>
      </c>
      <c r="AC465" s="71">
        <v>0</v>
      </c>
      <c r="AD465" s="71">
        <v>1.5790821231933521</v>
      </c>
      <c r="AE465" s="72"/>
      <c r="AF465" s="71">
        <v>31311630.1866013</v>
      </c>
      <c r="AG465" s="71">
        <v>367005.47153845237</v>
      </c>
      <c r="AH465" s="71">
        <v>130183.5270210568</v>
      </c>
      <c r="AI465" s="71">
        <v>10206933.65824569</v>
      </c>
      <c r="AJ465" s="71">
        <v>12378487.98678218</v>
      </c>
      <c r="AK465" s="71">
        <v>0</v>
      </c>
      <c r="AL465" s="71">
        <v>0</v>
      </c>
      <c r="AM465" s="71">
        <v>842214.24687292438</v>
      </c>
      <c r="AN465" s="71">
        <v>0</v>
      </c>
      <c r="AO465" s="71">
        <v>0</v>
      </c>
      <c r="AP465" s="71">
        <v>55236455.077061601</v>
      </c>
      <c r="AQ465" s="72"/>
      <c r="AR465" s="71">
        <v>136</v>
      </c>
      <c r="AS465" s="71">
        <v>30</v>
      </c>
      <c r="AT465" s="71">
        <v>0</v>
      </c>
      <c r="AU465" s="71">
        <v>1</v>
      </c>
      <c r="AV465" s="71">
        <v>0</v>
      </c>
      <c r="AW465" s="71">
        <v>0</v>
      </c>
      <c r="AX465" s="71"/>
      <c r="AY465" s="72"/>
      <c r="AZ465" s="71">
        <v>622.00000000000011</v>
      </c>
      <c r="BA465" s="71">
        <v>2796.8</v>
      </c>
      <c r="BB465" s="71">
        <v>0</v>
      </c>
      <c r="BC465" s="71">
        <v>630</v>
      </c>
      <c r="BD465" s="71">
        <v>0</v>
      </c>
      <c r="BE465" s="71">
        <v>0</v>
      </c>
      <c r="BF465" s="71"/>
      <c r="BG465" s="72"/>
      <c r="BH465" s="71">
        <v>0</v>
      </c>
      <c r="BI465" s="71">
        <v>0</v>
      </c>
      <c r="BJ465" s="71">
        <v>112.53100000000001</v>
      </c>
      <c r="BK465" s="71">
        <v>0</v>
      </c>
      <c r="BL465" s="71">
        <v>0</v>
      </c>
      <c r="BM465" s="71">
        <v>0</v>
      </c>
      <c r="BN465" s="72"/>
      <c r="BO465" s="71">
        <v>0</v>
      </c>
      <c r="BP465" s="71">
        <v>0</v>
      </c>
      <c r="BQ465" s="71">
        <v>3</v>
      </c>
      <c r="BR465" s="71">
        <v>0</v>
      </c>
      <c r="BS465" s="71">
        <v>0</v>
      </c>
      <c r="BT465" s="71">
        <v>0</v>
      </c>
      <c r="BU465"/>
      <c r="BV465" s="70">
        <v>112.53100000000001</v>
      </c>
      <c r="BW465" s="70">
        <v>0</v>
      </c>
      <c r="BX465" s="70">
        <v>0</v>
      </c>
      <c r="BY465" s="70">
        <v>0</v>
      </c>
      <c r="BZ465" s="70">
        <v>0</v>
      </c>
      <c r="CA465" s="70">
        <v>0</v>
      </c>
      <c r="CB465" s="70">
        <v>0</v>
      </c>
      <c r="CC465" s="70">
        <v>0</v>
      </c>
      <c r="CD465" s="70">
        <v>0</v>
      </c>
    </row>
    <row r="466" spans="1:82">
      <c r="A466" s="70" t="s">
        <v>2186</v>
      </c>
      <c r="B466" s="70">
        <v>255</v>
      </c>
      <c r="C466" s="70">
        <v>17</v>
      </c>
      <c r="D466" s="70">
        <v>15</v>
      </c>
      <c r="E466" s="70">
        <v>2020</v>
      </c>
      <c r="F466" s="70" t="s">
        <v>159</v>
      </c>
      <c r="G466" s="70" t="s">
        <v>2169</v>
      </c>
      <c r="H466" s="70" t="s">
        <v>2170</v>
      </c>
      <c r="I466" s="148"/>
      <c r="J466" s="71">
        <v>21.36798348995201</v>
      </c>
      <c r="K466" s="71">
        <v>0.44956269110387392</v>
      </c>
      <c r="L466" s="71">
        <v>2.1578055570020864</v>
      </c>
      <c r="M466" s="71">
        <v>6.3762422325168044</v>
      </c>
      <c r="N466" s="71">
        <v>7.0729300057702815</v>
      </c>
      <c r="O466" s="71">
        <v>5.7964683088666407</v>
      </c>
      <c r="P466" s="71">
        <v>5.1245152628497577</v>
      </c>
      <c r="Q466" s="71">
        <v>0.36361078120113899</v>
      </c>
      <c r="R466" s="71">
        <v>0</v>
      </c>
      <c r="S466" s="71">
        <v>1.298890241334826</v>
      </c>
      <c r="T466" s="72"/>
      <c r="U466" s="71">
        <v>3456200</v>
      </c>
      <c r="V466" s="71">
        <v>216</v>
      </c>
      <c r="W466" s="71">
        <v>37</v>
      </c>
      <c r="X466" s="71">
        <v>1644</v>
      </c>
      <c r="Y466" s="71">
        <v>1977</v>
      </c>
      <c r="Z466" s="71">
        <v>4142</v>
      </c>
      <c r="AA466" s="71">
        <v>1131</v>
      </c>
      <c r="AB466" s="71">
        <v>6167</v>
      </c>
      <c r="AC466" s="71">
        <v>0</v>
      </c>
      <c r="AD466" s="71">
        <v>1.298890241334826</v>
      </c>
      <c r="AE466" s="72"/>
      <c r="AF466" s="71">
        <v>31118433.07733871</v>
      </c>
      <c r="AG466" s="71">
        <v>318191.53501453338</v>
      </c>
      <c r="AH466" s="71">
        <v>227144.10946203285</v>
      </c>
      <c r="AI466" s="71">
        <v>10112451.230261441</v>
      </c>
      <c r="AJ466" s="71">
        <v>12736529.78429508</v>
      </c>
      <c r="AK466" s="71"/>
      <c r="AL466" s="71"/>
      <c r="AM466" s="71">
        <v>804862.01679905795</v>
      </c>
      <c r="AN466" s="71"/>
      <c r="AO466" s="71"/>
      <c r="AP466" s="71">
        <v>55317611.753170855</v>
      </c>
      <c r="AQ466" s="72"/>
      <c r="AR466" s="71">
        <v>149</v>
      </c>
      <c r="AS466" s="71">
        <v>33</v>
      </c>
      <c r="AT466" s="71">
        <v>0</v>
      </c>
      <c r="AU466" s="71">
        <v>1</v>
      </c>
      <c r="AV466" s="71">
        <v>0</v>
      </c>
      <c r="AW466" s="71">
        <v>0</v>
      </c>
      <c r="AX466" s="71"/>
      <c r="AY466" s="72"/>
      <c r="AZ466" s="71">
        <v>682.80000000000007</v>
      </c>
      <c r="BA466" s="71">
        <v>3286.3</v>
      </c>
      <c r="BB466" s="71">
        <v>0</v>
      </c>
      <c r="BC466" s="71">
        <v>630</v>
      </c>
      <c r="BD466" s="71">
        <v>0</v>
      </c>
      <c r="BE466" s="71">
        <v>0</v>
      </c>
      <c r="BF466" s="71"/>
      <c r="BG466" s="72"/>
      <c r="BH466" s="71">
        <v>0</v>
      </c>
      <c r="BI466" s="71">
        <v>0</v>
      </c>
      <c r="BJ466" s="71">
        <v>112.155</v>
      </c>
      <c r="BK466" s="71">
        <v>0</v>
      </c>
      <c r="BL466" s="71">
        <v>0</v>
      </c>
      <c r="BM466" s="71">
        <v>0</v>
      </c>
      <c r="BN466" s="72"/>
      <c r="BO466" s="71">
        <v>0</v>
      </c>
      <c r="BP466" s="71">
        <v>0</v>
      </c>
      <c r="BQ466" s="71">
        <v>3</v>
      </c>
      <c r="BR466" s="71">
        <v>0</v>
      </c>
      <c r="BS466" s="71">
        <v>0</v>
      </c>
      <c r="BT466" s="71">
        <v>0</v>
      </c>
      <c r="BU466"/>
      <c r="BV466" s="70">
        <v>107.29300000000001</v>
      </c>
      <c r="BW466" s="70">
        <v>0</v>
      </c>
      <c r="BX466" s="70">
        <v>0</v>
      </c>
      <c r="BY466" s="70">
        <v>0</v>
      </c>
      <c r="BZ466" s="70">
        <v>0</v>
      </c>
      <c r="CA466" s="70">
        <v>0</v>
      </c>
      <c r="CB466" s="70">
        <v>0</v>
      </c>
      <c r="CC466" s="70">
        <v>4.8620000000000001</v>
      </c>
      <c r="CD466" s="70">
        <v>0</v>
      </c>
    </row>
    <row r="467" spans="1:82">
      <c r="A467" s="70" t="s">
        <v>2187</v>
      </c>
      <c r="B467" s="70">
        <v>255</v>
      </c>
      <c r="C467" s="70">
        <v>18</v>
      </c>
      <c r="D467" s="70">
        <v>15</v>
      </c>
      <c r="E467" s="70">
        <v>2021</v>
      </c>
      <c r="F467" s="70" t="s">
        <v>160</v>
      </c>
      <c r="G467" s="70" t="s">
        <v>2169</v>
      </c>
      <c r="H467" s="70" t="s">
        <v>2170</v>
      </c>
      <c r="I467" s="148"/>
      <c r="J467" s="71">
        <v>31.143732757718631</v>
      </c>
      <c r="K467" s="71">
        <v>0.47654876822283843</v>
      </c>
      <c r="L467" s="71">
        <v>2.1294934967281507</v>
      </c>
      <c r="M467" s="71">
        <v>6.7233585177509738</v>
      </c>
      <c r="N467" s="71">
        <v>7.5707287984204958</v>
      </c>
      <c r="O467" s="71">
        <v>5.6105120343982904</v>
      </c>
      <c r="P467" s="71">
        <v>5.2413759690363229</v>
      </c>
      <c r="Q467" s="71">
        <v>0.35972296867560299</v>
      </c>
      <c r="R467" s="71">
        <v>0</v>
      </c>
      <c r="S467" s="71">
        <v>1.136051367687219</v>
      </c>
      <c r="T467" s="72"/>
      <c r="U467" s="71">
        <v>4227285</v>
      </c>
      <c r="V467" s="71">
        <v>216</v>
      </c>
      <c r="W467" s="71">
        <v>37</v>
      </c>
      <c r="X467" s="71">
        <v>1644</v>
      </c>
      <c r="Y467" s="71">
        <v>2002</v>
      </c>
      <c r="Z467" s="71">
        <v>4128</v>
      </c>
      <c r="AA467" s="71">
        <v>1128</v>
      </c>
      <c r="AB467" s="71">
        <v>6161</v>
      </c>
      <c r="AC467" s="71">
        <v>0</v>
      </c>
      <c r="AD467" s="71">
        <v>1.136051367687219</v>
      </c>
      <c r="AE467" s="72"/>
      <c r="AF467" s="71">
        <v>47343344.843149371</v>
      </c>
      <c r="AG467" s="71">
        <v>335828.33362783073</v>
      </c>
      <c r="AH467" s="71">
        <v>211677.80001518416</v>
      </c>
      <c r="AI467" s="71">
        <v>10623180.387343833</v>
      </c>
      <c r="AJ467" s="71">
        <v>12385366.78232749</v>
      </c>
      <c r="AK467" s="71">
        <v>0</v>
      </c>
      <c r="AL467" s="71">
        <v>0</v>
      </c>
      <c r="AM467" s="71">
        <v>808716.81278387376</v>
      </c>
      <c r="AN467" s="71">
        <v>0</v>
      </c>
      <c r="AO467" s="71">
        <v>0</v>
      </c>
      <c r="AP467" s="71">
        <v>71708114.959247574</v>
      </c>
      <c r="AQ467" s="72"/>
      <c r="AR467" s="71">
        <v>156</v>
      </c>
      <c r="AS467" s="71">
        <v>33</v>
      </c>
      <c r="AT467" s="71">
        <v>0</v>
      </c>
      <c r="AU467" s="71">
        <v>1</v>
      </c>
      <c r="AV467" s="71">
        <v>0</v>
      </c>
      <c r="AW467" s="71">
        <v>0</v>
      </c>
      <c r="AX467" s="71"/>
      <c r="AY467" s="72"/>
      <c r="AZ467" s="71">
        <v>720</v>
      </c>
      <c r="BA467" s="71">
        <v>3286.3</v>
      </c>
      <c r="BB467" s="71">
        <v>0</v>
      </c>
      <c r="BC467" s="71">
        <v>630</v>
      </c>
      <c r="BD467" s="71">
        <v>0</v>
      </c>
      <c r="BE467" s="71">
        <v>0</v>
      </c>
      <c r="BF467" s="71"/>
      <c r="BG467" s="72"/>
      <c r="BH467" s="71">
        <v>0</v>
      </c>
      <c r="BI467" s="71">
        <v>0</v>
      </c>
      <c r="BJ467" s="71">
        <v>93.171000000000006</v>
      </c>
      <c r="BK467" s="71">
        <v>0</v>
      </c>
      <c r="BL467" s="71">
        <v>0</v>
      </c>
      <c r="BM467" s="71">
        <v>0</v>
      </c>
      <c r="BN467" s="72"/>
      <c r="BO467" s="71">
        <v>0</v>
      </c>
      <c r="BP467" s="71">
        <v>0</v>
      </c>
      <c r="BQ467" s="71">
        <v>3</v>
      </c>
      <c r="BR467" s="71">
        <v>0</v>
      </c>
      <c r="BS467" s="71">
        <v>0</v>
      </c>
      <c r="BT467" s="71">
        <v>0</v>
      </c>
      <c r="BU467"/>
      <c r="BV467" s="70">
        <v>87.692999999999998</v>
      </c>
      <c r="BW467" s="70">
        <v>0</v>
      </c>
      <c r="BX467" s="70">
        <v>0</v>
      </c>
      <c r="BY467" s="70">
        <v>0</v>
      </c>
      <c r="BZ467" s="70">
        <v>0</v>
      </c>
      <c r="CA467" s="70">
        <v>0</v>
      </c>
      <c r="CB467" s="70">
        <v>0</v>
      </c>
      <c r="CC467" s="70">
        <v>5.4779999999999998</v>
      </c>
      <c r="CD467" s="70">
        <v>0</v>
      </c>
    </row>
    <row r="468" spans="1:82">
      <c r="A468" s="70" t="s">
        <v>2188</v>
      </c>
      <c r="B468" s="70">
        <v>255</v>
      </c>
      <c r="C468" s="70">
        <v>19</v>
      </c>
      <c r="D468" s="70">
        <v>15</v>
      </c>
      <c r="E468" s="70">
        <v>2022</v>
      </c>
      <c r="F468" s="70" t="s">
        <v>161</v>
      </c>
      <c r="G468" s="70" t="s">
        <v>2169</v>
      </c>
      <c r="H468" s="70" t="s">
        <v>2170</v>
      </c>
      <c r="I468" s="148"/>
      <c r="J468" s="71">
        <v>20.95143635916148</v>
      </c>
      <c r="K468" s="71">
        <v>0.45722154080192079</v>
      </c>
      <c r="L468" s="71">
        <v>1.6843723484304189</v>
      </c>
      <c r="M468" s="71">
        <v>6.7928099712328525</v>
      </c>
      <c r="N468" s="71">
        <v>8.0131356496150659</v>
      </c>
      <c r="O468" s="71">
        <v>5.9222977617383892</v>
      </c>
      <c r="P468" s="71">
        <v>5.3823622469750667</v>
      </c>
      <c r="Q468" s="71">
        <v>0.36246162031611778</v>
      </c>
      <c r="R468" s="71">
        <v>0</v>
      </c>
      <c r="S468" s="71">
        <v>1.269931234856609</v>
      </c>
      <c r="T468" s="72"/>
      <c r="U468" s="71">
        <v>4023586</v>
      </c>
      <c r="V468" s="71">
        <v>216</v>
      </c>
      <c r="W468" s="71">
        <v>37</v>
      </c>
      <c r="X468" s="71">
        <v>1644</v>
      </c>
      <c r="Y468" s="71">
        <v>2019</v>
      </c>
      <c r="Z468" s="71">
        <v>4140</v>
      </c>
      <c r="AA468" s="71">
        <v>1176</v>
      </c>
      <c r="AB468" s="71">
        <v>6157</v>
      </c>
      <c r="AC468" s="71">
        <v>0</v>
      </c>
      <c r="AD468" s="71">
        <v>1.269931234856609</v>
      </c>
      <c r="AE468" s="72"/>
      <c r="AF468" s="71">
        <v>31026123.428368006</v>
      </c>
      <c r="AG468" s="71">
        <v>341590.02651996148</v>
      </c>
      <c r="AH468" s="71">
        <v>190483.29195160879</v>
      </c>
      <c r="AI468" s="71">
        <v>9951951.3340991922</v>
      </c>
      <c r="AJ468" s="71">
        <v>13078500.295562614</v>
      </c>
      <c r="AK468" s="71">
        <v>0</v>
      </c>
      <c r="AL468" s="71">
        <v>0</v>
      </c>
      <c r="AM468" s="71">
        <v>795036.75166461046</v>
      </c>
      <c r="AN468" s="71">
        <v>0</v>
      </c>
      <c r="AO468" s="71">
        <v>0</v>
      </c>
      <c r="AP468" s="71">
        <v>55383685.12816599</v>
      </c>
      <c r="AQ468" s="72"/>
      <c r="AR468" s="71">
        <v>167</v>
      </c>
      <c r="AS468" s="71">
        <v>33</v>
      </c>
      <c r="AT468" s="71">
        <v>0</v>
      </c>
      <c r="AU468" s="71">
        <v>1</v>
      </c>
      <c r="AV468" s="71">
        <v>0</v>
      </c>
      <c r="AW468" s="71">
        <v>0</v>
      </c>
      <c r="AX468" s="71"/>
      <c r="AY468" s="72"/>
      <c r="AZ468" s="71">
        <v>786.99999999999977</v>
      </c>
      <c r="BA468" s="71">
        <v>3286.3</v>
      </c>
      <c r="BB468" s="71">
        <v>0</v>
      </c>
      <c r="BC468" s="71">
        <v>630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2189</v>
      </c>
      <c r="B469" s="70">
        <v>255</v>
      </c>
      <c r="C469" s="70">
        <v>20</v>
      </c>
      <c r="D469" s="70">
        <v>15</v>
      </c>
      <c r="E469" s="70">
        <v>2023</v>
      </c>
      <c r="F469" s="70" t="s">
        <v>1539</v>
      </c>
      <c r="G469" s="70" t="s">
        <v>2169</v>
      </c>
      <c r="H469" s="70" t="s">
        <v>2170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178</v>
      </c>
      <c r="AS469" s="71">
        <v>33</v>
      </c>
      <c r="AT469" s="71">
        <v>0</v>
      </c>
      <c r="AU469" s="71">
        <v>1</v>
      </c>
      <c r="AV469" s="71">
        <v>0</v>
      </c>
      <c r="AW469" s="71">
        <v>0</v>
      </c>
      <c r="AX469" s="71"/>
      <c r="AY469" s="72"/>
      <c r="AZ469" s="71">
        <v>850.89999999999975</v>
      </c>
      <c r="BA469" s="71">
        <v>3286.3</v>
      </c>
      <c r="BB469" s="71">
        <v>0</v>
      </c>
      <c r="BC469" s="71">
        <v>630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2190</v>
      </c>
      <c r="B470" s="70">
        <v>255</v>
      </c>
      <c r="C470" s="70">
        <v>21</v>
      </c>
      <c r="D470" s="70">
        <v>15</v>
      </c>
      <c r="E470" s="70">
        <v>2024</v>
      </c>
      <c r="F470" s="70" t="s">
        <v>1554</v>
      </c>
      <c r="G470" s="70" t="s">
        <v>2169</v>
      </c>
      <c r="H470" s="70" t="s">
        <v>2170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2191</v>
      </c>
      <c r="B471" s="70">
        <v>477</v>
      </c>
      <c r="C471" s="70">
        <v>1</v>
      </c>
      <c r="D471" s="70">
        <v>29</v>
      </c>
      <c r="E471" s="70">
        <v>1990</v>
      </c>
      <c r="F471" s="70" t="s">
        <v>787</v>
      </c>
      <c r="G471" s="70" t="s">
        <v>2192</v>
      </c>
      <c r="H471" s="70" t="s">
        <v>2193</v>
      </c>
      <c r="I471" s="148"/>
      <c r="J471" s="71">
        <v>26.954322745921431</v>
      </c>
      <c r="K471" s="71">
        <v>1.670209692752479</v>
      </c>
      <c r="L471" s="71">
        <v>0.38361501924205083</v>
      </c>
      <c r="M471" s="71">
        <v>5.3722886209540244</v>
      </c>
      <c r="N471" s="71">
        <v>9.8217244470013103</v>
      </c>
      <c r="O471" s="71">
        <v>6.3990400468687421</v>
      </c>
      <c r="P471" s="71">
        <v>7.7096971710124524</v>
      </c>
      <c r="Q471" s="71">
        <v>0.56902279028870495</v>
      </c>
      <c r="R471" s="71">
        <v>0</v>
      </c>
      <c r="S471" s="71">
        <v>0.45168255002272589</v>
      </c>
      <c r="T471" s="72"/>
      <c r="U471" s="71">
        <v>2176450</v>
      </c>
      <c r="V471" s="71">
        <v>485</v>
      </c>
      <c r="W471" s="71">
        <v>4</v>
      </c>
      <c r="X471" s="71">
        <v>1985</v>
      </c>
      <c r="Y471" s="71">
        <v>2985</v>
      </c>
      <c r="Z471" s="71">
        <v>2632</v>
      </c>
      <c r="AA471" s="71">
        <v>1872</v>
      </c>
      <c r="AB471" s="71">
        <v>9239</v>
      </c>
      <c r="AC471" s="71">
        <v>0</v>
      </c>
      <c r="AD471" s="71">
        <v>0.45168255002272589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2194</v>
      </c>
      <c r="B472" s="70">
        <v>478</v>
      </c>
      <c r="C472" s="70">
        <v>2</v>
      </c>
      <c r="D472" s="70">
        <v>29</v>
      </c>
      <c r="E472" s="70">
        <v>2005</v>
      </c>
      <c r="F472" s="70" t="s">
        <v>789</v>
      </c>
      <c r="G472" s="70" t="s">
        <v>2192</v>
      </c>
      <c r="H472" s="70" t="s">
        <v>2193</v>
      </c>
      <c r="I472" s="148"/>
      <c r="J472" s="71">
        <v>37.696435189585003</v>
      </c>
      <c r="K472" s="71">
        <v>0.55896139544080481</v>
      </c>
      <c r="L472" s="71">
        <v>0</v>
      </c>
      <c r="M472" s="71">
        <v>6.9384485026314229</v>
      </c>
      <c r="N472" s="71">
        <v>10.720086831004521</v>
      </c>
      <c r="O472" s="71">
        <v>8.679190376220868</v>
      </c>
      <c r="P472" s="71">
        <v>6.260686067502605</v>
      </c>
      <c r="Q472" s="71">
        <v>0.474849394540243</v>
      </c>
      <c r="R472" s="71">
        <v>0</v>
      </c>
      <c r="S472" s="71">
        <v>0.43805708705777108</v>
      </c>
      <c r="T472" s="72"/>
      <c r="U472" s="71">
        <v>3826232</v>
      </c>
      <c r="V472" s="71">
        <v>237</v>
      </c>
      <c r="W472" s="71">
        <v>0</v>
      </c>
      <c r="X472" s="71">
        <v>1394</v>
      </c>
      <c r="Y472" s="71">
        <v>3032</v>
      </c>
      <c r="Z472" s="71">
        <v>4131</v>
      </c>
      <c r="AA472" s="71">
        <v>1245</v>
      </c>
      <c r="AB472" s="71">
        <v>8060</v>
      </c>
      <c r="AC472" s="71">
        <v>0</v>
      </c>
      <c r="AD472" s="71">
        <v>0.43805708705777108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2195</v>
      </c>
      <c r="B473" s="70">
        <v>479</v>
      </c>
      <c r="C473" s="70">
        <v>3</v>
      </c>
      <c r="D473" s="70">
        <v>29</v>
      </c>
      <c r="E473" s="70">
        <v>2006</v>
      </c>
      <c r="F473" s="70" t="s">
        <v>790</v>
      </c>
      <c r="G473" s="70" t="s">
        <v>2192</v>
      </c>
      <c r="H473" s="70" t="s">
        <v>2193</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2196</v>
      </c>
      <c r="B474" s="70">
        <v>480</v>
      </c>
      <c r="C474" s="70">
        <v>4</v>
      </c>
      <c r="D474" s="70">
        <v>29</v>
      </c>
      <c r="E474" s="70">
        <v>2007</v>
      </c>
      <c r="F474" s="70" t="s">
        <v>791</v>
      </c>
      <c r="G474" s="70" t="s">
        <v>2192</v>
      </c>
      <c r="H474" s="70" t="s">
        <v>2193</v>
      </c>
      <c r="I474" s="148"/>
      <c r="J474" s="71">
        <v>34.932739690757082</v>
      </c>
      <c r="K474" s="71">
        <v>0.48927205236199001</v>
      </c>
      <c r="L474" s="71">
        <v>0</v>
      </c>
      <c r="M474" s="71">
        <v>6.5186776698668938</v>
      </c>
      <c r="N474" s="71">
        <v>10.987147434012391</v>
      </c>
      <c r="O474" s="71">
        <v>8.3550381094695148</v>
      </c>
      <c r="P474" s="71">
        <v>5.8265181092524623</v>
      </c>
      <c r="Q474" s="71">
        <v>0.48506387271395701</v>
      </c>
      <c r="R474" s="71">
        <v>0</v>
      </c>
      <c r="S474" s="71">
        <v>0.71182135282320802</v>
      </c>
      <c r="T474" s="72"/>
      <c r="U474" s="71">
        <v>5005095</v>
      </c>
      <c r="V474" s="71">
        <v>205</v>
      </c>
      <c r="W474" s="71">
        <v>0</v>
      </c>
      <c r="X474" s="71">
        <v>1652</v>
      </c>
      <c r="Y474" s="71">
        <v>2984</v>
      </c>
      <c r="Z474" s="71">
        <v>4134</v>
      </c>
      <c r="AA474" s="71">
        <v>1141</v>
      </c>
      <c r="AB474" s="71">
        <v>7798</v>
      </c>
      <c r="AC474" s="71">
        <v>0</v>
      </c>
      <c r="AD474" s="71">
        <v>0.71182135282320802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2197</v>
      </c>
      <c r="B475" s="70">
        <v>481</v>
      </c>
      <c r="C475" s="70">
        <v>5</v>
      </c>
      <c r="D475" s="70">
        <v>29</v>
      </c>
      <c r="E475" s="70">
        <v>2008</v>
      </c>
      <c r="F475" s="70" t="s">
        <v>792</v>
      </c>
      <c r="G475" s="70" t="s">
        <v>2192</v>
      </c>
      <c r="H475" s="70" t="s">
        <v>2193</v>
      </c>
      <c r="I475" s="148"/>
      <c r="J475" s="71">
        <v>35.427771921659151</v>
      </c>
      <c r="K475" s="71">
        <v>0.36283275321245317</v>
      </c>
      <c r="L475" s="71">
        <v>0</v>
      </c>
      <c r="M475" s="71">
        <v>7.0452055380976866</v>
      </c>
      <c r="N475" s="71">
        <v>9.4059007051905095</v>
      </c>
      <c r="O475" s="71">
        <v>8.1322626235798126</v>
      </c>
      <c r="P475" s="71">
        <v>5.46793088548523</v>
      </c>
      <c r="Q475" s="71">
        <v>0.47403246109319802</v>
      </c>
      <c r="R475" s="71">
        <v>0</v>
      </c>
      <c r="S475" s="71">
        <v>0.45017752990194432</v>
      </c>
      <c r="T475" s="72"/>
      <c r="U475" s="71">
        <v>4797579</v>
      </c>
      <c r="V475" s="71">
        <v>205</v>
      </c>
      <c r="W475" s="71">
        <v>0</v>
      </c>
      <c r="X475" s="71">
        <v>1652</v>
      </c>
      <c r="Y475" s="71">
        <v>2979</v>
      </c>
      <c r="Z475" s="71">
        <v>4165</v>
      </c>
      <c r="AA475" s="71">
        <v>1072</v>
      </c>
      <c r="AB475" s="71">
        <v>7746</v>
      </c>
      <c r="AC475" s="71">
        <v>0</v>
      </c>
      <c r="AD475" s="71">
        <v>0.45017752990194432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2198</v>
      </c>
      <c r="B476" s="70">
        <v>482</v>
      </c>
      <c r="C476" s="70">
        <v>6</v>
      </c>
      <c r="D476" s="70">
        <v>29</v>
      </c>
      <c r="E476" s="70">
        <v>2009</v>
      </c>
      <c r="F476" s="70" t="s">
        <v>176</v>
      </c>
      <c r="G476" s="70" t="s">
        <v>2192</v>
      </c>
      <c r="H476" s="70" t="s">
        <v>2193</v>
      </c>
      <c r="I476" s="148"/>
      <c r="J476" s="71">
        <v>24.908819175321881</v>
      </c>
      <c r="K476" s="71">
        <v>0.34529901630612031</v>
      </c>
      <c r="L476" s="71">
        <v>0.4505788690506381</v>
      </c>
      <c r="M476" s="71">
        <v>6.835199923498581</v>
      </c>
      <c r="N476" s="71">
        <v>9.1703550416430648</v>
      </c>
      <c r="O476" s="71">
        <v>8.2053404392556164</v>
      </c>
      <c r="P476" s="71">
        <v>5.1473213260006156</v>
      </c>
      <c r="Q476" s="71">
        <v>0.442651842001622</v>
      </c>
      <c r="R476" s="71">
        <v>0</v>
      </c>
      <c r="S476" s="71">
        <v>0.46591857444345802</v>
      </c>
      <c r="T476" s="72"/>
      <c r="U476" s="71">
        <v>3009080</v>
      </c>
      <c r="V476" s="71">
        <v>193</v>
      </c>
      <c r="W476" s="71">
        <v>7</v>
      </c>
      <c r="X476" s="71">
        <v>1561</v>
      </c>
      <c r="Y476" s="71">
        <v>2957</v>
      </c>
      <c r="Z476" s="71">
        <v>4148</v>
      </c>
      <c r="AA476" s="71">
        <v>1036</v>
      </c>
      <c r="AB476" s="71">
        <v>7593</v>
      </c>
      <c r="AC476" s="71">
        <v>0</v>
      </c>
      <c r="AD476" s="71">
        <v>0.46591857444345802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40.341000000000001</v>
      </c>
      <c r="BK476" s="71">
        <v>0</v>
      </c>
      <c r="BL476" s="71">
        <v>0</v>
      </c>
      <c r="BM476" s="71">
        <v>0</v>
      </c>
      <c r="BN476" s="72"/>
      <c r="BO476" s="71">
        <v>0</v>
      </c>
      <c r="BP476" s="71">
        <v>0</v>
      </c>
      <c r="BQ476" s="71">
        <v>3</v>
      </c>
      <c r="BR476" s="71">
        <v>0</v>
      </c>
      <c r="BS476" s="71">
        <v>0</v>
      </c>
      <c r="BT476" s="71">
        <v>0</v>
      </c>
      <c r="BU476"/>
      <c r="BV476" s="70">
        <v>40.341000000000001</v>
      </c>
      <c r="BW476" s="70">
        <v>0</v>
      </c>
      <c r="BX476" s="70">
        <v>0</v>
      </c>
      <c r="BY476" s="70">
        <v>0</v>
      </c>
      <c r="BZ476" s="70">
        <v>0</v>
      </c>
      <c r="CA476" s="70">
        <v>0</v>
      </c>
      <c r="CB476" s="70">
        <v>0</v>
      </c>
      <c r="CC476" s="70">
        <v>0</v>
      </c>
      <c r="CD476" s="70">
        <v>0</v>
      </c>
    </row>
    <row r="477" spans="1:82">
      <c r="A477" s="70" t="s">
        <v>2199</v>
      </c>
      <c r="B477" s="70">
        <v>483</v>
      </c>
      <c r="C477" s="70">
        <v>7</v>
      </c>
      <c r="D477" s="70">
        <v>29</v>
      </c>
      <c r="E477" s="70">
        <v>2010</v>
      </c>
      <c r="F477" s="70" t="s">
        <v>177</v>
      </c>
      <c r="G477" s="70" t="s">
        <v>2192</v>
      </c>
      <c r="H477" s="70" t="s">
        <v>2193</v>
      </c>
      <c r="I477" s="148"/>
      <c r="J477" s="71">
        <v>32.772676525390168</v>
      </c>
      <c r="K477" s="71">
        <v>0.37493231700649371</v>
      </c>
      <c r="L477" s="71">
        <v>0.4282119438058431</v>
      </c>
      <c r="M477" s="71">
        <v>7.1918076106259026</v>
      </c>
      <c r="N477" s="71">
        <v>10.336706633821899</v>
      </c>
      <c r="O477" s="71">
        <v>8.169357217741279</v>
      </c>
      <c r="P477" s="71">
        <v>5.0549499744819997</v>
      </c>
      <c r="Q477" s="71">
        <v>0.45033002782008902</v>
      </c>
      <c r="R477" s="71">
        <v>0</v>
      </c>
      <c r="S477" s="71">
        <v>0.66551679081401072</v>
      </c>
      <c r="T477" s="72"/>
      <c r="U477" s="71">
        <v>4346537</v>
      </c>
      <c r="V477" s="71">
        <v>193</v>
      </c>
      <c r="W477" s="71">
        <v>7</v>
      </c>
      <c r="X477" s="71">
        <v>1561</v>
      </c>
      <c r="Y477" s="71">
        <v>2925</v>
      </c>
      <c r="Z477" s="71">
        <v>4149</v>
      </c>
      <c r="AA477" s="71">
        <v>992</v>
      </c>
      <c r="AB477" s="71">
        <v>7402</v>
      </c>
      <c r="AC477" s="71">
        <v>0</v>
      </c>
      <c r="AD477" s="71">
        <v>0.66551679081401072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41.677</v>
      </c>
      <c r="BK477" s="71">
        <v>0</v>
      </c>
      <c r="BL477" s="71">
        <v>0</v>
      </c>
      <c r="BM477" s="71">
        <v>0</v>
      </c>
      <c r="BN477" s="72"/>
      <c r="BO477" s="71">
        <v>0</v>
      </c>
      <c r="BP477" s="71">
        <v>0</v>
      </c>
      <c r="BQ477" s="71">
        <v>3</v>
      </c>
      <c r="BR477" s="71">
        <v>0</v>
      </c>
      <c r="BS477" s="71">
        <v>0</v>
      </c>
      <c r="BT477" s="71">
        <v>0</v>
      </c>
      <c r="BU477"/>
      <c r="BV477" s="70">
        <v>41.677</v>
      </c>
      <c r="BW477" s="70">
        <v>0</v>
      </c>
      <c r="BX477" s="70">
        <v>0</v>
      </c>
      <c r="BY477" s="70">
        <v>0</v>
      </c>
      <c r="BZ477" s="70">
        <v>0</v>
      </c>
      <c r="CA477" s="70">
        <v>0</v>
      </c>
      <c r="CB477" s="70">
        <v>0</v>
      </c>
      <c r="CC477" s="70">
        <v>0</v>
      </c>
      <c r="CD477" s="70">
        <v>0</v>
      </c>
    </row>
    <row r="478" spans="1:82">
      <c r="A478" s="70" t="s">
        <v>2200</v>
      </c>
      <c r="B478" s="70">
        <v>484</v>
      </c>
      <c r="C478" s="70">
        <v>8</v>
      </c>
      <c r="D478" s="70">
        <v>29</v>
      </c>
      <c r="E478" s="70">
        <v>2011</v>
      </c>
      <c r="F478" s="70" t="s">
        <v>178</v>
      </c>
      <c r="G478" s="70" t="s">
        <v>2192</v>
      </c>
      <c r="H478" s="70" t="s">
        <v>2193</v>
      </c>
      <c r="I478" s="148"/>
      <c r="J478" s="71">
        <v>36.556631539660764</v>
      </c>
      <c r="K478" s="71">
        <v>0.50095742139786004</v>
      </c>
      <c r="L478" s="71">
        <v>0.30591055844909321</v>
      </c>
      <c r="M478" s="71">
        <v>8.5780148201555129</v>
      </c>
      <c r="N478" s="71">
        <v>13.078591212200241</v>
      </c>
      <c r="O478" s="71">
        <v>7.9975788243453705</v>
      </c>
      <c r="P478" s="71">
        <v>4.78021017509462</v>
      </c>
      <c r="Q478" s="71">
        <v>0.51327488375186203</v>
      </c>
      <c r="R478" s="71">
        <v>0</v>
      </c>
      <c r="S478" s="71">
        <v>0.55223913223423771</v>
      </c>
      <c r="T478" s="72"/>
      <c r="U478" s="71">
        <v>3727840</v>
      </c>
      <c r="V478" s="71">
        <v>193</v>
      </c>
      <c r="W478" s="71">
        <v>7</v>
      </c>
      <c r="X478" s="71">
        <v>1561</v>
      </c>
      <c r="Y478" s="71">
        <v>2908</v>
      </c>
      <c r="Z478" s="71">
        <v>4150</v>
      </c>
      <c r="AA478" s="71">
        <v>966</v>
      </c>
      <c r="AB478" s="71">
        <v>7314</v>
      </c>
      <c r="AC478" s="71">
        <v>0</v>
      </c>
      <c r="AD478" s="71">
        <v>0.55223913223423771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38.043999999999997</v>
      </c>
      <c r="BK478" s="71">
        <v>0</v>
      </c>
      <c r="BL478" s="71">
        <v>0</v>
      </c>
      <c r="BM478" s="71">
        <v>0</v>
      </c>
      <c r="BN478" s="72"/>
      <c r="BO478" s="71">
        <v>0</v>
      </c>
      <c r="BP478" s="71">
        <v>0</v>
      </c>
      <c r="BQ478" s="71">
        <v>3</v>
      </c>
      <c r="BR478" s="71">
        <v>0</v>
      </c>
      <c r="BS478" s="71">
        <v>0</v>
      </c>
      <c r="BT478" s="71">
        <v>0</v>
      </c>
      <c r="BU478"/>
      <c r="BV478" s="70">
        <v>38.043999999999997</v>
      </c>
      <c r="BW478" s="70">
        <v>0</v>
      </c>
      <c r="BX478" s="70">
        <v>0</v>
      </c>
      <c r="BY478" s="70">
        <v>0</v>
      </c>
      <c r="BZ478" s="70">
        <v>0</v>
      </c>
      <c r="CA478" s="70">
        <v>0</v>
      </c>
      <c r="CB478" s="70">
        <v>0</v>
      </c>
      <c r="CC478" s="70">
        <v>0</v>
      </c>
      <c r="CD478" s="70">
        <v>0</v>
      </c>
    </row>
    <row r="479" spans="1:82">
      <c r="A479" s="70" t="s">
        <v>2201</v>
      </c>
      <c r="B479" s="70">
        <v>485</v>
      </c>
      <c r="C479" s="70">
        <v>9</v>
      </c>
      <c r="D479" s="70">
        <v>29</v>
      </c>
      <c r="E479" s="70">
        <v>2012</v>
      </c>
      <c r="F479" s="70" t="s">
        <v>179</v>
      </c>
      <c r="G479" s="70" t="s">
        <v>2192</v>
      </c>
      <c r="H479" s="70" t="s">
        <v>2193</v>
      </c>
      <c r="I479" s="148"/>
      <c r="J479" s="71">
        <v>36.469647563056498</v>
      </c>
      <c r="K479" s="71">
        <v>0.48556786793254708</v>
      </c>
      <c r="L479" s="71">
        <v>0.3070833762547317</v>
      </c>
      <c r="M479" s="71">
        <v>9.9566994175051953</v>
      </c>
      <c r="N479" s="71">
        <v>13.381584452469751</v>
      </c>
      <c r="O479" s="71">
        <v>8.0053872663620105</v>
      </c>
      <c r="P479" s="71">
        <v>4.5635532129355001</v>
      </c>
      <c r="Q479" s="71">
        <v>0.54782709221387305</v>
      </c>
      <c r="R479" s="71">
        <v>0</v>
      </c>
      <c r="S479" s="71">
        <v>0.56726093567686597</v>
      </c>
      <c r="T479" s="72"/>
      <c r="U479" s="71">
        <v>3763091</v>
      </c>
      <c r="V479" s="71">
        <v>193</v>
      </c>
      <c r="W479" s="71">
        <v>7</v>
      </c>
      <c r="X479" s="71">
        <v>1561</v>
      </c>
      <c r="Y479" s="71">
        <v>2871</v>
      </c>
      <c r="Z479" s="71">
        <v>4187</v>
      </c>
      <c r="AA479" s="71">
        <v>917</v>
      </c>
      <c r="AB479" s="71">
        <v>7185</v>
      </c>
      <c r="AC479" s="71">
        <v>0</v>
      </c>
      <c r="AD479" s="71">
        <v>0.56726093567686597</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42.92</v>
      </c>
      <c r="BK479" s="71">
        <v>0</v>
      </c>
      <c r="BL479" s="71">
        <v>0</v>
      </c>
      <c r="BM479" s="71">
        <v>0</v>
      </c>
      <c r="BN479" s="72"/>
      <c r="BO479" s="71">
        <v>0</v>
      </c>
      <c r="BP479" s="71">
        <v>0</v>
      </c>
      <c r="BQ479" s="71">
        <v>3</v>
      </c>
      <c r="BR479" s="71">
        <v>0</v>
      </c>
      <c r="BS479" s="71">
        <v>0</v>
      </c>
      <c r="BT479" s="71">
        <v>0</v>
      </c>
      <c r="BU479"/>
      <c r="BV479" s="70">
        <v>42.92</v>
      </c>
      <c r="BW479" s="70">
        <v>0</v>
      </c>
      <c r="BX479" s="70">
        <v>0</v>
      </c>
      <c r="BY479" s="70">
        <v>0</v>
      </c>
      <c r="BZ479" s="70">
        <v>0</v>
      </c>
      <c r="CA479" s="70">
        <v>0</v>
      </c>
      <c r="CB479" s="70">
        <v>0</v>
      </c>
      <c r="CC479" s="70">
        <v>0</v>
      </c>
      <c r="CD479" s="70">
        <v>0</v>
      </c>
    </row>
    <row r="480" spans="1:82">
      <c r="A480" s="70" t="s">
        <v>2202</v>
      </c>
      <c r="B480" s="70">
        <v>486</v>
      </c>
      <c r="C480" s="70">
        <v>10</v>
      </c>
      <c r="D480" s="70">
        <v>29</v>
      </c>
      <c r="E480" s="70">
        <v>2013</v>
      </c>
      <c r="F480" s="70" t="s">
        <v>180</v>
      </c>
      <c r="G480" s="70" t="s">
        <v>2192</v>
      </c>
      <c r="H480" s="70" t="s">
        <v>2193</v>
      </c>
      <c r="I480" s="148"/>
      <c r="J480" s="71">
        <v>40.486079701441561</v>
      </c>
      <c r="K480" s="71">
        <v>0.40152833167181889</v>
      </c>
      <c r="L480" s="71">
        <v>0.24314992755910711</v>
      </c>
      <c r="M480" s="71">
        <v>10.70230621278014</v>
      </c>
      <c r="N480" s="71">
        <v>15.04964258489724</v>
      </c>
      <c r="O480" s="71">
        <v>7.6833705214708043</v>
      </c>
      <c r="P480" s="71">
        <v>4.4758460722190483</v>
      </c>
      <c r="Q480" s="71">
        <v>0.55285542597431603</v>
      </c>
      <c r="R480" s="71">
        <v>0</v>
      </c>
      <c r="S480" s="71">
        <v>0.51922858594293297</v>
      </c>
      <c r="T480" s="72"/>
      <c r="U480" s="71">
        <v>3657349</v>
      </c>
      <c r="V480" s="71">
        <v>193</v>
      </c>
      <c r="W480" s="71">
        <v>7</v>
      </c>
      <c r="X480" s="71">
        <v>1561</v>
      </c>
      <c r="Y480" s="71">
        <v>2859</v>
      </c>
      <c r="Z480" s="71">
        <v>4198</v>
      </c>
      <c r="AA480" s="71">
        <v>896</v>
      </c>
      <c r="AB480" s="71">
        <v>7147</v>
      </c>
      <c r="AC480" s="71">
        <v>0</v>
      </c>
      <c r="AD480" s="71">
        <v>0.51922858594293297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64.465000000000003</v>
      </c>
      <c r="BK480" s="71">
        <v>0</v>
      </c>
      <c r="BL480" s="71">
        <v>0</v>
      </c>
      <c r="BM480" s="71">
        <v>0</v>
      </c>
      <c r="BN480" s="72"/>
      <c r="BO480" s="71">
        <v>0</v>
      </c>
      <c r="BP480" s="71">
        <v>0</v>
      </c>
      <c r="BQ480" s="71">
        <v>4</v>
      </c>
      <c r="BR480" s="71">
        <v>0</v>
      </c>
      <c r="BS480" s="71">
        <v>0</v>
      </c>
      <c r="BT480" s="71">
        <v>0</v>
      </c>
      <c r="BU480"/>
      <c r="BV480" s="70">
        <v>64.465000000000003</v>
      </c>
      <c r="BW480" s="70">
        <v>0</v>
      </c>
      <c r="BX480" s="70">
        <v>0</v>
      </c>
      <c r="BY480" s="70">
        <v>0</v>
      </c>
      <c r="BZ480" s="70">
        <v>0</v>
      </c>
      <c r="CA480" s="70">
        <v>0</v>
      </c>
      <c r="CB480" s="70">
        <v>0</v>
      </c>
      <c r="CC480" s="70">
        <v>0</v>
      </c>
      <c r="CD480" s="70">
        <v>0</v>
      </c>
    </row>
    <row r="481" spans="1:82">
      <c r="A481" s="70" t="s">
        <v>2203</v>
      </c>
      <c r="B481" s="70">
        <v>487</v>
      </c>
      <c r="C481" s="70">
        <v>11</v>
      </c>
      <c r="D481" s="70">
        <v>29</v>
      </c>
      <c r="E481" s="70">
        <v>2014</v>
      </c>
      <c r="F481" s="70" t="s">
        <v>181</v>
      </c>
      <c r="G481" s="70" t="s">
        <v>2192</v>
      </c>
      <c r="H481" s="70" t="s">
        <v>2193</v>
      </c>
      <c r="I481" s="148"/>
      <c r="J481" s="71">
        <v>41.86018397113066</v>
      </c>
      <c r="K481" s="71">
        <v>0.44139544164248978</v>
      </c>
      <c r="L481" s="71">
        <v>1.918778342443737</v>
      </c>
      <c r="M481" s="71">
        <v>9.1764366315079009</v>
      </c>
      <c r="N481" s="71">
        <v>13.191539113317329</v>
      </c>
      <c r="O481" s="71">
        <v>7.2742532841192311</v>
      </c>
      <c r="P481" s="71">
        <v>4.4589402040418706</v>
      </c>
      <c r="Q481" s="71">
        <v>0.52189684882137399</v>
      </c>
      <c r="R481" s="71">
        <v>0</v>
      </c>
      <c r="S481" s="71">
        <v>0.46768238816935009</v>
      </c>
      <c r="T481" s="72"/>
      <c r="U481" s="71">
        <v>3985303</v>
      </c>
      <c r="V481" s="71">
        <v>184</v>
      </c>
      <c r="W481" s="71">
        <v>36</v>
      </c>
      <c r="X481" s="71">
        <v>1518</v>
      </c>
      <c r="Y481" s="71">
        <v>2847</v>
      </c>
      <c r="Z481" s="71">
        <v>4186</v>
      </c>
      <c r="AA481" s="71">
        <v>888</v>
      </c>
      <c r="AB481" s="71">
        <v>7032</v>
      </c>
      <c r="AC481" s="71">
        <v>0</v>
      </c>
      <c r="AD481" s="71">
        <v>0.46768238816935009</v>
      </c>
      <c r="AE481" s="72"/>
      <c r="AF481" s="71"/>
      <c r="AG481" s="71"/>
      <c r="AH481" s="71"/>
      <c r="AI481" s="71"/>
      <c r="AJ481" s="71"/>
      <c r="AK481" s="71"/>
      <c r="AL481" s="71"/>
      <c r="AM481" s="71"/>
      <c r="AN481" s="71"/>
      <c r="AO481" s="71"/>
      <c r="AP481" s="71"/>
      <c r="AQ481" s="72"/>
      <c r="AR481" s="71">
        <v>201</v>
      </c>
      <c r="AS481" s="71">
        <v>76</v>
      </c>
      <c r="AT481" s="71">
        <v>0</v>
      </c>
      <c r="AU481" s="71">
        <v>0</v>
      </c>
      <c r="AV481" s="71">
        <v>0</v>
      </c>
      <c r="AW481" s="71">
        <v>0</v>
      </c>
      <c r="AX481" s="71"/>
      <c r="AY481" s="72"/>
      <c r="AZ481" s="71">
        <v>896.81000000000006</v>
      </c>
      <c r="BA481" s="71">
        <v>2504.9</v>
      </c>
      <c r="BB481" s="71">
        <v>0</v>
      </c>
      <c r="BC481" s="71">
        <v>0</v>
      </c>
      <c r="BD481" s="71">
        <v>0</v>
      </c>
      <c r="BE481" s="71">
        <v>0</v>
      </c>
      <c r="BF481" s="71"/>
      <c r="BG481" s="72"/>
      <c r="BH481" s="71">
        <v>0</v>
      </c>
      <c r="BI481" s="71">
        <v>0</v>
      </c>
      <c r="BJ481" s="71">
        <v>62.587000000000003</v>
      </c>
      <c r="BK481" s="71">
        <v>0</v>
      </c>
      <c r="BL481" s="71">
        <v>0</v>
      </c>
      <c r="BM481" s="71">
        <v>0</v>
      </c>
      <c r="BN481" s="72"/>
      <c r="BO481" s="71">
        <v>0</v>
      </c>
      <c r="BP481" s="71">
        <v>0</v>
      </c>
      <c r="BQ481" s="71">
        <v>4</v>
      </c>
      <c r="BR481" s="71">
        <v>0</v>
      </c>
      <c r="BS481" s="71">
        <v>0</v>
      </c>
      <c r="BT481" s="71">
        <v>0</v>
      </c>
      <c r="BU481"/>
      <c r="BV481" s="70">
        <v>62.587000000000003</v>
      </c>
      <c r="BW481" s="70">
        <v>0</v>
      </c>
      <c r="BX481" s="70">
        <v>0</v>
      </c>
      <c r="BY481" s="70">
        <v>0</v>
      </c>
      <c r="BZ481" s="70">
        <v>0</v>
      </c>
      <c r="CA481" s="70">
        <v>0</v>
      </c>
      <c r="CB481" s="70">
        <v>0</v>
      </c>
      <c r="CC481" s="70">
        <v>0</v>
      </c>
      <c r="CD481" s="70">
        <v>0</v>
      </c>
    </row>
    <row r="482" spans="1:82">
      <c r="A482" s="70" t="s">
        <v>2204</v>
      </c>
      <c r="B482" s="70">
        <v>488</v>
      </c>
      <c r="C482" s="70">
        <v>12</v>
      </c>
      <c r="D482" s="70">
        <v>29</v>
      </c>
      <c r="E482" s="70">
        <v>2015</v>
      </c>
      <c r="F482" s="70" t="s">
        <v>182</v>
      </c>
      <c r="G482" s="1064" t="s">
        <v>2192</v>
      </c>
      <c r="H482" s="70" t="s">
        <v>2193</v>
      </c>
      <c r="I482" s="148"/>
      <c r="J482" s="71">
        <v>23.31304994912875</v>
      </c>
      <c r="K482" s="71">
        <v>0.41404699450434501</v>
      </c>
      <c r="L482" s="71">
        <v>2.377143043604987</v>
      </c>
      <c r="M482" s="71">
        <v>7.2232481187471773</v>
      </c>
      <c r="N482" s="71">
        <v>11.644701741791289</v>
      </c>
      <c r="O482" s="71">
        <v>7.1997502167862226</v>
      </c>
      <c r="P482" s="71">
        <v>4.316729437508803</v>
      </c>
      <c r="Q482" s="71">
        <v>0.50392858919538497</v>
      </c>
      <c r="R482" s="71">
        <v>0</v>
      </c>
      <c r="S482" s="71">
        <v>0.86394189645438568</v>
      </c>
      <c r="T482" s="72"/>
      <c r="U482" s="71">
        <v>2698702</v>
      </c>
      <c r="V482" s="71">
        <v>184</v>
      </c>
      <c r="W482" s="71">
        <v>36</v>
      </c>
      <c r="X482" s="71">
        <v>1518</v>
      </c>
      <c r="Y482" s="71">
        <v>2834</v>
      </c>
      <c r="Z482" s="71">
        <v>4183</v>
      </c>
      <c r="AA482" s="71">
        <v>859</v>
      </c>
      <c r="AB482" s="71">
        <v>6936</v>
      </c>
      <c r="AC482" s="71">
        <v>0</v>
      </c>
      <c r="AD482" s="71">
        <v>0.86394189645438568</v>
      </c>
      <c r="AE482" s="72"/>
      <c r="AF482" s="71">
        <v>27111441.866204001</v>
      </c>
      <c r="AG482" s="71">
        <v>317331.40398117702</v>
      </c>
      <c r="AH482" s="71">
        <v>603920.79396001203</v>
      </c>
      <c r="AI482" s="71">
        <v>9890759.2160912808</v>
      </c>
      <c r="AJ482" s="71">
        <v>18558185.470287912</v>
      </c>
      <c r="AK482" s="71">
        <v>0</v>
      </c>
      <c r="AL482" s="71">
        <v>0</v>
      </c>
      <c r="AM482" s="71">
        <v>950549.70457429986</v>
      </c>
      <c r="AN482" s="71">
        <v>0</v>
      </c>
      <c r="AO482" s="71">
        <v>0</v>
      </c>
      <c r="AP482" s="71">
        <v>57432188.455098681</v>
      </c>
      <c r="AQ482" s="72"/>
      <c r="AR482" s="71">
        <v>216</v>
      </c>
      <c r="AS482" s="71">
        <v>79</v>
      </c>
      <c r="AT482" s="71">
        <v>0</v>
      </c>
      <c r="AU482" s="71">
        <v>0</v>
      </c>
      <c r="AV482" s="71">
        <v>0</v>
      </c>
      <c r="AW482" s="71">
        <v>0</v>
      </c>
      <c r="AX482" s="71"/>
      <c r="AY482" s="72"/>
      <c r="AZ482" s="71">
        <v>999.01</v>
      </c>
      <c r="BA482" s="71">
        <v>2604.6</v>
      </c>
      <c r="BB482" s="71">
        <v>0</v>
      </c>
      <c r="BC482" s="71">
        <v>0</v>
      </c>
      <c r="BD482" s="71">
        <v>0</v>
      </c>
      <c r="BE482" s="71">
        <v>0</v>
      </c>
      <c r="BF482" s="71"/>
      <c r="BG482" s="72"/>
      <c r="BH482" s="71">
        <v>0</v>
      </c>
      <c r="BI482" s="71">
        <v>0</v>
      </c>
      <c r="BJ482" s="71">
        <v>58.341999999999999</v>
      </c>
      <c r="BK482" s="71">
        <v>0</v>
      </c>
      <c r="BL482" s="71">
        <v>0</v>
      </c>
      <c r="BM482" s="71">
        <v>0</v>
      </c>
      <c r="BN482" s="72"/>
      <c r="BO482" s="71">
        <v>0</v>
      </c>
      <c r="BP482" s="71">
        <v>0</v>
      </c>
      <c r="BQ482" s="71">
        <v>4</v>
      </c>
      <c r="BR482" s="71">
        <v>0</v>
      </c>
      <c r="BS482" s="71">
        <v>0</v>
      </c>
      <c r="BT482" s="71">
        <v>0</v>
      </c>
      <c r="BU482"/>
      <c r="BV482" s="70">
        <v>58.341999999999999</v>
      </c>
      <c r="BW482" s="70">
        <v>0</v>
      </c>
      <c r="BX482" s="70">
        <v>0</v>
      </c>
      <c r="BY482" s="70">
        <v>0</v>
      </c>
      <c r="BZ482" s="70">
        <v>0</v>
      </c>
      <c r="CA482" s="70">
        <v>0</v>
      </c>
      <c r="CB482" s="70">
        <v>0</v>
      </c>
      <c r="CC482" s="70">
        <v>0</v>
      </c>
      <c r="CD482" s="70">
        <v>0</v>
      </c>
    </row>
    <row r="483" spans="1:82">
      <c r="A483" s="70" t="s">
        <v>2205</v>
      </c>
      <c r="B483" s="70">
        <v>489</v>
      </c>
      <c r="C483" s="70">
        <v>13</v>
      </c>
      <c r="D483" s="70">
        <v>29</v>
      </c>
      <c r="E483" s="70">
        <v>2016</v>
      </c>
      <c r="F483" s="70" t="s">
        <v>155</v>
      </c>
      <c r="G483" s="1064" t="s">
        <v>2192</v>
      </c>
      <c r="H483" s="70" t="s">
        <v>2193</v>
      </c>
      <c r="I483" s="148"/>
      <c r="J483" s="71">
        <v>35.36403280942794</v>
      </c>
      <c r="K483" s="71">
        <v>0.39522472124442032</v>
      </c>
      <c r="L483" s="71">
        <v>3.9243404638607715</v>
      </c>
      <c r="M483" s="71">
        <v>5.9263756297404253</v>
      </c>
      <c r="N483" s="71">
        <v>10.418891062201668</v>
      </c>
      <c r="O483" s="71">
        <v>7.0851155185590677</v>
      </c>
      <c r="P483" s="71">
        <v>4.1687834194240967</v>
      </c>
      <c r="Q483" s="71">
        <v>0.48284054239152835</v>
      </c>
      <c r="R483" s="71">
        <v>0</v>
      </c>
      <c r="S483" s="71">
        <v>0.92778127435766322</v>
      </c>
      <c r="T483" s="72"/>
      <c r="U483" s="71">
        <v>4120782</v>
      </c>
      <c r="V483" s="71">
        <v>184</v>
      </c>
      <c r="W483" s="71">
        <v>36</v>
      </c>
      <c r="X483" s="71">
        <v>1518</v>
      </c>
      <c r="Y483" s="71">
        <v>2835</v>
      </c>
      <c r="Z483" s="71">
        <v>4167</v>
      </c>
      <c r="AA483" s="71">
        <v>858</v>
      </c>
      <c r="AB483" s="71">
        <v>6836</v>
      </c>
      <c r="AC483" s="71">
        <v>0</v>
      </c>
      <c r="AD483" s="71">
        <v>0.92778127435766322</v>
      </c>
      <c r="AE483" s="72"/>
      <c r="AF483" s="71">
        <v>44917025.776608527</v>
      </c>
      <c r="AG483" s="71">
        <v>296906.97452497552</v>
      </c>
      <c r="AH483" s="71">
        <v>4209811.3656821372</v>
      </c>
      <c r="AI483" s="71">
        <v>9440879.0750295855</v>
      </c>
      <c r="AJ483" s="71">
        <v>17361237.030192189</v>
      </c>
      <c r="AK483" s="71">
        <v>0</v>
      </c>
      <c r="AL483" s="71">
        <v>0</v>
      </c>
      <c r="AM483" s="71">
        <v>937572.96079749672</v>
      </c>
      <c r="AN483" s="71">
        <v>0</v>
      </c>
      <c r="AO483" s="71">
        <v>0</v>
      </c>
      <c r="AP483" s="71">
        <v>77163433.182834908</v>
      </c>
      <c r="AQ483" s="72"/>
      <c r="AR483" s="71">
        <v>230</v>
      </c>
      <c r="AS483" s="71">
        <v>88</v>
      </c>
      <c r="AT483" s="71">
        <v>0</v>
      </c>
      <c r="AU483" s="71">
        <v>0</v>
      </c>
      <c r="AV483" s="71">
        <v>0</v>
      </c>
      <c r="AW483" s="71">
        <v>0</v>
      </c>
      <c r="AX483" s="71"/>
      <c r="AY483" s="72"/>
      <c r="AZ483" s="71">
        <v>1067.9100000000001</v>
      </c>
      <c r="BA483" s="71">
        <v>3019.6</v>
      </c>
      <c r="BB483" s="71">
        <v>0</v>
      </c>
      <c r="BC483" s="71">
        <v>0</v>
      </c>
      <c r="BD483" s="71">
        <v>0</v>
      </c>
      <c r="BE483" s="71">
        <v>0</v>
      </c>
      <c r="BF483" s="71"/>
      <c r="BG483" s="72"/>
      <c r="BH483" s="71">
        <v>0</v>
      </c>
      <c r="BI483" s="71">
        <v>0</v>
      </c>
      <c r="BJ483" s="71">
        <v>57.747999999999998</v>
      </c>
      <c r="BK483" s="71">
        <v>0</v>
      </c>
      <c r="BL483" s="71">
        <v>0</v>
      </c>
      <c r="BM483" s="71">
        <v>0</v>
      </c>
      <c r="BN483" s="72"/>
      <c r="BO483" s="71">
        <v>0</v>
      </c>
      <c r="BP483" s="71">
        <v>0</v>
      </c>
      <c r="BQ483" s="71">
        <v>4</v>
      </c>
      <c r="BR483" s="71">
        <v>0</v>
      </c>
      <c r="BS483" s="71">
        <v>0</v>
      </c>
      <c r="BT483" s="71">
        <v>0</v>
      </c>
      <c r="BU483"/>
      <c r="BV483" s="70">
        <v>57.747999999999998</v>
      </c>
      <c r="BW483" s="70">
        <v>0</v>
      </c>
      <c r="BX483" s="70">
        <v>0</v>
      </c>
      <c r="BY483" s="70">
        <v>0</v>
      </c>
      <c r="BZ483" s="70">
        <v>0</v>
      </c>
      <c r="CA483" s="70">
        <v>0</v>
      </c>
      <c r="CB483" s="70">
        <v>0</v>
      </c>
      <c r="CC483" s="70">
        <v>0</v>
      </c>
      <c r="CD483" s="70">
        <v>0</v>
      </c>
    </row>
    <row r="484" spans="1:82">
      <c r="A484" s="70" t="s">
        <v>2206</v>
      </c>
      <c r="B484" s="70">
        <v>490</v>
      </c>
      <c r="C484" s="70">
        <v>14</v>
      </c>
      <c r="D484" s="70">
        <v>29</v>
      </c>
      <c r="E484" s="70">
        <v>2017</v>
      </c>
      <c r="F484" s="70" t="s">
        <v>156</v>
      </c>
      <c r="G484" s="70" t="s">
        <v>2192</v>
      </c>
      <c r="H484" s="70" t="s">
        <v>2193</v>
      </c>
      <c r="I484" s="148"/>
      <c r="J484" s="71">
        <v>39.598234644126777</v>
      </c>
      <c r="K484" s="71">
        <v>0.38023430989317059</v>
      </c>
      <c r="L484" s="71">
        <v>2.0477395797264784</v>
      </c>
      <c r="M484" s="71">
        <v>5.4970380433990815</v>
      </c>
      <c r="N484" s="71">
        <v>10.389576333381385</v>
      </c>
      <c r="O484" s="71">
        <v>7.0062993491335579</v>
      </c>
      <c r="P484" s="71">
        <v>4.0313329607721151</v>
      </c>
      <c r="Q484" s="71">
        <v>0.45653553508241601</v>
      </c>
      <c r="R484" s="71">
        <v>0</v>
      </c>
      <c r="S484" s="71">
        <v>0.80986713456817305</v>
      </c>
      <c r="T484" s="72"/>
      <c r="U484" s="71">
        <v>4676417</v>
      </c>
      <c r="V484" s="71">
        <v>184</v>
      </c>
      <c r="W484" s="71">
        <v>36</v>
      </c>
      <c r="X484" s="71">
        <v>1518</v>
      </c>
      <c r="Y484" s="71">
        <v>2787</v>
      </c>
      <c r="Z484" s="71">
        <v>4189</v>
      </c>
      <c r="AA484" s="71">
        <v>835</v>
      </c>
      <c r="AB484" s="71">
        <v>6684</v>
      </c>
      <c r="AC484" s="71">
        <v>0</v>
      </c>
      <c r="AD484" s="71">
        <v>0.80986713456817305</v>
      </c>
      <c r="AE484" s="72"/>
      <c r="AF484" s="71">
        <v>53807187.081630342</v>
      </c>
      <c r="AG484" s="71">
        <v>292506.80273484741</v>
      </c>
      <c r="AH484" s="71">
        <v>440468.24906798633</v>
      </c>
      <c r="AI484" s="71">
        <v>9376692.128225049</v>
      </c>
      <c r="AJ484" s="71">
        <v>19007815.75722846</v>
      </c>
      <c r="AK484" s="71">
        <v>0</v>
      </c>
      <c r="AL484" s="71">
        <v>0</v>
      </c>
      <c r="AM484" s="71">
        <v>918160.24046056799</v>
      </c>
      <c r="AN484" s="71">
        <v>0</v>
      </c>
      <c r="AO484" s="71">
        <v>0</v>
      </c>
      <c r="AP484" s="71">
        <v>83842830.25934726</v>
      </c>
      <c r="AQ484" s="72"/>
      <c r="AR484" s="71">
        <v>236</v>
      </c>
      <c r="AS484" s="71">
        <v>92</v>
      </c>
      <c r="AT484" s="71">
        <v>0</v>
      </c>
      <c r="AU484" s="71">
        <v>0</v>
      </c>
      <c r="AV484" s="71">
        <v>0</v>
      </c>
      <c r="AW484" s="71">
        <v>0</v>
      </c>
      <c r="AX484" s="71"/>
      <c r="AY484" s="72"/>
      <c r="AZ484" s="71">
        <v>1098.4100000000001</v>
      </c>
      <c r="BA484" s="71">
        <v>4447.6000000000004</v>
      </c>
      <c r="BB484" s="71">
        <v>0</v>
      </c>
      <c r="BC484" s="71">
        <v>0</v>
      </c>
      <c r="BD484" s="71">
        <v>0</v>
      </c>
      <c r="BE484" s="71">
        <v>0</v>
      </c>
      <c r="BF484" s="71"/>
      <c r="BG484" s="72"/>
      <c r="BH484" s="71">
        <v>0</v>
      </c>
      <c r="BI484" s="71">
        <v>0</v>
      </c>
      <c r="BJ484" s="71">
        <v>56.3</v>
      </c>
      <c r="BK484" s="71">
        <v>0</v>
      </c>
      <c r="BL484" s="71">
        <v>0</v>
      </c>
      <c r="BM484" s="71">
        <v>0</v>
      </c>
      <c r="BN484" s="72"/>
      <c r="BO484" s="71">
        <v>0</v>
      </c>
      <c r="BP484" s="71">
        <v>0</v>
      </c>
      <c r="BQ484" s="71">
        <v>4</v>
      </c>
      <c r="BR484" s="71">
        <v>0</v>
      </c>
      <c r="BS484" s="71">
        <v>0</v>
      </c>
      <c r="BT484" s="71">
        <v>0</v>
      </c>
      <c r="BU484"/>
      <c r="BV484" s="70">
        <v>56.3</v>
      </c>
      <c r="BW484" s="70">
        <v>0</v>
      </c>
      <c r="BX484" s="70">
        <v>0</v>
      </c>
      <c r="BY484" s="70">
        <v>0</v>
      </c>
      <c r="BZ484" s="70">
        <v>0</v>
      </c>
      <c r="CA484" s="70">
        <v>0</v>
      </c>
      <c r="CB484" s="70">
        <v>0</v>
      </c>
      <c r="CC484" s="70">
        <v>0</v>
      </c>
      <c r="CD484" s="70">
        <v>0</v>
      </c>
    </row>
    <row r="485" spans="1:82">
      <c r="A485" s="70" t="s">
        <v>2207</v>
      </c>
      <c r="B485" s="70">
        <v>491</v>
      </c>
      <c r="C485" s="70">
        <v>15</v>
      </c>
      <c r="D485" s="70">
        <v>29</v>
      </c>
      <c r="E485" s="70">
        <v>2018</v>
      </c>
      <c r="F485" s="70" t="s">
        <v>183</v>
      </c>
      <c r="G485" s="70" t="s">
        <v>2192</v>
      </c>
      <c r="H485" s="70" t="s">
        <v>2193</v>
      </c>
      <c r="I485" s="148"/>
      <c r="J485" s="71">
        <v>31.485860505263378</v>
      </c>
      <c r="K485" s="71">
        <v>0.32994847711836767</v>
      </c>
      <c r="L485" s="71">
        <v>1.9071000576363091</v>
      </c>
      <c r="M485" s="71">
        <v>4.5647608456843178</v>
      </c>
      <c r="N485" s="71">
        <v>6.3548827146071778</v>
      </c>
      <c r="O485" s="71">
        <v>6.8155858297852125</v>
      </c>
      <c r="P485" s="71">
        <v>3.9481851491002842</v>
      </c>
      <c r="Q485" s="71">
        <v>0.41444726947312199</v>
      </c>
      <c r="R485" s="71">
        <v>0</v>
      </c>
      <c r="S485" s="71">
        <v>0.63358944099971015</v>
      </c>
      <c r="T485" s="72"/>
      <c r="U485" s="71">
        <v>4912440</v>
      </c>
      <c r="V485" s="71">
        <v>184</v>
      </c>
      <c r="W485" s="71">
        <v>36</v>
      </c>
      <c r="X485" s="71">
        <v>1518</v>
      </c>
      <c r="Y485" s="71">
        <v>2751</v>
      </c>
      <c r="Z485" s="71">
        <v>4153</v>
      </c>
      <c r="AA485" s="71">
        <v>826</v>
      </c>
      <c r="AB485" s="71">
        <v>6539</v>
      </c>
      <c r="AC485" s="71">
        <v>0</v>
      </c>
      <c r="AD485" s="71">
        <v>0.63358944099971015</v>
      </c>
      <c r="AE485" s="72"/>
      <c r="AF485" s="71">
        <v>49002275.595871672</v>
      </c>
      <c r="AG485" s="71">
        <v>258701.32735316461</v>
      </c>
      <c r="AH485" s="71">
        <v>550758.05779986538</v>
      </c>
      <c r="AI485" s="71">
        <v>8795345.5907617491</v>
      </c>
      <c r="AJ485" s="71">
        <v>15226191.847760061</v>
      </c>
      <c r="AK485" s="71">
        <v>0</v>
      </c>
      <c r="AL485" s="71">
        <v>0</v>
      </c>
      <c r="AM485" s="71">
        <v>900100.61294347188</v>
      </c>
      <c r="AN485" s="71">
        <v>0</v>
      </c>
      <c r="AO485" s="71">
        <v>0</v>
      </c>
      <c r="AP485" s="71">
        <v>74733373.032489985</v>
      </c>
      <c r="AQ485" s="72"/>
      <c r="AR485" s="71">
        <v>246</v>
      </c>
      <c r="AS485" s="71">
        <v>100</v>
      </c>
      <c r="AT485" s="71">
        <v>0</v>
      </c>
      <c r="AU485" s="71">
        <v>0</v>
      </c>
      <c r="AV485" s="71">
        <v>0</v>
      </c>
      <c r="AW485" s="71">
        <v>0</v>
      </c>
      <c r="AX485" s="71"/>
      <c r="AY485" s="72"/>
      <c r="AZ485" s="71">
        <v>1158.81</v>
      </c>
      <c r="BA485" s="71">
        <v>4895.5</v>
      </c>
      <c r="BB485" s="71">
        <v>0</v>
      </c>
      <c r="BC485" s="71">
        <v>0</v>
      </c>
      <c r="BD485" s="71">
        <v>0</v>
      </c>
      <c r="BE485" s="71">
        <v>0</v>
      </c>
      <c r="BF485" s="71"/>
      <c r="BG485" s="72"/>
      <c r="BH485" s="71">
        <v>0</v>
      </c>
      <c r="BI485" s="71">
        <v>0</v>
      </c>
      <c r="BJ485" s="71">
        <v>54.448999999999998</v>
      </c>
      <c r="BK485" s="71">
        <v>0</v>
      </c>
      <c r="BL485" s="71">
        <v>0</v>
      </c>
      <c r="BM485" s="71">
        <v>0</v>
      </c>
      <c r="BN485" s="72"/>
      <c r="BO485" s="71">
        <v>0</v>
      </c>
      <c r="BP485" s="71">
        <v>0</v>
      </c>
      <c r="BQ485" s="71">
        <v>4</v>
      </c>
      <c r="BR485" s="71">
        <v>0</v>
      </c>
      <c r="BS485" s="71">
        <v>0</v>
      </c>
      <c r="BT485" s="71">
        <v>0</v>
      </c>
      <c r="BU485"/>
      <c r="BV485" s="70">
        <v>54.448999999999998</v>
      </c>
      <c r="BW485" s="70">
        <v>0</v>
      </c>
      <c r="BX485" s="70">
        <v>0</v>
      </c>
      <c r="BY485" s="70">
        <v>0</v>
      </c>
      <c r="BZ485" s="70">
        <v>0</v>
      </c>
      <c r="CA485" s="70">
        <v>0</v>
      </c>
      <c r="CB485" s="70">
        <v>0</v>
      </c>
      <c r="CC485" s="70">
        <v>0</v>
      </c>
      <c r="CD485" s="70">
        <v>0</v>
      </c>
    </row>
    <row r="486" spans="1:82">
      <c r="A486" s="70" t="s">
        <v>2208</v>
      </c>
      <c r="B486" s="70">
        <v>492</v>
      </c>
      <c r="C486" s="70">
        <v>16</v>
      </c>
      <c r="D486" s="70">
        <v>29</v>
      </c>
      <c r="E486" s="70">
        <v>2019</v>
      </c>
      <c r="F486" s="70" t="s">
        <v>158</v>
      </c>
      <c r="G486" s="70" t="s">
        <v>2192</v>
      </c>
      <c r="H486" s="70" t="s">
        <v>2193</v>
      </c>
      <c r="I486" s="148"/>
      <c r="J486" s="71">
        <v>31.117462922622209</v>
      </c>
      <c r="K486" s="71">
        <v>0.31086159470615871</v>
      </c>
      <c r="L486" s="71">
        <v>1.9401085773669025</v>
      </c>
      <c r="M486" s="71">
        <v>5.8024578438827268</v>
      </c>
      <c r="N486" s="71">
        <v>7.7763317860887522</v>
      </c>
      <c r="O486" s="71">
        <v>6.5615978886649264</v>
      </c>
      <c r="P486" s="71">
        <v>3.7805072186785447</v>
      </c>
      <c r="Q486" s="71">
        <v>0.39550079705733199</v>
      </c>
      <c r="R486" s="71">
        <v>0</v>
      </c>
      <c r="S486" s="71">
        <v>0.74737776119848487</v>
      </c>
      <c r="T486" s="72"/>
      <c r="U486" s="71">
        <v>4967958</v>
      </c>
      <c r="V486" s="71">
        <v>184</v>
      </c>
      <c r="W486" s="71">
        <v>36</v>
      </c>
      <c r="X486" s="71">
        <v>1518</v>
      </c>
      <c r="Y486" s="71">
        <v>2723</v>
      </c>
      <c r="Z486" s="71">
        <v>4108</v>
      </c>
      <c r="AA486" s="71">
        <v>785</v>
      </c>
      <c r="AB486" s="71">
        <v>6409</v>
      </c>
      <c r="AC486" s="71">
        <v>0</v>
      </c>
      <c r="AD486" s="71">
        <v>0.74737776119848487</v>
      </c>
      <c r="AE486" s="72"/>
      <c r="AF486" s="71">
        <v>46272250.19212465</v>
      </c>
      <c r="AG486" s="71">
        <v>250747.35771955701</v>
      </c>
      <c r="AH486" s="71">
        <v>574936.80117608514</v>
      </c>
      <c r="AI486" s="71">
        <v>9843762.7662588358</v>
      </c>
      <c r="AJ486" s="71">
        <v>16382115.060360629</v>
      </c>
      <c r="AK486" s="71">
        <v>0</v>
      </c>
      <c r="AL486" s="71">
        <v>0</v>
      </c>
      <c r="AM486" s="71">
        <v>872857.55307383125</v>
      </c>
      <c r="AN486" s="71">
        <v>0</v>
      </c>
      <c r="AO486" s="71">
        <v>0</v>
      </c>
      <c r="AP486" s="71">
        <v>74196669.730713591</v>
      </c>
      <c r="AQ486" s="72"/>
      <c r="AR486" s="71">
        <v>260</v>
      </c>
      <c r="AS486" s="71">
        <v>114</v>
      </c>
      <c r="AT486" s="71">
        <v>0</v>
      </c>
      <c r="AU486" s="71">
        <v>0</v>
      </c>
      <c r="AV486" s="71">
        <v>0</v>
      </c>
      <c r="AW486" s="71">
        <v>0</v>
      </c>
      <c r="AX486" s="71"/>
      <c r="AY486" s="72"/>
      <c r="AZ486" s="71">
        <v>1256.8499999999999</v>
      </c>
      <c r="BA486" s="71">
        <v>5579.6</v>
      </c>
      <c r="BB486" s="71">
        <v>0</v>
      </c>
      <c r="BC486" s="71">
        <v>0</v>
      </c>
      <c r="BD486" s="71">
        <v>0</v>
      </c>
      <c r="BE486" s="71">
        <v>0</v>
      </c>
      <c r="BF486" s="71"/>
      <c r="BG486" s="72"/>
      <c r="BH486" s="71">
        <v>0</v>
      </c>
      <c r="BI486" s="71">
        <v>0</v>
      </c>
      <c r="BJ486" s="71">
        <v>39.594999999999999</v>
      </c>
      <c r="BK486" s="71">
        <v>0</v>
      </c>
      <c r="BL486" s="71">
        <v>0</v>
      </c>
      <c r="BM486" s="71">
        <v>0</v>
      </c>
      <c r="BN486" s="72"/>
      <c r="BO486" s="71">
        <v>0</v>
      </c>
      <c r="BP486" s="71">
        <v>0</v>
      </c>
      <c r="BQ486" s="71">
        <v>4</v>
      </c>
      <c r="BR486" s="71">
        <v>0</v>
      </c>
      <c r="BS486" s="71">
        <v>0</v>
      </c>
      <c r="BT486" s="71">
        <v>0</v>
      </c>
      <c r="BU486"/>
      <c r="BV486" s="70">
        <v>39.594999999999999</v>
      </c>
      <c r="BW486" s="70">
        <v>0</v>
      </c>
      <c r="BX486" s="70">
        <v>0</v>
      </c>
      <c r="BY486" s="70">
        <v>0</v>
      </c>
      <c r="BZ486" s="70">
        <v>0</v>
      </c>
      <c r="CA486" s="70">
        <v>0</v>
      </c>
      <c r="CB486" s="70">
        <v>0</v>
      </c>
      <c r="CC486" s="70">
        <v>0</v>
      </c>
      <c r="CD486" s="70">
        <v>0</v>
      </c>
    </row>
    <row r="487" spans="1:82">
      <c r="A487" s="70" t="s">
        <v>2209</v>
      </c>
      <c r="B487" s="70">
        <v>493</v>
      </c>
      <c r="C487" s="70">
        <v>17</v>
      </c>
      <c r="D487" s="70">
        <v>29</v>
      </c>
      <c r="E487" s="70">
        <v>2020</v>
      </c>
      <c r="F487" s="70" t="s">
        <v>159</v>
      </c>
      <c r="G487" s="70" t="s">
        <v>2192</v>
      </c>
      <c r="H487" s="70" t="s">
        <v>2193</v>
      </c>
      <c r="I487" s="148"/>
      <c r="J487" s="71">
        <v>29.46907987829314</v>
      </c>
      <c r="K487" s="71">
        <v>0.27648258890298488</v>
      </c>
      <c r="L487" s="71">
        <v>3.5550070921109751</v>
      </c>
      <c r="M487" s="71">
        <v>4.83747272878316</v>
      </c>
      <c r="N487" s="71">
        <v>7.550108617979955</v>
      </c>
      <c r="O487" s="71">
        <v>5.7390913893438178</v>
      </c>
      <c r="P487" s="71">
        <v>3.5296174975773309</v>
      </c>
      <c r="Q487" s="71">
        <v>0.37180632175358902</v>
      </c>
      <c r="R487" s="71">
        <v>0</v>
      </c>
      <c r="S487" s="71">
        <v>0.84456339478700271</v>
      </c>
      <c r="T487" s="72"/>
      <c r="U487" s="71">
        <v>4519683</v>
      </c>
      <c r="V487" s="71">
        <v>141</v>
      </c>
      <c r="W487" s="71">
        <v>107</v>
      </c>
      <c r="X487" s="71">
        <v>1429</v>
      </c>
      <c r="Y487" s="71">
        <v>2727</v>
      </c>
      <c r="Z487" s="71">
        <v>4101</v>
      </c>
      <c r="AA487" s="71">
        <v>779</v>
      </c>
      <c r="AB487" s="71">
        <v>6306</v>
      </c>
      <c r="AC487" s="71">
        <v>0</v>
      </c>
      <c r="AD487" s="71">
        <v>0.84456339478700271</v>
      </c>
      <c r="AE487" s="72"/>
      <c r="AF487" s="71">
        <v>43236952.111633927</v>
      </c>
      <c r="AG487" s="71">
        <v>203509.0255346632</v>
      </c>
      <c r="AH487" s="71">
        <v>879085.29944611993</v>
      </c>
      <c r="AI487" s="71">
        <v>7806648.4893179294</v>
      </c>
      <c r="AJ487" s="71">
        <v>16132162.765088201</v>
      </c>
      <c r="AK487" s="71"/>
      <c r="AL487" s="71"/>
      <c r="AM487" s="71">
        <v>823003.06112126808</v>
      </c>
      <c r="AN487" s="71"/>
      <c r="AO487" s="71"/>
      <c r="AP487" s="71">
        <v>69081360.752142116</v>
      </c>
      <c r="AQ487" s="72"/>
      <c r="AR487" s="71">
        <v>267</v>
      </c>
      <c r="AS487" s="71">
        <v>129</v>
      </c>
      <c r="AT487" s="71">
        <v>0</v>
      </c>
      <c r="AU487" s="71">
        <v>0</v>
      </c>
      <c r="AV487" s="71">
        <v>0</v>
      </c>
      <c r="AW487" s="71">
        <v>0</v>
      </c>
      <c r="AX487" s="71"/>
      <c r="AY487" s="72"/>
      <c r="AZ487" s="71">
        <v>1300.6300000000001</v>
      </c>
      <c r="BA487" s="71">
        <v>6300.0999999999995</v>
      </c>
      <c r="BB487" s="71">
        <v>0</v>
      </c>
      <c r="BC487" s="71">
        <v>0</v>
      </c>
      <c r="BD487" s="71">
        <v>0</v>
      </c>
      <c r="BE487" s="71">
        <v>0</v>
      </c>
      <c r="BF487" s="71"/>
      <c r="BG487" s="72"/>
      <c r="BH487" s="71">
        <v>0</v>
      </c>
      <c r="BI487" s="71">
        <v>0</v>
      </c>
      <c r="BJ487" s="71">
        <v>29.709</v>
      </c>
      <c r="BK487" s="71">
        <v>0</v>
      </c>
      <c r="BL487" s="71">
        <v>0</v>
      </c>
      <c r="BM487" s="71">
        <v>0</v>
      </c>
      <c r="BN487" s="72"/>
      <c r="BO487" s="71">
        <v>0</v>
      </c>
      <c r="BP487" s="71">
        <v>0</v>
      </c>
      <c r="BQ487" s="71">
        <v>3</v>
      </c>
      <c r="BR487" s="71">
        <v>0</v>
      </c>
      <c r="BS487" s="71">
        <v>0</v>
      </c>
      <c r="BT487" s="71">
        <v>0</v>
      </c>
      <c r="BU487"/>
      <c r="BV487" s="70">
        <v>29.709</v>
      </c>
      <c r="BW487" s="70">
        <v>0</v>
      </c>
      <c r="BX487" s="70">
        <v>0</v>
      </c>
      <c r="BY487" s="70">
        <v>0</v>
      </c>
      <c r="BZ487" s="70">
        <v>0</v>
      </c>
      <c r="CA487" s="70">
        <v>0</v>
      </c>
      <c r="CB487" s="70">
        <v>0</v>
      </c>
      <c r="CC487" s="70">
        <v>0</v>
      </c>
      <c r="CD487" s="70">
        <v>0</v>
      </c>
    </row>
    <row r="488" spans="1:82">
      <c r="A488" s="70" t="s">
        <v>2210</v>
      </c>
      <c r="B488" s="70">
        <v>493</v>
      </c>
      <c r="C488" s="70">
        <v>18</v>
      </c>
      <c r="D488" s="70">
        <v>29</v>
      </c>
      <c r="E488" s="70">
        <v>2021</v>
      </c>
      <c r="F488" s="70" t="s">
        <v>160</v>
      </c>
      <c r="G488" s="70" t="s">
        <v>2192</v>
      </c>
      <c r="H488" s="70" t="s">
        <v>2193</v>
      </c>
      <c r="I488" s="148"/>
      <c r="J488" s="71">
        <v>21.266183855787474</v>
      </c>
      <c r="K488" s="71">
        <v>0.27498449103607919</v>
      </c>
      <c r="L488" s="71">
        <v>3.2185424823252049</v>
      </c>
      <c r="M488" s="71">
        <v>4.2003267359257146</v>
      </c>
      <c r="N488" s="71">
        <v>6.2317527597862421</v>
      </c>
      <c r="O488" s="71">
        <v>5.5778927783843466</v>
      </c>
      <c r="P488" s="71">
        <v>3.4896040361225875</v>
      </c>
      <c r="Q488" s="71">
        <v>0.364627485696988</v>
      </c>
      <c r="R488" s="71">
        <v>0</v>
      </c>
      <c r="S488" s="71">
        <v>0.675909447283492</v>
      </c>
      <c r="T488" s="72"/>
      <c r="U488" s="71">
        <v>4294317</v>
      </c>
      <c r="V488" s="71">
        <v>141</v>
      </c>
      <c r="W488" s="71">
        <v>107</v>
      </c>
      <c r="X488" s="71">
        <v>1429</v>
      </c>
      <c r="Y488" s="71">
        <v>2718</v>
      </c>
      <c r="Z488" s="71">
        <v>4104</v>
      </c>
      <c r="AA488" s="71">
        <v>751</v>
      </c>
      <c r="AB488" s="71">
        <v>6245</v>
      </c>
      <c r="AC488" s="71">
        <v>0</v>
      </c>
      <c r="AD488" s="71">
        <v>0.675909447283492</v>
      </c>
      <c r="AE488" s="72"/>
      <c r="AF488" s="71">
        <v>31321225.834595833</v>
      </c>
      <c r="AG488" s="71">
        <v>212973.88637884651</v>
      </c>
      <c r="AH488" s="71">
        <v>974910.18724105356</v>
      </c>
      <c r="AI488" s="71">
        <v>8378403.9346830267</v>
      </c>
      <c r="AJ488" s="71">
        <v>15666972.88992564</v>
      </c>
      <c r="AK488" s="71">
        <v>0</v>
      </c>
      <c r="AL488" s="71">
        <v>0</v>
      </c>
      <c r="AM488" s="71">
        <v>819742.97935972933</v>
      </c>
      <c r="AN488" s="71">
        <v>0</v>
      </c>
      <c r="AO488" s="71">
        <v>0</v>
      </c>
      <c r="AP488" s="71">
        <v>57374229.712184131</v>
      </c>
      <c r="AQ488" s="72"/>
      <c r="AR488" s="71">
        <v>280</v>
      </c>
      <c r="AS488" s="71">
        <v>130</v>
      </c>
      <c r="AT488" s="71">
        <v>0</v>
      </c>
      <c r="AU488" s="71">
        <v>0</v>
      </c>
      <c r="AV488" s="71">
        <v>0</v>
      </c>
      <c r="AW488" s="71">
        <v>0</v>
      </c>
      <c r="AX488" s="71"/>
      <c r="AY488" s="72"/>
      <c r="AZ488" s="71">
        <v>1371.03</v>
      </c>
      <c r="BA488" s="71">
        <v>6349.5999999999995</v>
      </c>
      <c r="BB488" s="71">
        <v>0</v>
      </c>
      <c r="BC488" s="71">
        <v>0</v>
      </c>
      <c r="BD488" s="71">
        <v>0</v>
      </c>
      <c r="BE488" s="71">
        <v>0</v>
      </c>
      <c r="BF488" s="71"/>
      <c r="BG488" s="72"/>
      <c r="BH488" s="71">
        <v>0</v>
      </c>
      <c r="BI488" s="71">
        <v>0</v>
      </c>
      <c r="BJ488" s="71">
        <v>41.832999999999998</v>
      </c>
      <c r="BK488" s="71">
        <v>0</v>
      </c>
      <c r="BL488" s="71">
        <v>0</v>
      </c>
      <c r="BM488" s="71">
        <v>0</v>
      </c>
      <c r="BN488" s="72"/>
      <c r="BO488" s="71">
        <v>0</v>
      </c>
      <c r="BP488" s="71">
        <v>0</v>
      </c>
      <c r="BQ488" s="71">
        <v>4</v>
      </c>
      <c r="BR488" s="71">
        <v>0</v>
      </c>
      <c r="BS488" s="71">
        <v>0</v>
      </c>
      <c r="BT488" s="71">
        <v>0</v>
      </c>
      <c r="BU488"/>
      <c r="BV488" s="70">
        <v>41.832999999999998</v>
      </c>
      <c r="BW488" s="70">
        <v>0</v>
      </c>
      <c r="BX488" s="70">
        <v>0</v>
      </c>
      <c r="BY488" s="70">
        <v>0</v>
      </c>
      <c r="BZ488" s="70">
        <v>0</v>
      </c>
      <c r="CA488" s="70">
        <v>0</v>
      </c>
      <c r="CB488" s="70">
        <v>0</v>
      </c>
      <c r="CC488" s="70">
        <v>0</v>
      </c>
      <c r="CD488" s="70">
        <v>0</v>
      </c>
    </row>
    <row r="489" spans="1:82">
      <c r="A489" s="70" t="s">
        <v>2211</v>
      </c>
      <c r="B489" s="70">
        <v>493</v>
      </c>
      <c r="C489" s="70">
        <v>19</v>
      </c>
      <c r="D489" s="70">
        <v>29</v>
      </c>
      <c r="E489" s="70">
        <v>2022</v>
      </c>
      <c r="F489" s="70" t="s">
        <v>161</v>
      </c>
      <c r="G489" s="70" t="s">
        <v>2192</v>
      </c>
      <c r="H489" s="70" t="s">
        <v>2193</v>
      </c>
      <c r="I489" s="148"/>
      <c r="J489" s="71">
        <v>20.22166658973137</v>
      </c>
      <c r="K489" s="71">
        <v>0.28316847784028593</v>
      </c>
      <c r="L489" s="71">
        <v>3.6262241773381074</v>
      </c>
      <c r="M489" s="71">
        <v>5.2465402207235039</v>
      </c>
      <c r="N489" s="71">
        <v>7.841804324781334</v>
      </c>
      <c r="O489" s="71">
        <v>5.8636469868032997</v>
      </c>
      <c r="P489" s="71">
        <v>3.46466685455793</v>
      </c>
      <c r="Q489" s="71">
        <v>0.36122535362346908</v>
      </c>
      <c r="R489" s="71">
        <v>0</v>
      </c>
      <c r="S489" s="71">
        <v>0.68475385901168107</v>
      </c>
      <c r="T489" s="72"/>
      <c r="U489" s="71">
        <v>4088845</v>
      </c>
      <c r="V489" s="71">
        <v>141</v>
      </c>
      <c r="W489" s="71">
        <v>107</v>
      </c>
      <c r="X489" s="71">
        <v>1429</v>
      </c>
      <c r="Y489" s="71">
        <v>2697</v>
      </c>
      <c r="Z489" s="71">
        <v>4099</v>
      </c>
      <c r="AA489" s="71">
        <v>757</v>
      </c>
      <c r="AB489" s="71">
        <v>6136</v>
      </c>
      <c r="AC489" s="71">
        <v>0</v>
      </c>
      <c r="AD489" s="71">
        <v>0.68475385901168107</v>
      </c>
      <c r="AE489" s="72"/>
      <c r="AF489" s="71">
        <v>25650733.271633275</v>
      </c>
      <c r="AG489" s="71">
        <v>216871.90180617879</v>
      </c>
      <c r="AH489" s="71">
        <v>1150681.8872119992</v>
      </c>
      <c r="AI489" s="71">
        <v>8236436.2278727321</v>
      </c>
      <c r="AJ489" s="71">
        <v>15881959.00433466</v>
      </c>
      <c r="AK489" s="71">
        <v>0</v>
      </c>
      <c r="AL489" s="71">
        <v>0</v>
      </c>
      <c r="AM489" s="71">
        <v>792325.07848206116</v>
      </c>
      <c r="AN489" s="71">
        <v>0</v>
      </c>
      <c r="AO489" s="71">
        <v>0</v>
      </c>
      <c r="AP489" s="71">
        <v>51929007.371340901</v>
      </c>
      <c r="AQ489" s="72"/>
      <c r="AR489" s="71">
        <v>300</v>
      </c>
      <c r="AS489" s="71">
        <v>130</v>
      </c>
      <c r="AT489" s="71">
        <v>0</v>
      </c>
      <c r="AU489" s="71">
        <v>0</v>
      </c>
      <c r="AV489" s="71">
        <v>0</v>
      </c>
      <c r="AW489" s="71">
        <v>0</v>
      </c>
      <c r="AX489" s="71"/>
      <c r="AY489" s="72"/>
      <c r="AZ489" s="71">
        <v>1498.9699999999998</v>
      </c>
      <c r="BA489" s="71">
        <v>6349.5999999999995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2212</v>
      </c>
      <c r="B490" s="70">
        <v>493</v>
      </c>
      <c r="C490" s="70">
        <v>20</v>
      </c>
      <c r="D490" s="70">
        <v>29</v>
      </c>
      <c r="E490" s="70">
        <v>2023</v>
      </c>
      <c r="F490" s="70" t="s">
        <v>1539</v>
      </c>
      <c r="G490" s="70" t="s">
        <v>2192</v>
      </c>
      <c r="H490" s="70" t="s">
        <v>2193</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308</v>
      </c>
      <c r="AS490" s="71">
        <v>130</v>
      </c>
      <c r="AT490" s="71">
        <v>0</v>
      </c>
      <c r="AU490" s="71">
        <v>0</v>
      </c>
      <c r="AV490" s="71">
        <v>0</v>
      </c>
      <c r="AW490" s="71">
        <v>0</v>
      </c>
      <c r="AX490" s="71"/>
      <c r="AY490" s="72"/>
      <c r="AZ490" s="71">
        <v>1548.5699999999997</v>
      </c>
      <c r="BA490" s="71">
        <v>6349.5999999999995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2213</v>
      </c>
      <c r="B491" s="70">
        <v>493</v>
      </c>
      <c r="C491" s="70">
        <v>21</v>
      </c>
      <c r="D491" s="70">
        <v>29</v>
      </c>
      <c r="E491" s="70">
        <v>2024</v>
      </c>
      <c r="F491" s="70" t="s">
        <v>1554</v>
      </c>
      <c r="G491" s="70" t="s">
        <v>2192</v>
      </c>
      <c r="H491" s="70" t="s">
        <v>2193</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2214</v>
      </c>
      <c r="B492" s="70">
        <v>392</v>
      </c>
      <c r="C492" s="70">
        <v>1</v>
      </c>
      <c r="D492" s="70">
        <v>24</v>
      </c>
      <c r="E492" s="70">
        <v>1990</v>
      </c>
      <c r="F492" s="70" t="s">
        <v>787</v>
      </c>
      <c r="G492" s="70" t="s">
        <v>2215</v>
      </c>
      <c r="H492" s="70" t="s">
        <v>2216</v>
      </c>
      <c r="I492" s="148"/>
      <c r="J492" s="71">
        <v>8.1201795255133167</v>
      </c>
      <c r="K492" s="71">
        <v>1.2103290007163749</v>
      </c>
      <c r="L492" s="71">
        <v>2.0776887210437551</v>
      </c>
      <c r="M492" s="71">
        <v>9.5270184362914545</v>
      </c>
      <c r="N492" s="71">
        <v>10.439062749156649</v>
      </c>
      <c r="O492" s="71">
        <v>10.17719667028592</v>
      </c>
      <c r="P492" s="71">
        <v>15.048735824187769</v>
      </c>
      <c r="Q492" s="71">
        <v>0.82658890231244897</v>
      </c>
      <c r="R492" s="71">
        <v>0</v>
      </c>
      <c r="S492" s="71">
        <v>1.03635817642701</v>
      </c>
      <c r="T492" s="72"/>
      <c r="U492" s="71">
        <v>2280592</v>
      </c>
      <c r="V492" s="71">
        <v>511</v>
      </c>
      <c r="W492" s="71">
        <v>24</v>
      </c>
      <c r="X492" s="71">
        <v>3639</v>
      </c>
      <c r="Y492" s="71">
        <v>3814</v>
      </c>
      <c r="Z492" s="71">
        <v>4186</v>
      </c>
      <c r="AA492" s="71">
        <v>3654</v>
      </c>
      <c r="AB492" s="71">
        <v>13421</v>
      </c>
      <c r="AC492" s="71">
        <v>0</v>
      </c>
      <c r="AD492" s="71">
        <v>1.03635817642701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2217</v>
      </c>
      <c r="B493" s="70">
        <v>393</v>
      </c>
      <c r="C493" s="70">
        <v>2</v>
      </c>
      <c r="D493" s="70">
        <v>24</v>
      </c>
      <c r="E493" s="70">
        <v>2005</v>
      </c>
      <c r="F493" s="70" t="s">
        <v>789</v>
      </c>
      <c r="G493" s="70" t="s">
        <v>2215</v>
      </c>
      <c r="H493" s="70" t="s">
        <v>2216</v>
      </c>
      <c r="I493" s="148"/>
      <c r="J493" s="71">
        <v>6.5360657468022936</v>
      </c>
      <c r="K493" s="71">
        <v>0.97641410678348428</v>
      </c>
      <c r="L493" s="71">
        <v>2.4815141034210328</v>
      </c>
      <c r="M493" s="71">
        <v>10.057098261759849</v>
      </c>
      <c r="N493" s="71">
        <v>11.071072561053031</v>
      </c>
      <c r="O493" s="71">
        <v>11.614273638283461</v>
      </c>
      <c r="P493" s="71">
        <v>13.35613027733889</v>
      </c>
      <c r="Q493" s="71">
        <v>0.60699420743773302</v>
      </c>
      <c r="R493" s="71">
        <v>0</v>
      </c>
      <c r="S493" s="71">
        <v>0.66141207056236284</v>
      </c>
      <c r="T493" s="72"/>
      <c r="U493" s="71">
        <v>1181001</v>
      </c>
      <c r="V493" s="71">
        <v>485</v>
      </c>
      <c r="W493" s="71">
        <v>32</v>
      </c>
      <c r="X493" s="71">
        <v>2087</v>
      </c>
      <c r="Y493" s="71">
        <v>3717</v>
      </c>
      <c r="Z493" s="71">
        <v>5528</v>
      </c>
      <c r="AA493" s="71">
        <v>2656</v>
      </c>
      <c r="AB493" s="71">
        <v>10303</v>
      </c>
      <c r="AC493" s="71">
        <v>0</v>
      </c>
      <c r="AD493" s="71">
        <v>0.66141207056236284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2218</v>
      </c>
      <c r="B494" s="70">
        <v>394</v>
      </c>
      <c r="C494" s="70">
        <v>3</v>
      </c>
      <c r="D494" s="70">
        <v>24</v>
      </c>
      <c r="E494" s="70">
        <v>2006</v>
      </c>
      <c r="F494" s="70" t="s">
        <v>790</v>
      </c>
      <c r="G494" s="70" t="s">
        <v>2215</v>
      </c>
      <c r="H494" s="70" t="s">
        <v>2216</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2219</v>
      </c>
      <c r="B495" s="70">
        <v>395</v>
      </c>
      <c r="C495" s="70">
        <v>4</v>
      </c>
      <c r="D495" s="70">
        <v>24</v>
      </c>
      <c r="E495" s="70">
        <v>2007</v>
      </c>
      <c r="F495" s="70" t="s">
        <v>791</v>
      </c>
      <c r="G495" s="70" t="s">
        <v>2215</v>
      </c>
      <c r="H495" s="70" t="s">
        <v>2216</v>
      </c>
      <c r="I495" s="148"/>
      <c r="J495" s="71">
        <v>4.1817185944650994</v>
      </c>
      <c r="K495" s="71">
        <v>0.86073006527783213</v>
      </c>
      <c r="L495" s="71">
        <v>2.4464207731477519</v>
      </c>
      <c r="M495" s="71">
        <v>11.86512128167298</v>
      </c>
      <c r="N495" s="71">
        <v>10.45601697302078</v>
      </c>
      <c r="O495" s="71">
        <v>10.741903133002049</v>
      </c>
      <c r="P495" s="71">
        <v>12.924555069691481</v>
      </c>
      <c r="Q495" s="71">
        <v>0.60381059405416504</v>
      </c>
      <c r="R495" s="71">
        <v>0</v>
      </c>
      <c r="S495" s="71">
        <v>0.79135886747850881</v>
      </c>
      <c r="T495" s="72"/>
      <c r="U495" s="71">
        <v>1086152</v>
      </c>
      <c r="V495" s="71">
        <v>436</v>
      </c>
      <c r="W495" s="71">
        <v>31</v>
      </c>
      <c r="X495" s="71">
        <v>2949</v>
      </c>
      <c r="Y495" s="71">
        <v>3643</v>
      </c>
      <c r="Z495" s="71">
        <v>5315</v>
      </c>
      <c r="AA495" s="71">
        <v>2531</v>
      </c>
      <c r="AB495" s="71">
        <v>9707</v>
      </c>
      <c r="AC495" s="71">
        <v>0</v>
      </c>
      <c r="AD495" s="71">
        <v>0.79135886747850881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2220</v>
      </c>
      <c r="B496" s="70">
        <v>396</v>
      </c>
      <c r="C496" s="70">
        <v>5</v>
      </c>
      <c r="D496" s="70">
        <v>24</v>
      </c>
      <c r="E496" s="70">
        <v>2008</v>
      </c>
      <c r="F496" s="70" t="s">
        <v>792</v>
      </c>
      <c r="G496" s="70" t="s">
        <v>2215</v>
      </c>
      <c r="H496" s="70" t="s">
        <v>2216</v>
      </c>
      <c r="I496" s="148"/>
      <c r="J496" s="71">
        <v>3.7648809175183628</v>
      </c>
      <c r="K496" s="71">
        <v>0.63538496284965496</v>
      </c>
      <c r="L496" s="71">
        <v>2.1655982960507032</v>
      </c>
      <c r="M496" s="71">
        <v>12.982660207578331</v>
      </c>
      <c r="N496" s="71">
        <v>10.886425209568779</v>
      </c>
      <c r="O496" s="71">
        <v>10.21951082156464</v>
      </c>
      <c r="P496" s="71">
        <v>12.08351517510682</v>
      </c>
      <c r="Q496" s="71">
        <v>0.58033176201223902</v>
      </c>
      <c r="R496" s="71">
        <v>0</v>
      </c>
      <c r="S496" s="71">
        <v>0.73708047331103144</v>
      </c>
      <c r="T496" s="72"/>
      <c r="U496" s="71">
        <v>1052824</v>
      </c>
      <c r="V496" s="71">
        <v>436</v>
      </c>
      <c r="W496" s="71">
        <v>31</v>
      </c>
      <c r="X496" s="71">
        <v>2949</v>
      </c>
      <c r="Y496" s="71">
        <v>3634</v>
      </c>
      <c r="Z496" s="71">
        <v>5234</v>
      </c>
      <c r="AA496" s="71">
        <v>2369</v>
      </c>
      <c r="AB496" s="71">
        <v>9483</v>
      </c>
      <c r="AC496" s="71">
        <v>0</v>
      </c>
      <c r="AD496" s="71">
        <v>0.73708047331103144</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2221</v>
      </c>
      <c r="B497" s="70">
        <v>397</v>
      </c>
      <c r="C497" s="70">
        <v>6</v>
      </c>
      <c r="D497" s="70">
        <v>24</v>
      </c>
      <c r="E497" s="70">
        <v>2009</v>
      </c>
      <c r="F497" s="70" t="s">
        <v>176</v>
      </c>
      <c r="G497" s="70" t="s">
        <v>2215</v>
      </c>
      <c r="H497" s="70" t="s">
        <v>2216</v>
      </c>
      <c r="I497" s="148"/>
      <c r="J497" s="71">
        <v>3.7149016282008089</v>
      </c>
      <c r="K497" s="71">
        <v>0.44013225860469912</v>
      </c>
      <c r="L497" s="71">
        <v>2.08448939034959</v>
      </c>
      <c r="M497" s="71">
        <v>11.30784312973657</v>
      </c>
      <c r="N497" s="71">
        <v>9.8536030416295191</v>
      </c>
      <c r="O497" s="71">
        <v>10.24480668633193</v>
      </c>
      <c r="P497" s="71">
        <v>11.5317884147176</v>
      </c>
      <c r="Q497" s="71">
        <v>0.53843440178150603</v>
      </c>
      <c r="R497" s="71">
        <v>0</v>
      </c>
      <c r="S497" s="71">
        <v>0.82718199522399927</v>
      </c>
      <c r="T497" s="72"/>
      <c r="U497" s="71">
        <v>1021405</v>
      </c>
      <c r="V497" s="71">
        <v>315</v>
      </c>
      <c r="W497" s="71">
        <v>48</v>
      </c>
      <c r="X497" s="71">
        <v>3097</v>
      </c>
      <c r="Y497" s="71">
        <v>3612</v>
      </c>
      <c r="Z497" s="71">
        <v>5179</v>
      </c>
      <c r="AA497" s="71">
        <v>2321</v>
      </c>
      <c r="AB497" s="71">
        <v>9236</v>
      </c>
      <c r="AC497" s="71">
        <v>0</v>
      </c>
      <c r="AD497" s="71">
        <v>0.82718199522399927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2222</v>
      </c>
      <c r="B498" s="70">
        <v>398</v>
      </c>
      <c r="C498" s="70">
        <v>7</v>
      </c>
      <c r="D498" s="70">
        <v>24</v>
      </c>
      <c r="E498" s="70">
        <v>2010</v>
      </c>
      <c r="F498" s="70" t="s">
        <v>177</v>
      </c>
      <c r="G498" s="70" t="s">
        <v>2215</v>
      </c>
      <c r="H498" s="70" t="s">
        <v>2216</v>
      </c>
      <c r="I498" s="148"/>
      <c r="J498" s="71">
        <v>4.1140642980499056</v>
      </c>
      <c r="K498" s="71">
        <v>0.49138872157589508</v>
      </c>
      <c r="L498" s="71">
        <v>2.012842903988501</v>
      </c>
      <c r="M498" s="71">
        <v>12.258753744145629</v>
      </c>
      <c r="N498" s="71">
        <v>9.5493529202123995</v>
      </c>
      <c r="O498" s="71">
        <v>10.108816571676</v>
      </c>
      <c r="P498" s="71">
        <v>11.536700344987141</v>
      </c>
      <c r="Q498" s="71">
        <v>0.54517797612750896</v>
      </c>
      <c r="R498" s="71">
        <v>0</v>
      </c>
      <c r="S498" s="71">
        <v>0.88852274320492397</v>
      </c>
      <c r="T498" s="72"/>
      <c r="U498" s="71">
        <v>1062568</v>
      </c>
      <c r="V498" s="71">
        <v>315</v>
      </c>
      <c r="W498" s="71">
        <v>48</v>
      </c>
      <c r="X498" s="71">
        <v>3097</v>
      </c>
      <c r="Y498" s="71">
        <v>3559</v>
      </c>
      <c r="Z498" s="71">
        <v>5134</v>
      </c>
      <c r="AA498" s="71">
        <v>2264</v>
      </c>
      <c r="AB498" s="71">
        <v>8961</v>
      </c>
      <c r="AC498" s="71">
        <v>0</v>
      </c>
      <c r="AD498" s="71">
        <v>0.88852274320492397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2223</v>
      </c>
      <c r="B499" s="70">
        <v>399</v>
      </c>
      <c r="C499" s="70">
        <v>8</v>
      </c>
      <c r="D499" s="70">
        <v>24</v>
      </c>
      <c r="E499" s="70">
        <v>2011</v>
      </c>
      <c r="F499" s="70" t="s">
        <v>178</v>
      </c>
      <c r="G499" s="70" t="s">
        <v>2215</v>
      </c>
      <c r="H499" s="70" t="s">
        <v>2216</v>
      </c>
      <c r="I499" s="148"/>
      <c r="J499" s="71">
        <v>4.7052801225152097</v>
      </c>
      <c r="K499" s="71">
        <v>0.70234140404398693</v>
      </c>
      <c r="L499" s="71">
        <v>1.619227524830551</v>
      </c>
      <c r="M499" s="71">
        <v>15.00086757603481</v>
      </c>
      <c r="N499" s="71">
        <v>12.0301159052062</v>
      </c>
      <c r="O499" s="71">
        <v>9.8938722130576231</v>
      </c>
      <c r="P499" s="71">
        <v>11.054854587123584</v>
      </c>
      <c r="Q499" s="71">
        <v>0.61643513520322002</v>
      </c>
      <c r="R499" s="71">
        <v>0</v>
      </c>
      <c r="S499" s="71">
        <v>0.65459764755248628</v>
      </c>
      <c r="T499" s="72"/>
      <c r="U499" s="71">
        <v>981504</v>
      </c>
      <c r="V499" s="71">
        <v>315</v>
      </c>
      <c r="W499" s="71">
        <v>48</v>
      </c>
      <c r="X499" s="71">
        <v>3097</v>
      </c>
      <c r="Y499" s="71">
        <v>3543</v>
      </c>
      <c r="Z499" s="71">
        <v>5134</v>
      </c>
      <c r="AA499" s="71">
        <v>2234</v>
      </c>
      <c r="AB499" s="71">
        <v>8784</v>
      </c>
      <c r="AC499" s="71">
        <v>0</v>
      </c>
      <c r="AD499" s="71">
        <v>0.65459764755248628</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2224</v>
      </c>
      <c r="B500" s="70">
        <v>400</v>
      </c>
      <c r="C500" s="70">
        <v>9</v>
      </c>
      <c r="D500" s="70">
        <v>24</v>
      </c>
      <c r="E500" s="70">
        <v>2012</v>
      </c>
      <c r="F500" s="70" t="s">
        <v>179</v>
      </c>
      <c r="G500" s="70" t="s">
        <v>2215</v>
      </c>
      <c r="H500" s="70" t="s">
        <v>2216</v>
      </c>
      <c r="I500" s="148"/>
      <c r="J500" s="71">
        <v>4.7389785502317032</v>
      </c>
      <c r="K500" s="71">
        <v>0.68327107313041424</v>
      </c>
      <c r="L500" s="71">
        <v>1.597776958488452</v>
      </c>
      <c r="M500" s="71">
        <v>15.387598909253001</v>
      </c>
      <c r="N500" s="71">
        <v>13.74712126315119</v>
      </c>
      <c r="O500" s="71">
        <v>9.7567449773693209</v>
      </c>
      <c r="P500" s="71">
        <v>10.844037569232777</v>
      </c>
      <c r="Q500" s="71">
        <v>0.65663005123811702</v>
      </c>
      <c r="R500" s="71">
        <v>0</v>
      </c>
      <c r="S500" s="71">
        <v>0.69664855106670798</v>
      </c>
      <c r="T500" s="72"/>
      <c r="U500" s="71">
        <v>990017</v>
      </c>
      <c r="V500" s="71">
        <v>315</v>
      </c>
      <c r="W500" s="71">
        <v>48</v>
      </c>
      <c r="X500" s="71">
        <v>3097</v>
      </c>
      <c r="Y500" s="71">
        <v>3571</v>
      </c>
      <c r="Z500" s="71">
        <v>5103</v>
      </c>
      <c r="AA500" s="71">
        <v>2179</v>
      </c>
      <c r="AB500" s="71">
        <v>8612</v>
      </c>
      <c r="AC500" s="71">
        <v>0</v>
      </c>
      <c r="AD500" s="71">
        <v>0.69664855106670798</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2225</v>
      </c>
      <c r="B501" s="70">
        <v>401</v>
      </c>
      <c r="C501" s="70">
        <v>10</v>
      </c>
      <c r="D501" s="70">
        <v>24</v>
      </c>
      <c r="E501" s="70">
        <v>2013</v>
      </c>
      <c r="F501" s="70" t="s">
        <v>180</v>
      </c>
      <c r="G501" s="1064" t="s">
        <v>2215</v>
      </c>
      <c r="H501" s="70" t="s">
        <v>2216</v>
      </c>
      <c r="I501" s="148"/>
      <c r="J501" s="71">
        <v>6.377935364957219</v>
      </c>
      <c r="K501" s="71">
        <v>0.56374924664457271</v>
      </c>
      <c r="L501" s="71">
        <v>1.4710592676269081</v>
      </c>
      <c r="M501" s="71">
        <v>15.772101985361189</v>
      </c>
      <c r="N501" s="71">
        <v>14.051276859931381</v>
      </c>
      <c r="O501" s="71">
        <v>9.2006440236859781</v>
      </c>
      <c r="P501" s="71">
        <v>10.809967522636184</v>
      </c>
      <c r="Q501" s="71">
        <v>0.65132820577917205</v>
      </c>
      <c r="R501" s="71">
        <v>0</v>
      </c>
      <c r="S501" s="71">
        <v>0.91088174035142189</v>
      </c>
      <c r="T501" s="72"/>
      <c r="U501" s="71">
        <v>1325688</v>
      </c>
      <c r="V501" s="71">
        <v>315</v>
      </c>
      <c r="W501" s="71">
        <v>48</v>
      </c>
      <c r="X501" s="71">
        <v>3097</v>
      </c>
      <c r="Y501" s="71">
        <v>3547</v>
      </c>
      <c r="Z501" s="71">
        <v>5027</v>
      </c>
      <c r="AA501" s="71">
        <v>2164</v>
      </c>
      <c r="AB501" s="71">
        <v>8420</v>
      </c>
      <c r="AC501" s="71">
        <v>0</v>
      </c>
      <c r="AD501" s="71">
        <v>0.91088174035142189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2226</v>
      </c>
      <c r="B502" s="70">
        <v>402</v>
      </c>
      <c r="C502" s="70">
        <v>11</v>
      </c>
      <c r="D502" s="70">
        <v>24</v>
      </c>
      <c r="E502" s="70">
        <v>2014</v>
      </c>
      <c r="F502" s="70" t="s">
        <v>181</v>
      </c>
      <c r="G502" s="1064" t="s">
        <v>2215</v>
      </c>
      <c r="H502" s="70" t="s">
        <v>2216</v>
      </c>
      <c r="I502" s="148"/>
      <c r="J502" s="71">
        <v>4.4896129757860086</v>
      </c>
      <c r="K502" s="71">
        <v>0.53801227150664399</v>
      </c>
      <c r="L502" s="71">
        <v>1.6772294008962769</v>
      </c>
      <c r="M502" s="71">
        <v>14.17182707772948</v>
      </c>
      <c r="N502" s="71">
        <v>13.491478446288919</v>
      </c>
      <c r="O502" s="71">
        <v>8.5914735395808588</v>
      </c>
      <c r="P502" s="71">
        <v>10.569897668365021</v>
      </c>
      <c r="Q502" s="71">
        <v>0.60502035147779298</v>
      </c>
      <c r="R502" s="71">
        <v>0</v>
      </c>
      <c r="S502" s="71">
        <v>0.67624441570929505</v>
      </c>
      <c r="T502" s="72"/>
      <c r="U502" s="71">
        <v>1038681</v>
      </c>
      <c r="V502" s="71">
        <v>253</v>
      </c>
      <c r="W502" s="71">
        <v>44</v>
      </c>
      <c r="X502" s="71">
        <v>2781</v>
      </c>
      <c r="Y502" s="71">
        <v>3475</v>
      </c>
      <c r="Z502" s="71">
        <v>4944</v>
      </c>
      <c r="AA502" s="71">
        <v>2105</v>
      </c>
      <c r="AB502" s="71">
        <v>8152</v>
      </c>
      <c r="AC502" s="71">
        <v>0</v>
      </c>
      <c r="AD502" s="71">
        <v>0.67624441570929505</v>
      </c>
      <c r="AE502" s="72"/>
      <c r="AF502" s="71"/>
      <c r="AG502" s="71"/>
      <c r="AH502" s="71"/>
      <c r="AI502" s="71"/>
      <c r="AJ502" s="71"/>
      <c r="AK502" s="71"/>
      <c r="AL502" s="71"/>
      <c r="AM502" s="71"/>
      <c r="AN502" s="71"/>
      <c r="AO502" s="71"/>
      <c r="AP502" s="71"/>
      <c r="AQ502" s="72"/>
      <c r="AR502" s="71">
        <v>72</v>
      </c>
      <c r="AS502" s="71">
        <v>26</v>
      </c>
      <c r="AT502" s="71">
        <v>0</v>
      </c>
      <c r="AU502" s="71">
        <v>0</v>
      </c>
      <c r="AV502" s="71">
        <v>0</v>
      </c>
      <c r="AW502" s="71">
        <v>0</v>
      </c>
      <c r="AX502" s="71"/>
      <c r="AY502" s="72"/>
      <c r="AZ502" s="71">
        <v>311.39999999999998</v>
      </c>
      <c r="BA502" s="71">
        <v>3899.5</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2227</v>
      </c>
      <c r="B503" s="70">
        <v>403</v>
      </c>
      <c r="C503" s="70">
        <v>12</v>
      </c>
      <c r="D503" s="70">
        <v>24</v>
      </c>
      <c r="E503" s="70">
        <v>2015</v>
      </c>
      <c r="F503" s="70" t="s">
        <v>182</v>
      </c>
      <c r="G503" s="70" t="s">
        <v>2215</v>
      </c>
      <c r="H503" s="70" t="s">
        <v>2216</v>
      </c>
      <c r="I503" s="148"/>
      <c r="J503" s="71">
        <v>4.4241371792291533</v>
      </c>
      <c r="K503" s="71">
        <v>0.56176948868248822</v>
      </c>
      <c r="L503" s="71">
        <v>2.0262494693587039</v>
      </c>
      <c r="M503" s="71">
        <v>14.675282933521061</v>
      </c>
      <c r="N503" s="71">
        <v>12.17608758026514</v>
      </c>
      <c r="O503" s="71">
        <v>8.4045852996813597</v>
      </c>
      <c r="P503" s="71">
        <v>10.367186064703912</v>
      </c>
      <c r="Q503" s="71">
        <v>0.571714831081097</v>
      </c>
      <c r="R503" s="71">
        <v>0</v>
      </c>
      <c r="S503" s="71">
        <v>0.58666636726077415</v>
      </c>
      <c r="T503" s="72"/>
      <c r="U503" s="71">
        <v>945723</v>
      </c>
      <c r="V503" s="71">
        <v>253</v>
      </c>
      <c r="W503" s="71">
        <v>44</v>
      </c>
      <c r="X503" s="71">
        <v>2781</v>
      </c>
      <c r="Y503" s="71">
        <v>3414</v>
      </c>
      <c r="Z503" s="71">
        <v>4883</v>
      </c>
      <c r="AA503" s="71">
        <v>2063</v>
      </c>
      <c r="AB503" s="71">
        <v>7869</v>
      </c>
      <c r="AC503" s="71">
        <v>0</v>
      </c>
      <c r="AD503" s="71">
        <v>0.58666636726077415</v>
      </c>
      <c r="AE503" s="72"/>
      <c r="AF503" s="71">
        <v>5867162.4966445724</v>
      </c>
      <c r="AG503" s="71">
        <v>415537.19434131368</v>
      </c>
      <c r="AH503" s="71">
        <v>430509.51797298231</v>
      </c>
      <c r="AI503" s="71">
        <v>17955552.432255089</v>
      </c>
      <c r="AJ503" s="71">
        <v>19044759.05512324</v>
      </c>
      <c r="AK503" s="71">
        <v>0</v>
      </c>
      <c r="AL503" s="71">
        <v>0</v>
      </c>
      <c r="AM503" s="71">
        <v>1078413.4407865</v>
      </c>
      <c r="AN503" s="71">
        <v>0</v>
      </c>
      <c r="AO503" s="71">
        <v>0</v>
      </c>
      <c r="AP503" s="71">
        <v>44791934.137123697</v>
      </c>
      <c r="AQ503" s="72"/>
      <c r="AR503" s="71">
        <v>76</v>
      </c>
      <c r="AS503" s="71">
        <v>38</v>
      </c>
      <c r="AT503" s="71">
        <v>0</v>
      </c>
      <c r="AU503" s="71">
        <v>0</v>
      </c>
      <c r="AV503" s="71">
        <v>0</v>
      </c>
      <c r="AW503" s="71">
        <v>0</v>
      </c>
      <c r="AX503" s="71"/>
      <c r="AY503" s="72"/>
      <c r="AZ503" s="71">
        <v>331.1</v>
      </c>
      <c r="BA503" s="71">
        <v>5243.1</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2228</v>
      </c>
      <c r="B504" s="70">
        <v>404</v>
      </c>
      <c r="C504" s="70">
        <v>13</v>
      </c>
      <c r="D504" s="70">
        <v>24</v>
      </c>
      <c r="E504" s="70">
        <v>2016</v>
      </c>
      <c r="F504" s="70" t="s">
        <v>155</v>
      </c>
      <c r="G504" s="70" t="s">
        <v>2215</v>
      </c>
      <c r="H504" s="70" t="s">
        <v>2216</v>
      </c>
      <c r="I504" s="148"/>
      <c r="J504" s="71">
        <v>4.5670431422533495</v>
      </c>
      <c r="K504" s="71">
        <v>0.55656432686091362</v>
      </c>
      <c r="L504" s="71">
        <v>2.1574330533824684</v>
      </c>
      <c r="M504" s="71">
        <v>12.880272576606373</v>
      </c>
      <c r="N504" s="71">
        <v>12.423316880128036</v>
      </c>
      <c r="O504" s="71">
        <v>8.115492289436629</v>
      </c>
      <c r="P504" s="71">
        <v>10.081848013175991</v>
      </c>
      <c r="Q504" s="71">
        <v>0.53906363656116796</v>
      </c>
      <c r="R504" s="71">
        <v>0</v>
      </c>
      <c r="S504" s="71">
        <v>0.58017972084887337</v>
      </c>
      <c r="T504" s="72"/>
      <c r="U504" s="71">
        <v>1033816</v>
      </c>
      <c r="V504" s="71">
        <v>253</v>
      </c>
      <c r="W504" s="71">
        <v>44</v>
      </c>
      <c r="X504" s="71">
        <v>2781</v>
      </c>
      <c r="Y504" s="71">
        <v>3382</v>
      </c>
      <c r="Z504" s="71">
        <v>4773</v>
      </c>
      <c r="AA504" s="71">
        <v>2075</v>
      </c>
      <c r="AB504" s="71">
        <v>7632</v>
      </c>
      <c r="AC504" s="71">
        <v>0</v>
      </c>
      <c r="AD504" s="71">
        <v>0.58017972084887337</v>
      </c>
      <c r="AE504" s="72"/>
      <c r="AF504" s="71">
        <v>6355534.4360550856</v>
      </c>
      <c r="AG504" s="71">
        <v>395844.69397189748</v>
      </c>
      <c r="AH504" s="71">
        <v>359308.1646743631</v>
      </c>
      <c r="AI504" s="71">
        <v>19059107.411902718</v>
      </c>
      <c r="AJ504" s="71">
        <v>18249596.61334011</v>
      </c>
      <c r="AK504" s="71">
        <v>0</v>
      </c>
      <c r="AL504" s="71">
        <v>0</v>
      </c>
      <c r="AM504" s="71">
        <v>1046746.172733542</v>
      </c>
      <c r="AN504" s="71">
        <v>0</v>
      </c>
      <c r="AO504" s="71">
        <v>0</v>
      </c>
      <c r="AP504" s="71">
        <v>45466137.492677718</v>
      </c>
      <c r="AQ504" s="72"/>
      <c r="AR504" s="71">
        <v>81</v>
      </c>
      <c r="AS504" s="71">
        <v>48</v>
      </c>
      <c r="AT504" s="71">
        <v>0</v>
      </c>
      <c r="AU504" s="71">
        <v>0</v>
      </c>
      <c r="AV504" s="71">
        <v>0</v>
      </c>
      <c r="AW504" s="71">
        <v>0</v>
      </c>
      <c r="AX504" s="71"/>
      <c r="AY504" s="72"/>
      <c r="AZ504" s="71">
        <v>352.7</v>
      </c>
      <c r="BA504" s="71">
        <v>6827.9</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2229</v>
      </c>
      <c r="B505" s="70">
        <v>405</v>
      </c>
      <c r="C505" s="70">
        <v>14</v>
      </c>
      <c r="D505" s="70">
        <v>24</v>
      </c>
      <c r="E505" s="70">
        <v>2017</v>
      </c>
      <c r="F505" s="70" t="s">
        <v>156</v>
      </c>
      <c r="G505" s="70" t="s">
        <v>2215</v>
      </c>
      <c r="H505" s="70" t="s">
        <v>2216</v>
      </c>
      <c r="I505" s="148"/>
      <c r="J505" s="71">
        <v>3.1482195611807811</v>
      </c>
      <c r="K505" s="71">
        <v>0.54862275424080065</v>
      </c>
      <c r="L505" s="71">
        <v>1.8475664757872217</v>
      </c>
      <c r="M505" s="71">
        <v>11.59200390092216</v>
      </c>
      <c r="N505" s="71">
        <v>10.688678481886143</v>
      </c>
      <c r="O505" s="71">
        <v>7.8024317172852822</v>
      </c>
      <c r="P505" s="71">
        <v>9.7427903171714085</v>
      </c>
      <c r="Q505" s="71">
        <v>0.50311800589722799</v>
      </c>
      <c r="R505" s="71">
        <v>0</v>
      </c>
      <c r="S505" s="71">
        <v>0</v>
      </c>
      <c r="T505" s="72"/>
      <c r="U505" s="71">
        <v>909077</v>
      </c>
      <c r="V505" s="71">
        <v>253</v>
      </c>
      <c r="W505" s="71">
        <v>44</v>
      </c>
      <c r="X505" s="71">
        <v>2781</v>
      </c>
      <c r="Y505" s="71">
        <v>3336</v>
      </c>
      <c r="Z505" s="71">
        <v>4665</v>
      </c>
      <c r="AA505" s="71">
        <v>2018</v>
      </c>
      <c r="AB505" s="71">
        <v>7366</v>
      </c>
      <c r="AC505" s="71">
        <v>0</v>
      </c>
      <c r="AD505" s="71">
        <v>0</v>
      </c>
      <c r="AE505" s="72"/>
      <c r="AF505" s="71">
        <v>4888332.8536678934</v>
      </c>
      <c r="AG505" s="71">
        <v>407236.96037224139</v>
      </c>
      <c r="AH505" s="71">
        <v>413872.86706405273</v>
      </c>
      <c r="AI505" s="71">
        <v>20005644.15386758</v>
      </c>
      <c r="AJ505" s="71">
        <v>18050153.66513342</v>
      </c>
      <c r="AK505" s="71">
        <v>0</v>
      </c>
      <c r="AL505" s="71">
        <v>0</v>
      </c>
      <c r="AM505" s="71">
        <v>1011844.4541042109</v>
      </c>
      <c r="AN505" s="71">
        <v>0</v>
      </c>
      <c r="AO505" s="71">
        <v>0</v>
      </c>
      <c r="AP505" s="71">
        <v>44777084.954209395</v>
      </c>
      <c r="AQ505" s="72"/>
      <c r="AR505" s="71">
        <v>82</v>
      </c>
      <c r="AS505" s="71">
        <v>53</v>
      </c>
      <c r="AT505" s="71">
        <v>0</v>
      </c>
      <c r="AU505" s="71">
        <v>0</v>
      </c>
      <c r="AV505" s="71">
        <v>0</v>
      </c>
      <c r="AW505" s="71">
        <v>0</v>
      </c>
      <c r="AX505" s="71"/>
      <c r="AY505" s="72"/>
      <c r="AZ505" s="71">
        <v>357.6</v>
      </c>
      <c r="BA505" s="71">
        <v>7030.3</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2230</v>
      </c>
      <c r="B506" s="70">
        <v>406</v>
      </c>
      <c r="C506" s="70">
        <v>15</v>
      </c>
      <c r="D506" s="70">
        <v>24</v>
      </c>
      <c r="E506" s="70">
        <v>2018</v>
      </c>
      <c r="F506" s="70" t="s">
        <v>183</v>
      </c>
      <c r="G506" s="70" t="s">
        <v>2215</v>
      </c>
      <c r="H506" s="70" t="s">
        <v>2216</v>
      </c>
      <c r="I506" s="148"/>
      <c r="J506" s="71">
        <v>2.6866556453917174</v>
      </c>
      <c r="K506" s="71">
        <v>0.4895262455748437</v>
      </c>
      <c r="L506" s="71">
        <v>1.636229960882311</v>
      </c>
      <c r="M506" s="71">
        <v>10.26571679714853</v>
      </c>
      <c r="N506" s="71">
        <v>8.1570869541527014</v>
      </c>
      <c r="O506" s="71">
        <v>7.4671118530033045</v>
      </c>
      <c r="P506" s="71">
        <v>9.5884496478149774</v>
      </c>
      <c r="Q506" s="71">
        <v>0.45108139116687701</v>
      </c>
      <c r="R506" s="71">
        <v>0</v>
      </c>
      <c r="S506" s="71">
        <v>0</v>
      </c>
      <c r="T506" s="72"/>
      <c r="U506" s="71">
        <v>901021.99999999988</v>
      </c>
      <c r="V506" s="71">
        <v>253</v>
      </c>
      <c r="W506" s="71">
        <v>44</v>
      </c>
      <c r="X506" s="71">
        <v>2781</v>
      </c>
      <c r="Y506" s="71">
        <v>3299</v>
      </c>
      <c r="Z506" s="71">
        <v>4550</v>
      </c>
      <c r="AA506" s="71">
        <v>2006</v>
      </c>
      <c r="AB506" s="71">
        <v>7117</v>
      </c>
      <c r="AC506" s="71">
        <v>0</v>
      </c>
      <c r="AD506" s="71">
        <v>0</v>
      </c>
      <c r="AE506" s="72"/>
      <c r="AF506" s="71">
        <v>4721314.3503724718</v>
      </c>
      <c r="AG506" s="71">
        <v>357607.96130443673</v>
      </c>
      <c r="AH506" s="71">
        <v>386843.36548159248</v>
      </c>
      <c r="AI506" s="71">
        <v>19662550.532653142</v>
      </c>
      <c r="AJ506" s="71">
        <v>15408003.425608151</v>
      </c>
      <c r="AK506" s="71">
        <v>0</v>
      </c>
      <c r="AL506" s="71">
        <v>0</v>
      </c>
      <c r="AM506" s="71">
        <v>979662.95493480505</v>
      </c>
      <c r="AN506" s="71">
        <v>0</v>
      </c>
      <c r="AO506" s="71">
        <v>0</v>
      </c>
      <c r="AP506" s="71">
        <v>41515982.590354599</v>
      </c>
      <c r="AQ506" s="72"/>
      <c r="AR506" s="71">
        <v>85</v>
      </c>
      <c r="AS506" s="71">
        <v>58</v>
      </c>
      <c r="AT506" s="71">
        <v>0</v>
      </c>
      <c r="AU506" s="71">
        <v>0</v>
      </c>
      <c r="AV506" s="71">
        <v>0</v>
      </c>
      <c r="AW506" s="71">
        <v>0</v>
      </c>
      <c r="AX506" s="71"/>
      <c r="AY506" s="72"/>
      <c r="AZ506" s="71">
        <v>373.70000000000005</v>
      </c>
      <c r="BA506" s="71">
        <v>7256</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2231</v>
      </c>
      <c r="B507" s="70">
        <v>407</v>
      </c>
      <c r="C507" s="70">
        <v>16</v>
      </c>
      <c r="D507" s="70">
        <v>24</v>
      </c>
      <c r="E507" s="70">
        <v>2019</v>
      </c>
      <c r="F507" s="70" t="s">
        <v>158</v>
      </c>
      <c r="G507" s="70" t="s">
        <v>2215</v>
      </c>
      <c r="H507" s="70" t="s">
        <v>2216</v>
      </c>
      <c r="I507" s="148"/>
      <c r="J507" s="71">
        <v>3.0174001078395616</v>
      </c>
      <c r="K507" s="71">
        <v>0.45427860322355268</v>
      </c>
      <c r="L507" s="71">
        <v>1.6498399155485708</v>
      </c>
      <c r="M507" s="71">
        <v>9.1487389557612033</v>
      </c>
      <c r="N507" s="71">
        <v>8.4380828214991794</v>
      </c>
      <c r="O507" s="71">
        <v>7.1110598345511811</v>
      </c>
      <c r="P507" s="71">
        <v>9.2417749715211794</v>
      </c>
      <c r="Q507" s="71">
        <v>0.423825787828016</v>
      </c>
      <c r="R507" s="71">
        <v>0</v>
      </c>
      <c r="S507" s="71">
        <v>0</v>
      </c>
      <c r="T507" s="72"/>
      <c r="U507" s="71">
        <v>1063989</v>
      </c>
      <c r="V507" s="71">
        <v>253</v>
      </c>
      <c r="W507" s="71">
        <v>44</v>
      </c>
      <c r="X507" s="71">
        <v>2781</v>
      </c>
      <c r="Y507" s="71">
        <v>3238</v>
      </c>
      <c r="Z507" s="71">
        <v>4452</v>
      </c>
      <c r="AA507" s="71">
        <v>1919</v>
      </c>
      <c r="AB507" s="71">
        <v>6868</v>
      </c>
      <c r="AC507" s="71">
        <v>0</v>
      </c>
      <c r="AD507" s="71">
        <v>0</v>
      </c>
      <c r="AE507" s="72"/>
      <c r="AF507" s="71">
        <v>5571586.4622195885</v>
      </c>
      <c r="AG507" s="71">
        <v>348907.94269463728</v>
      </c>
      <c r="AH507" s="71">
        <v>415195.85672278522</v>
      </c>
      <c r="AI507" s="71">
        <v>18291011.873936199</v>
      </c>
      <c r="AJ507" s="71">
        <v>16670435.781059049</v>
      </c>
      <c r="AK507" s="71">
        <v>0</v>
      </c>
      <c r="AL507" s="71">
        <v>0</v>
      </c>
      <c r="AM507" s="71">
        <v>935369.89772368129</v>
      </c>
      <c r="AN507" s="71">
        <v>0</v>
      </c>
      <c r="AO507" s="71">
        <v>0</v>
      </c>
      <c r="AP507" s="71">
        <v>42232507.81435594</v>
      </c>
      <c r="AQ507" s="72"/>
      <c r="AR507" s="71">
        <v>87</v>
      </c>
      <c r="AS507" s="71">
        <v>69</v>
      </c>
      <c r="AT507" s="71">
        <v>0</v>
      </c>
      <c r="AU507" s="71">
        <v>0</v>
      </c>
      <c r="AV507" s="71">
        <v>0</v>
      </c>
      <c r="AW507" s="71">
        <v>0</v>
      </c>
      <c r="AX507" s="71"/>
      <c r="AY507" s="72"/>
      <c r="AZ507" s="71">
        <v>389.5</v>
      </c>
      <c r="BA507" s="71">
        <v>7704.4000000000005</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2232</v>
      </c>
      <c r="B508" s="70">
        <v>408</v>
      </c>
      <c r="C508" s="70">
        <v>17</v>
      </c>
      <c r="D508" s="70">
        <v>24</v>
      </c>
      <c r="E508" s="70">
        <v>2020</v>
      </c>
      <c r="F508" s="70" t="s">
        <v>159</v>
      </c>
      <c r="G508" s="70" t="s">
        <v>2215</v>
      </c>
      <c r="H508" s="70" t="s">
        <v>2216</v>
      </c>
      <c r="I508" s="148"/>
      <c r="J508" s="71">
        <v>3.3268333373543411</v>
      </c>
      <c r="K508" s="71">
        <v>0.42183749841685136</v>
      </c>
      <c r="L508" s="71">
        <v>1.8578534754806</v>
      </c>
      <c r="M508" s="71">
        <v>6.8340355329224884</v>
      </c>
      <c r="N508" s="71">
        <v>7.5202546097209879</v>
      </c>
      <c r="O508" s="71">
        <v>6.0875512176653519</v>
      </c>
      <c r="P508" s="71">
        <v>8.5408587714162625</v>
      </c>
      <c r="Q508" s="71">
        <v>0.39144024264542898</v>
      </c>
      <c r="R508" s="71">
        <v>0</v>
      </c>
      <c r="S508" s="71">
        <v>0</v>
      </c>
      <c r="T508" s="72"/>
      <c r="U508" s="71">
        <v>916256</v>
      </c>
      <c r="V508" s="71">
        <v>202</v>
      </c>
      <c r="W508" s="71">
        <v>72</v>
      </c>
      <c r="X508" s="71">
        <v>2339</v>
      </c>
      <c r="Y508" s="71">
        <v>3176</v>
      </c>
      <c r="Z508" s="71">
        <v>4350</v>
      </c>
      <c r="AA508" s="71">
        <v>1885</v>
      </c>
      <c r="AB508" s="71">
        <v>6639</v>
      </c>
      <c r="AC508" s="71">
        <v>0</v>
      </c>
      <c r="AD508" s="71">
        <v>0</v>
      </c>
      <c r="AE508" s="72"/>
      <c r="AF508" s="71">
        <v>5701529.6853640191</v>
      </c>
      <c r="AG508" s="71">
        <v>297823.23124435672</v>
      </c>
      <c r="AH508" s="71">
        <v>516212.49753847288</v>
      </c>
      <c r="AI508" s="71">
        <v>13174628.884126429</v>
      </c>
      <c r="AJ508" s="71">
        <v>14376342.577307999</v>
      </c>
      <c r="AK508" s="71"/>
      <c r="AL508" s="71"/>
      <c r="AM508" s="71">
        <v>866463.26082843309</v>
      </c>
      <c r="AN508" s="71"/>
      <c r="AO508" s="71"/>
      <c r="AP508" s="71">
        <v>34933000.136409715</v>
      </c>
      <c r="AQ508" s="72"/>
      <c r="AR508" s="71">
        <v>91</v>
      </c>
      <c r="AS508" s="71">
        <v>76</v>
      </c>
      <c r="AT508" s="71">
        <v>0</v>
      </c>
      <c r="AU508" s="71">
        <v>0</v>
      </c>
      <c r="AV508" s="71">
        <v>0</v>
      </c>
      <c r="AW508" s="71">
        <v>0</v>
      </c>
      <c r="AX508" s="71"/>
      <c r="AY508" s="72"/>
      <c r="AZ508" s="71">
        <v>418.40000000000009</v>
      </c>
      <c r="BA508" s="71">
        <v>32240.5</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2233</v>
      </c>
      <c r="B509" s="70">
        <v>408</v>
      </c>
      <c r="C509" s="70">
        <v>18</v>
      </c>
      <c r="D509" s="70">
        <v>24</v>
      </c>
      <c r="E509" s="70">
        <v>2021</v>
      </c>
      <c r="F509" s="70" t="s">
        <v>160</v>
      </c>
      <c r="G509" s="70" t="s">
        <v>2215</v>
      </c>
      <c r="H509" s="70" t="s">
        <v>2216</v>
      </c>
      <c r="I509" s="148"/>
      <c r="J509" s="71">
        <v>2.7196900660429799</v>
      </c>
      <c r="K509" s="71">
        <v>0.44256098603212307</v>
      </c>
      <c r="L509" s="71">
        <v>2.0748965998661069</v>
      </c>
      <c r="M509" s="71">
        <v>6.8895232209863373</v>
      </c>
      <c r="N509" s="71">
        <v>7.4264732476183948</v>
      </c>
      <c r="O509" s="71">
        <v>5.838846826495895</v>
      </c>
      <c r="P509" s="71">
        <v>8.6519876368312367</v>
      </c>
      <c r="Q509" s="71">
        <v>0.37782297196880799</v>
      </c>
      <c r="R509" s="71">
        <v>0</v>
      </c>
      <c r="S509" s="71">
        <v>0</v>
      </c>
      <c r="T509" s="72"/>
      <c r="U509" s="71">
        <v>984573</v>
      </c>
      <c r="V509" s="71">
        <v>202</v>
      </c>
      <c r="W509" s="71">
        <v>72</v>
      </c>
      <c r="X509" s="71">
        <v>2339</v>
      </c>
      <c r="Y509" s="71">
        <v>3139</v>
      </c>
      <c r="Z509" s="71">
        <v>4296</v>
      </c>
      <c r="AA509" s="71">
        <v>1862</v>
      </c>
      <c r="AB509" s="71">
        <v>6471</v>
      </c>
      <c r="AC509" s="71">
        <v>0</v>
      </c>
      <c r="AD509" s="71">
        <v>0</v>
      </c>
      <c r="AE509" s="72"/>
      <c r="AF509" s="71">
        <v>5715720.55459191</v>
      </c>
      <c r="AG509" s="71">
        <v>324041.85646635143</v>
      </c>
      <c r="AH509" s="71">
        <v>556756.67280593712</v>
      </c>
      <c r="AI509" s="71">
        <v>15268953.655930657</v>
      </c>
      <c r="AJ509" s="71">
        <v>15110243.877927469</v>
      </c>
      <c r="AK509" s="71">
        <v>0</v>
      </c>
      <c r="AL509" s="71">
        <v>0</v>
      </c>
      <c r="AM509" s="71">
        <v>849408.61800429272</v>
      </c>
      <c r="AN509" s="71">
        <v>0</v>
      </c>
      <c r="AO509" s="71">
        <v>0</v>
      </c>
      <c r="AP509" s="71">
        <v>37825125.235726617</v>
      </c>
      <c r="AQ509" s="72"/>
      <c r="AR509" s="71">
        <v>96</v>
      </c>
      <c r="AS509" s="71">
        <v>89</v>
      </c>
      <c r="AT509" s="71">
        <v>0</v>
      </c>
      <c r="AU509" s="71">
        <v>0</v>
      </c>
      <c r="AV509" s="71">
        <v>0</v>
      </c>
      <c r="AW509" s="71">
        <v>0</v>
      </c>
      <c r="AX509" s="71"/>
      <c r="AY509" s="72"/>
      <c r="AZ509" s="71">
        <v>452.30000000000013</v>
      </c>
      <c r="BA509" s="71">
        <v>32825.699999999997</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2234</v>
      </c>
      <c r="B510" s="70">
        <v>408</v>
      </c>
      <c r="C510" s="70">
        <v>19</v>
      </c>
      <c r="D510" s="70">
        <v>24</v>
      </c>
      <c r="E510" s="70">
        <v>2022</v>
      </c>
      <c r="F510" s="70" t="s">
        <v>161</v>
      </c>
      <c r="G510" s="70" t="s">
        <v>2215</v>
      </c>
      <c r="H510" s="70" t="s">
        <v>2216</v>
      </c>
      <c r="I510" s="148"/>
      <c r="J510" s="71">
        <v>4.4657984928053311</v>
      </c>
      <c r="K510" s="71">
        <v>0.3983320009598556</v>
      </c>
      <c r="L510" s="71">
        <v>1.7664453505752882</v>
      </c>
      <c r="M510" s="71">
        <v>7.9084639830353618</v>
      </c>
      <c r="N510" s="71">
        <v>7.8512082229328808</v>
      </c>
      <c r="O510" s="71">
        <v>6.0753619792519178</v>
      </c>
      <c r="P510" s="71">
        <v>8.4900356871928135</v>
      </c>
      <c r="Q510" s="71">
        <v>0.36799538551178379</v>
      </c>
      <c r="R510" s="71">
        <v>0</v>
      </c>
      <c r="S510" s="71">
        <v>0</v>
      </c>
      <c r="T510" s="72"/>
      <c r="U510" s="71">
        <v>1490784</v>
      </c>
      <c r="V510" s="71">
        <v>202</v>
      </c>
      <c r="W510" s="71">
        <v>72</v>
      </c>
      <c r="X510" s="71">
        <v>2339</v>
      </c>
      <c r="Y510" s="71">
        <v>3086</v>
      </c>
      <c r="Z510" s="71">
        <v>4247</v>
      </c>
      <c r="AA510" s="71">
        <v>1855</v>
      </c>
      <c r="AB510" s="71">
        <v>6251</v>
      </c>
      <c r="AC510" s="71">
        <v>0</v>
      </c>
      <c r="AD510" s="71">
        <v>0</v>
      </c>
      <c r="AE510" s="72"/>
      <c r="AF510" s="71">
        <v>7606260.8194115842</v>
      </c>
      <c r="AG510" s="71">
        <v>312780.16846777545</v>
      </c>
      <c r="AH510" s="71">
        <v>545885.19767645292</v>
      </c>
      <c r="AI510" s="71">
        <v>15170183.605092192</v>
      </c>
      <c r="AJ510" s="71">
        <v>15212933.686484711</v>
      </c>
      <c r="AK510" s="71">
        <v>0</v>
      </c>
      <c r="AL510" s="71">
        <v>0</v>
      </c>
      <c r="AM510" s="71">
        <v>807174.71733887936</v>
      </c>
      <c r="AN510" s="71">
        <v>0</v>
      </c>
      <c r="AO510" s="71">
        <v>0</v>
      </c>
      <c r="AP510" s="71">
        <v>39655218.194471598</v>
      </c>
      <c r="AQ510" s="72"/>
      <c r="AR510" s="71">
        <v>96</v>
      </c>
      <c r="AS510" s="71">
        <v>102</v>
      </c>
      <c r="AT510" s="71">
        <v>0</v>
      </c>
      <c r="AU510" s="71">
        <v>0</v>
      </c>
      <c r="AV510" s="71">
        <v>0</v>
      </c>
      <c r="AW510" s="71">
        <v>0</v>
      </c>
      <c r="AX510" s="71"/>
      <c r="AY510" s="72"/>
      <c r="AZ510" s="71">
        <v>452.30000000000007</v>
      </c>
      <c r="BA510" s="71">
        <v>33469.200000000004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2235</v>
      </c>
      <c r="B511" s="70">
        <v>408</v>
      </c>
      <c r="C511" s="70">
        <v>20</v>
      </c>
      <c r="D511" s="70">
        <v>24</v>
      </c>
      <c r="E511" s="70">
        <v>2023</v>
      </c>
      <c r="F511" s="70" t="s">
        <v>1539</v>
      </c>
      <c r="G511" s="70" t="s">
        <v>2215</v>
      </c>
      <c r="H511" s="70" t="s">
        <v>2216</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98</v>
      </c>
      <c r="AS511" s="71">
        <v>103</v>
      </c>
      <c r="AT511" s="71">
        <v>0</v>
      </c>
      <c r="AU511" s="71">
        <v>0</v>
      </c>
      <c r="AV511" s="71">
        <v>0</v>
      </c>
      <c r="AW511" s="71">
        <v>0</v>
      </c>
      <c r="AX511" s="71"/>
      <c r="AY511" s="72"/>
      <c r="AZ511" s="71">
        <v>462.30000000000007</v>
      </c>
      <c r="BA511" s="71">
        <v>33518.700000000004</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2236</v>
      </c>
      <c r="B512" s="70">
        <v>408</v>
      </c>
      <c r="C512" s="70">
        <v>21</v>
      </c>
      <c r="D512" s="70">
        <v>24</v>
      </c>
      <c r="E512" s="70">
        <v>2024</v>
      </c>
      <c r="F512" s="70" t="s">
        <v>1554</v>
      </c>
      <c r="G512" s="70" t="s">
        <v>2215</v>
      </c>
      <c r="H512" s="70" t="s">
        <v>2216</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2237</v>
      </c>
      <c r="B513" s="70">
        <v>137</v>
      </c>
      <c r="C513" s="70">
        <v>1</v>
      </c>
      <c r="D513" s="70">
        <v>9</v>
      </c>
      <c r="E513" s="70">
        <v>1990</v>
      </c>
      <c r="F513" s="70" t="s">
        <v>787</v>
      </c>
      <c r="G513" s="70" t="s">
        <v>2238</v>
      </c>
      <c r="H513" s="70" t="s">
        <v>2239</v>
      </c>
      <c r="I513" s="148"/>
      <c r="J513" s="71">
        <v>0.30283022422667061</v>
      </c>
      <c r="K513" s="71">
        <v>1.369973381751213</v>
      </c>
      <c r="L513" s="71">
        <v>3.1384258113599648</v>
      </c>
      <c r="M513" s="71">
        <v>15.008178102502569</v>
      </c>
      <c r="N513" s="71">
        <v>10.598823342671521</v>
      </c>
      <c r="O513" s="71">
        <v>6.7078083166074691</v>
      </c>
      <c r="P513" s="71">
        <v>6.9271958555784972</v>
      </c>
      <c r="Q513" s="71">
        <v>0.53089906399920295</v>
      </c>
      <c r="R513" s="71">
        <v>0</v>
      </c>
      <c r="S513" s="71">
        <v>0.56390625607433376</v>
      </c>
      <c r="T513" s="72"/>
      <c r="U513" s="71">
        <v>58648</v>
      </c>
      <c r="V513" s="71">
        <v>483</v>
      </c>
      <c r="W513" s="71">
        <v>43</v>
      </c>
      <c r="X513" s="71">
        <v>5967</v>
      </c>
      <c r="Y513" s="71">
        <v>3707</v>
      </c>
      <c r="Z513" s="71">
        <v>2759</v>
      </c>
      <c r="AA513" s="71">
        <v>1682</v>
      </c>
      <c r="AB513" s="71">
        <v>8620</v>
      </c>
      <c r="AC513" s="71">
        <v>0</v>
      </c>
      <c r="AD513" s="71">
        <v>0.56390625607433376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2240</v>
      </c>
      <c r="B514" s="70">
        <v>138</v>
      </c>
      <c r="C514" s="70">
        <v>2</v>
      </c>
      <c r="D514" s="70">
        <v>9</v>
      </c>
      <c r="E514" s="70">
        <v>2005</v>
      </c>
      <c r="F514" s="70" t="s">
        <v>789</v>
      </c>
      <c r="G514" s="70" t="s">
        <v>2238</v>
      </c>
      <c r="H514" s="70" t="s">
        <v>2239</v>
      </c>
      <c r="I514" s="148"/>
      <c r="J514" s="71">
        <v>4.8470237270479728E-2</v>
      </c>
      <c r="K514" s="71">
        <v>0.75003674292697975</v>
      </c>
      <c r="L514" s="71">
        <v>1.407848687721083</v>
      </c>
      <c r="M514" s="71">
        <v>21.21248852567734</v>
      </c>
      <c r="N514" s="71">
        <v>11.563019301794791</v>
      </c>
      <c r="O514" s="71">
        <v>8.3346279889780153</v>
      </c>
      <c r="P514" s="71">
        <v>6.1249121527856811</v>
      </c>
      <c r="Q514" s="71">
        <v>0.43755663191692201</v>
      </c>
      <c r="R514" s="71">
        <v>0</v>
      </c>
      <c r="S514" s="71">
        <v>2.4540725280000002</v>
      </c>
      <c r="T514" s="72"/>
      <c r="U514" s="71">
        <v>8608</v>
      </c>
      <c r="V514" s="71">
        <v>333</v>
      </c>
      <c r="W514" s="71">
        <v>18</v>
      </c>
      <c r="X514" s="71">
        <v>4616</v>
      </c>
      <c r="Y514" s="71">
        <v>3381</v>
      </c>
      <c r="Z514" s="71">
        <v>3967</v>
      </c>
      <c r="AA514" s="71">
        <v>1218</v>
      </c>
      <c r="AB514" s="71">
        <v>7427</v>
      </c>
      <c r="AC514" s="71">
        <v>0</v>
      </c>
      <c r="AD514" s="71">
        <v>2.4540725280000002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2241</v>
      </c>
      <c r="B515" s="70">
        <v>139</v>
      </c>
      <c r="C515" s="70">
        <v>3</v>
      </c>
      <c r="D515" s="70">
        <v>9</v>
      </c>
      <c r="E515" s="70">
        <v>2006</v>
      </c>
      <c r="F515" s="70" t="s">
        <v>790</v>
      </c>
      <c r="G515" s="70" t="s">
        <v>2238</v>
      </c>
      <c r="H515" s="70" t="s">
        <v>2239</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2242</v>
      </c>
      <c r="B516" s="70">
        <v>140</v>
      </c>
      <c r="C516" s="70">
        <v>4</v>
      </c>
      <c r="D516" s="70">
        <v>9</v>
      </c>
      <c r="E516" s="70">
        <v>2007</v>
      </c>
      <c r="F516" s="70" t="s">
        <v>791</v>
      </c>
      <c r="G516" s="70" t="s">
        <v>2238</v>
      </c>
      <c r="H516" s="70" t="s">
        <v>2239</v>
      </c>
      <c r="I516" s="148"/>
      <c r="J516" s="71">
        <v>0</v>
      </c>
      <c r="K516" s="71">
        <v>0.66268834392147213</v>
      </c>
      <c r="L516" s="71">
        <v>1.0527043558820199</v>
      </c>
      <c r="M516" s="71">
        <v>22.33717893768025</v>
      </c>
      <c r="N516" s="71">
        <v>11.20394127901303</v>
      </c>
      <c r="O516" s="71">
        <v>7.9205114540423383</v>
      </c>
      <c r="P516" s="71">
        <v>5.7805595965589713</v>
      </c>
      <c r="Q516" s="71">
        <v>0.448363733588382</v>
      </c>
      <c r="R516" s="71">
        <v>0</v>
      </c>
      <c r="S516" s="71">
        <v>2.2048616740276001</v>
      </c>
      <c r="T516" s="72"/>
      <c r="U516" s="71">
        <v>0</v>
      </c>
      <c r="V516" s="71">
        <v>283</v>
      </c>
      <c r="W516" s="71">
        <v>25</v>
      </c>
      <c r="X516" s="71">
        <v>5209</v>
      </c>
      <c r="Y516" s="71">
        <v>3331</v>
      </c>
      <c r="Z516" s="71">
        <v>3919</v>
      </c>
      <c r="AA516" s="71">
        <v>1132</v>
      </c>
      <c r="AB516" s="71">
        <v>7208</v>
      </c>
      <c r="AC516" s="71">
        <v>0</v>
      </c>
      <c r="AD516" s="71">
        <v>2.2048616740276001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2243</v>
      </c>
      <c r="B517" s="70">
        <v>141</v>
      </c>
      <c r="C517" s="70">
        <v>5</v>
      </c>
      <c r="D517" s="70">
        <v>9</v>
      </c>
      <c r="E517" s="70">
        <v>2008</v>
      </c>
      <c r="F517" s="70" t="s">
        <v>792</v>
      </c>
      <c r="G517" s="70" t="s">
        <v>2238</v>
      </c>
      <c r="H517" s="70" t="s">
        <v>2239</v>
      </c>
      <c r="I517" s="148"/>
      <c r="J517" s="71">
        <v>4.6273199239894779E-2</v>
      </c>
      <c r="K517" s="71">
        <v>0.49507649900653411</v>
      </c>
      <c r="L517" s="71">
        <v>0.92776773600949158</v>
      </c>
      <c r="M517" s="71">
        <v>23.680921441831199</v>
      </c>
      <c r="N517" s="71">
        <v>11.584767705696571</v>
      </c>
      <c r="O517" s="71">
        <v>7.6148437531719742</v>
      </c>
      <c r="P517" s="71">
        <v>5.809676565828056</v>
      </c>
      <c r="Q517" s="71">
        <v>0.43719182830490699</v>
      </c>
      <c r="R517" s="71">
        <v>0</v>
      </c>
      <c r="S517" s="71">
        <v>1.83305325956</v>
      </c>
      <c r="T517" s="72"/>
      <c r="U517" s="71">
        <v>8692</v>
      </c>
      <c r="V517" s="71">
        <v>283</v>
      </c>
      <c r="W517" s="71">
        <v>25</v>
      </c>
      <c r="X517" s="71">
        <v>5209</v>
      </c>
      <c r="Y517" s="71">
        <v>3333</v>
      </c>
      <c r="Z517" s="71">
        <v>3900</v>
      </c>
      <c r="AA517" s="71">
        <v>1139</v>
      </c>
      <c r="AB517" s="71">
        <v>7144</v>
      </c>
      <c r="AC517" s="71">
        <v>0</v>
      </c>
      <c r="AD517" s="71">
        <v>1.83305325956</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2244</v>
      </c>
      <c r="B518" s="70">
        <v>142</v>
      </c>
      <c r="C518" s="70">
        <v>6</v>
      </c>
      <c r="D518" s="70">
        <v>9</v>
      </c>
      <c r="E518" s="70">
        <v>2009</v>
      </c>
      <c r="F518" s="70" t="s">
        <v>176</v>
      </c>
      <c r="G518" s="70" t="s">
        <v>2238</v>
      </c>
      <c r="H518" s="70" t="s">
        <v>2239</v>
      </c>
      <c r="I518" s="148"/>
      <c r="J518" s="71">
        <v>0</v>
      </c>
      <c r="K518" s="71">
        <v>0.45841597325205391</v>
      </c>
      <c r="L518" s="71">
        <v>0.79462644161322982</v>
      </c>
      <c r="M518" s="71">
        <v>21.728980419541109</v>
      </c>
      <c r="N518" s="71">
        <v>10.31934992920751</v>
      </c>
      <c r="O518" s="71">
        <v>7.7404766486999099</v>
      </c>
      <c r="P518" s="71">
        <v>5.4603341093384916</v>
      </c>
      <c r="Q518" s="71">
        <v>0.41297848659811498</v>
      </c>
      <c r="R518" s="71">
        <v>0</v>
      </c>
      <c r="S518" s="71">
        <v>1.753259793</v>
      </c>
      <c r="T518" s="72"/>
      <c r="U518" s="71">
        <v>0</v>
      </c>
      <c r="V518" s="71">
        <v>277</v>
      </c>
      <c r="W518" s="71">
        <v>31</v>
      </c>
      <c r="X518" s="71">
        <v>5114</v>
      </c>
      <c r="Y518" s="71">
        <v>3348</v>
      </c>
      <c r="Z518" s="71">
        <v>3913</v>
      </c>
      <c r="AA518" s="71">
        <v>1099</v>
      </c>
      <c r="AB518" s="71">
        <v>7084</v>
      </c>
      <c r="AC518" s="71">
        <v>0</v>
      </c>
      <c r="AD518" s="71">
        <v>1.753259793</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2245</v>
      </c>
      <c r="B519" s="70">
        <v>143</v>
      </c>
      <c r="C519" s="70">
        <v>7</v>
      </c>
      <c r="D519" s="70">
        <v>9</v>
      </c>
      <c r="E519" s="70">
        <v>2010</v>
      </c>
      <c r="F519" s="70" t="s">
        <v>177</v>
      </c>
      <c r="G519" s="70" t="s">
        <v>2238</v>
      </c>
      <c r="H519" s="70" t="s">
        <v>2239</v>
      </c>
      <c r="I519" s="148"/>
      <c r="J519" s="71">
        <v>0</v>
      </c>
      <c r="K519" s="71">
        <v>0.4888332959389583</v>
      </c>
      <c r="L519" s="71">
        <v>0.76367224447807036</v>
      </c>
      <c r="M519" s="71">
        <v>22.494342449879511</v>
      </c>
      <c r="N519" s="71">
        <v>11.106290629287169</v>
      </c>
      <c r="O519" s="71">
        <v>7.6889226163604958</v>
      </c>
      <c r="P519" s="71">
        <v>5.4575115147885294</v>
      </c>
      <c r="Q519" s="71">
        <v>0.42739373756229698</v>
      </c>
      <c r="R519" s="71">
        <v>0</v>
      </c>
      <c r="S519" s="71">
        <v>1.5331092201600001</v>
      </c>
      <c r="T519" s="72"/>
      <c r="U519" s="71">
        <v>0</v>
      </c>
      <c r="V519" s="71">
        <v>277</v>
      </c>
      <c r="W519" s="71">
        <v>31</v>
      </c>
      <c r="X519" s="71">
        <v>5114</v>
      </c>
      <c r="Y519" s="71">
        <v>3386</v>
      </c>
      <c r="Z519" s="71">
        <v>3905</v>
      </c>
      <c r="AA519" s="71">
        <v>1071</v>
      </c>
      <c r="AB519" s="71">
        <v>7025</v>
      </c>
      <c r="AC519" s="71">
        <v>0</v>
      </c>
      <c r="AD519" s="71">
        <v>1.5331092201600001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4.7300000000000004</v>
      </c>
      <c r="BM519" s="71">
        <v>0</v>
      </c>
      <c r="BN519" s="72"/>
      <c r="BO519" s="71">
        <v>0</v>
      </c>
      <c r="BP519" s="71">
        <v>0</v>
      </c>
      <c r="BQ519" s="71">
        <v>0</v>
      </c>
      <c r="BR519" s="71">
        <v>0</v>
      </c>
      <c r="BS519" s="71">
        <v>1</v>
      </c>
      <c r="BT519" s="71">
        <v>0</v>
      </c>
      <c r="BU519"/>
      <c r="BV519" s="70">
        <v>4.7300000000000004</v>
      </c>
      <c r="BW519" s="70">
        <v>0</v>
      </c>
      <c r="BX519" s="70">
        <v>0</v>
      </c>
      <c r="BY519" s="70">
        <v>0</v>
      </c>
      <c r="BZ519" s="70">
        <v>0</v>
      </c>
      <c r="CA519" s="70">
        <v>0</v>
      </c>
      <c r="CB519" s="70">
        <v>0</v>
      </c>
      <c r="CC519" s="70">
        <v>0</v>
      </c>
      <c r="CD519" s="70">
        <v>0</v>
      </c>
    </row>
    <row r="520" spans="1:82">
      <c r="A520" s="70" t="s">
        <v>2246</v>
      </c>
      <c r="B520" s="70">
        <v>144</v>
      </c>
      <c r="C520" s="70">
        <v>8</v>
      </c>
      <c r="D520" s="70">
        <v>9</v>
      </c>
      <c r="E520" s="70">
        <v>2011</v>
      </c>
      <c r="F520" s="70" t="s">
        <v>178</v>
      </c>
      <c r="G520" s="1064" t="s">
        <v>2238</v>
      </c>
      <c r="H520" s="70" t="s">
        <v>2239</v>
      </c>
      <c r="I520" s="148"/>
      <c r="J520" s="71">
        <v>5.9133293898812507E-2</v>
      </c>
      <c r="K520" s="71">
        <v>0.63891035664511897</v>
      </c>
      <c r="L520" s="71">
        <v>1.202514293428657</v>
      </c>
      <c r="M520" s="71">
        <v>26.54930152572928</v>
      </c>
      <c r="N520" s="71">
        <v>11.64016893540675</v>
      </c>
      <c r="O520" s="71">
        <v>7.4618373994856082</v>
      </c>
      <c r="P520" s="71">
        <v>5.1810352518882681</v>
      </c>
      <c r="Q520" s="71">
        <v>0.48408123436154499</v>
      </c>
      <c r="R520" s="71">
        <v>0</v>
      </c>
      <c r="S520" s="71">
        <v>1.7258144099599999</v>
      </c>
      <c r="T520" s="72"/>
      <c r="U520" s="71">
        <v>9551</v>
      </c>
      <c r="V520" s="71">
        <v>277</v>
      </c>
      <c r="W520" s="71">
        <v>31</v>
      </c>
      <c r="X520" s="71">
        <v>5114</v>
      </c>
      <c r="Y520" s="71">
        <v>3344</v>
      </c>
      <c r="Z520" s="71">
        <v>3872</v>
      </c>
      <c r="AA520" s="71">
        <v>1047</v>
      </c>
      <c r="AB520" s="71">
        <v>6898</v>
      </c>
      <c r="AC520" s="71">
        <v>0</v>
      </c>
      <c r="AD520" s="71">
        <v>1.7258144099599999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8.120000000000001</v>
      </c>
      <c r="BM520" s="71">
        <v>0</v>
      </c>
      <c r="BN520" s="72"/>
      <c r="BO520" s="71">
        <v>0</v>
      </c>
      <c r="BP520" s="71">
        <v>0</v>
      </c>
      <c r="BQ520" s="71">
        <v>0</v>
      </c>
      <c r="BR520" s="71">
        <v>0</v>
      </c>
      <c r="BS520" s="71">
        <v>2</v>
      </c>
      <c r="BT520" s="71">
        <v>0</v>
      </c>
      <c r="BU520"/>
      <c r="BV520" s="70">
        <v>8.1199999999999992</v>
      </c>
      <c r="BW520" s="70">
        <v>0</v>
      </c>
      <c r="BX520" s="70">
        <v>0</v>
      </c>
      <c r="BY520" s="70">
        <v>0</v>
      </c>
      <c r="BZ520" s="70">
        <v>0</v>
      </c>
      <c r="CA520" s="70">
        <v>0</v>
      </c>
      <c r="CB520" s="70">
        <v>0</v>
      </c>
      <c r="CC520" s="70">
        <v>0</v>
      </c>
      <c r="CD520" s="70">
        <v>0</v>
      </c>
    </row>
    <row r="521" spans="1:82">
      <c r="A521" s="70" t="s">
        <v>2247</v>
      </c>
      <c r="B521" s="70">
        <v>145</v>
      </c>
      <c r="C521" s="70">
        <v>9</v>
      </c>
      <c r="D521" s="70">
        <v>9</v>
      </c>
      <c r="E521" s="70">
        <v>2012</v>
      </c>
      <c r="F521" s="70" t="s">
        <v>179</v>
      </c>
      <c r="G521" s="1064" t="s">
        <v>2238</v>
      </c>
      <c r="H521" s="70" t="s">
        <v>2239</v>
      </c>
      <c r="I521" s="148"/>
      <c r="J521" s="71">
        <v>0</v>
      </c>
      <c r="K521" s="71">
        <v>0.60790361347687161</v>
      </c>
      <c r="L521" s="71">
        <v>1.190511129664781</v>
      </c>
      <c r="M521" s="71">
        <v>27.063039860816641</v>
      </c>
      <c r="N521" s="71">
        <v>13.9111197384726</v>
      </c>
      <c r="O521" s="71">
        <v>7.3629678439837836</v>
      </c>
      <c r="P521" s="71">
        <v>5.041307965870951</v>
      </c>
      <c r="Q521" s="71">
        <v>0.52624949066947102</v>
      </c>
      <c r="R521" s="71">
        <v>0</v>
      </c>
      <c r="S521" s="71">
        <v>1.7228259862199999</v>
      </c>
      <c r="T521" s="72"/>
      <c r="U521" s="71">
        <v>0</v>
      </c>
      <c r="V521" s="71">
        <v>277</v>
      </c>
      <c r="W521" s="71">
        <v>31</v>
      </c>
      <c r="X521" s="71">
        <v>5114</v>
      </c>
      <c r="Y521" s="71">
        <v>3405</v>
      </c>
      <c r="Z521" s="71">
        <v>3851</v>
      </c>
      <c r="AA521" s="71">
        <v>1013</v>
      </c>
      <c r="AB521" s="71">
        <v>6902</v>
      </c>
      <c r="AC521" s="71">
        <v>0</v>
      </c>
      <c r="AD521" s="71">
        <v>1.7228259862199999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9.0329999999999995</v>
      </c>
      <c r="BM521" s="71">
        <v>0</v>
      </c>
      <c r="BN521" s="72"/>
      <c r="BO521" s="71">
        <v>0</v>
      </c>
      <c r="BP521" s="71">
        <v>0</v>
      </c>
      <c r="BQ521" s="71">
        <v>0</v>
      </c>
      <c r="BR521" s="71">
        <v>0</v>
      </c>
      <c r="BS521" s="71">
        <v>2</v>
      </c>
      <c r="BT521" s="71">
        <v>0</v>
      </c>
      <c r="BU521"/>
      <c r="BV521" s="70">
        <v>9.0329999999999995</v>
      </c>
      <c r="BW521" s="70">
        <v>0</v>
      </c>
      <c r="BX521" s="70">
        <v>0</v>
      </c>
      <c r="BY521" s="70">
        <v>0</v>
      </c>
      <c r="BZ521" s="70">
        <v>0</v>
      </c>
      <c r="CA521" s="70">
        <v>0</v>
      </c>
      <c r="CB521" s="70">
        <v>0</v>
      </c>
      <c r="CC521" s="70">
        <v>0</v>
      </c>
      <c r="CD521" s="70">
        <v>0</v>
      </c>
    </row>
    <row r="522" spans="1:82">
      <c r="A522" s="70" t="s">
        <v>2248</v>
      </c>
      <c r="B522" s="70">
        <v>146</v>
      </c>
      <c r="C522" s="70">
        <v>10</v>
      </c>
      <c r="D522" s="70">
        <v>9</v>
      </c>
      <c r="E522" s="70">
        <v>2013</v>
      </c>
      <c r="F522" s="70" t="s">
        <v>180</v>
      </c>
      <c r="G522" s="70" t="s">
        <v>2238</v>
      </c>
      <c r="H522" s="70" t="s">
        <v>2239</v>
      </c>
      <c r="I522" s="148"/>
      <c r="J522" s="71">
        <v>0</v>
      </c>
      <c r="K522" s="71">
        <v>0.52353514190733497</v>
      </c>
      <c r="L522" s="71">
        <v>1.1506478811957259</v>
      </c>
      <c r="M522" s="71">
        <v>25.725878929852119</v>
      </c>
      <c r="N522" s="71">
        <v>11.57667051622685</v>
      </c>
      <c r="O522" s="71">
        <v>7.1141641774552209</v>
      </c>
      <c r="P522" s="71">
        <v>5.0553082869259782</v>
      </c>
      <c r="Q522" s="71">
        <v>0.53359405741861399</v>
      </c>
      <c r="R522" s="71">
        <v>0</v>
      </c>
      <c r="S522" s="71">
        <v>1.1532250968</v>
      </c>
      <c r="T522" s="72"/>
      <c r="U522" s="71">
        <v>0</v>
      </c>
      <c r="V522" s="71">
        <v>277</v>
      </c>
      <c r="W522" s="71">
        <v>31</v>
      </c>
      <c r="X522" s="71">
        <v>5114</v>
      </c>
      <c r="Y522" s="71">
        <v>3432</v>
      </c>
      <c r="Z522" s="71">
        <v>3887</v>
      </c>
      <c r="AA522" s="71">
        <v>1012</v>
      </c>
      <c r="AB522" s="71">
        <v>6898</v>
      </c>
      <c r="AC522" s="71">
        <v>0</v>
      </c>
      <c r="AD522" s="71">
        <v>1.1532250968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3.577</v>
      </c>
      <c r="BM522" s="71">
        <v>0</v>
      </c>
      <c r="BN522" s="72"/>
      <c r="BO522" s="71">
        <v>0</v>
      </c>
      <c r="BP522" s="71">
        <v>0</v>
      </c>
      <c r="BQ522" s="71">
        <v>0</v>
      </c>
      <c r="BR522" s="71">
        <v>0</v>
      </c>
      <c r="BS522" s="71">
        <v>1</v>
      </c>
      <c r="BT522" s="71">
        <v>0</v>
      </c>
      <c r="BU522"/>
      <c r="BV522" s="70">
        <v>3.577</v>
      </c>
      <c r="BW522" s="70">
        <v>0</v>
      </c>
      <c r="BX522" s="70">
        <v>0</v>
      </c>
      <c r="BY522" s="70">
        <v>0</v>
      </c>
      <c r="BZ522" s="70">
        <v>0</v>
      </c>
      <c r="CA522" s="70">
        <v>0</v>
      </c>
      <c r="CB522" s="70">
        <v>0</v>
      </c>
      <c r="CC522" s="70">
        <v>0</v>
      </c>
      <c r="CD522" s="70">
        <v>0</v>
      </c>
    </row>
    <row r="523" spans="1:82">
      <c r="A523" s="70" t="s">
        <v>2249</v>
      </c>
      <c r="B523" s="70">
        <v>147</v>
      </c>
      <c r="C523" s="70">
        <v>11</v>
      </c>
      <c r="D523" s="70">
        <v>9</v>
      </c>
      <c r="E523" s="70">
        <v>2014</v>
      </c>
      <c r="F523" s="70" t="s">
        <v>181</v>
      </c>
      <c r="G523" s="70" t="s">
        <v>2238</v>
      </c>
      <c r="H523" s="70" t="s">
        <v>2239</v>
      </c>
      <c r="I523" s="148"/>
      <c r="J523" s="71">
        <v>0</v>
      </c>
      <c r="K523" s="71">
        <v>0.4525305727397238</v>
      </c>
      <c r="L523" s="71">
        <v>0.80056113036975973</v>
      </c>
      <c r="M523" s="71">
        <v>25.510647441681691</v>
      </c>
      <c r="N523" s="71">
        <v>11.721724384696831</v>
      </c>
      <c r="O523" s="71">
        <v>6.7390239454883849</v>
      </c>
      <c r="P523" s="71">
        <v>5.0966489944847968</v>
      </c>
      <c r="Q523" s="71">
        <v>0.49710823285062</v>
      </c>
      <c r="R523" s="71">
        <v>0</v>
      </c>
      <c r="S523" s="71">
        <v>1.1809598029799999</v>
      </c>
      <c r="T523" s="72"/>
      <c r="U523" s="71">
        <v>0</v>
      </c>
      <c r="V523" s="71">
        <v>213</v>
      </c>
      <c r="W523" s="71">
        <v>34</v>
      </c>
      <c r="X523" s="71">
        <v>5230</v>
      </c>
      <c r="Y523" s="71">
        <v>3361</v>
      </c>
      <c r="Z523" s="71">
        <v>3878</v>
      </c>
      <c r="AA523" s="71">
        <v>1015</v>
      </c>
      <c r="AB523" s="71">
        <v>6698</v>
      </c>
      <c r="AC523" s="71">
        <v>0</v>
      </c>
      <c r="AD523" s="71">
        <v>1.1809598029799999</v>
      </c>
      <c r="AE523" s="72"/>
      <c r="AF523" s="71"/>
      <c r="AG523" s="71"/>
      <c r="AH523" s="71"/>
      <c r="AI523" s="71"/>
      <c r="AJ523" s="71"/>
      <c r="AK523" s="71"/>
      <c r="AL523" s="71"/>
      <c r="AM523" s="71"/>
      <c r="AN523" s="71"/>
      <c r="AO523" s="71"/>
      <c r="AP523" s="71"/>
      <c r="AQ523" s="72"/>
      <c r="AR523" s="71">
        <v>6</v>
      </c>
      <c r="AS523" s="71">
        <v>6</v>
      </c>
      <c r="AT523" s="71">
        <v>0</v>
      </c>
      <c r="AU523" s="71">
        <v>0</v>
      </c>
      <c r="AV523" s="71">
        <v>0</v>
      </c>
      <c r="AW523" s="71">
        <v>0</v>
      </c>
      <c r="AX523" s="71"/>
      <c r="AY523" s="72"/>
      <c r="AZ523" s="71">
        <v>27.1</v>
      </c>
      <c r="BA523" s="71">
        <v>279.7</v>
      </c>
      <c r="BB523" s="71">
        <v>0</v>
      </c>
      <c r="BC523" s="71">
        <v>0</v>
      </c>
      <c r="BD523" s="71">
        <v>0</v>
      </c>
      <c r="BE523" s="71">
        <v>0</v>
      </c>
      <c r="BF523" s="71"/>
      <c r="BG523" s="72"/>
      <c r="BH523" s="71">
        <v>0</v>
      </c>
      <c r="BI523" s="71">
        <v>0</v>
      </c>
      <c r="BJ523" s="71">
        <v>0</v>
      </c>
      <c r="BK523" s="71">
        <v>0</v>
      </c>
      <c r="BL523" s="71">
        <v>9.2970000000000006</v>
      </c>
      <c r="BM523" s="71">
        <v>0</v>
      </c>
      <c r="BN523" s="72"/>
      <c r="BO523" s="71">
        <v>0</v>
      </c>
      <c r="BP523" s="71">
        <v>0</v>
      </c>
      <c r="BQ523" s="71">
        <v>0</v>
      </c>
      <c r="BR523" s="71">
        <v>0</v>
      </c>
      <c r="BS523" s="71">
        <v>2</v>
      </c>
      <c r="BT523" s="71">
        <v>0</v>
      </c>
      <c r="BU523"/>
      <c r="BV523" s="70">
        <v>9.2970000000000006</v>
      </c>
      <c r="BW523" s="70">
        <v>0</v>
      </c>
      <c r="BX523" s="70">
        <v>0</v>
      </c>
      <c r="BY523" s="70">
        <v>0</v>
      </c>
      <c r="BZ523" s="70">
        <v>0</v>
      </c>
      <c r="CA523" s="70">
        <v>0</v>
      </c>
      <c r="CB523" s="70">
        <v>0</v>
      </c>
      <c r="CC523" s="70">
        <v>0</v>
      </c>
      <c r="CD523" s="70">
        <v>0</v>
      </c>
    </row>
    <row r="524" spans="1:82">
      <c r="A524" s="70" t="s">
        <v>2250</v>
      </c>
      <c r="B524" s="70">
        <v>148</v>
      </c>
      <c r="C524" s="70">
        <v>12</v>
      </c>
      <c r="D524" s="70">
        <v>9</v>
      </c>
      <c r="E524" s="70">
        <v>2015</v>
      </c>
      <c r="F524" s="70" t="s">
        <v>182</v>
      </c>
      <c r="G524" s="70" t="s">
        <v>2238</v>
      </c>
      <c r="H524" s="70" t="s">
        <v>2239</v>
      </c>
      <c r="I524" s="148"/>
      <c r="J524" s="71">
        <v>0</v>
      </c>
      <c r="K524" s="71">
        <v>0.45434864538999042</v>
      </c>
      <c r="L524" s="71">
        <v>0.86079454421999935</v>
      </c>
      <c r="M524" s="71">
        <v>25.361994216506961</v>
      </c>
      <c r="N524" s="71">
        <v>10.845306878774901</v>
      </c>
      <c r="O524" s="71">
        <v>6.7040466398236527</v>
      </c>
      <c r="P524" s="71">
        <v>4.9147396855455288</v>
      </c>
      <c r="Q524" s="71">
        <v>0.482422986196274</v>
      </c>
      <c r="R524" s="71">
        <v>0</v>
      </c>
      <c r="S524" s="71">
        <v>1.0564955625000001</v>
      </c>
      <c r="T524" s="72"/>
      <c r="U524" s="71">
        <v>0</v>
      </c>
      <c r="V524" s="71">
        <v>213</v>
      </c>
      <c r="W524" s="71">
        <v>34</v>
      </c>
      <c r="X524" s="71">
        <v>5230</v>
      </c>
      <c r="Y524" s="71">
        <v>3375</v>
      </c>
      <c r="Z524" s="71">
        <v>3895</v>
      </c>
      <c r="AA524" s="71">
        <v>978</v>
      </c>
      <c r="AB524" s="71">
        <v>6640</v>
      </c>
      <c r="AC524" s="71">
        <v>0</v>
      </c>
      <c r="AD524" s="71">
        <v>1.0564955625000001</v>
      </c>
      <c r="AE524" s="72"/>
      <c r="AF524" s="71">
        <v>0</v>
      </c>
      <c r="AG524" s="71">
        <v>354579.44344886881</v>
      </c>
      <c r="AH524" s="71">
        <v>181756.56367449029</v>
      </c>
      <c r="AI524" s="71">
        <v>33330662.943390749</v>
      </c>
      <c r="AJ524" s="71">
        <v>15166095.870950511</v>
      </c>
      <c r="AK524" s="71">
        <v>0</v>
      </c>
      <c r="AL524" s="71">
        <v>0</v>
      </c>
      <c r="AM524" s="71">
        <v>909984.14624759951</v>
      </c>
      <c r="AN524" s="71">
        <v>0</v>
      </c>
      <c r="AO524" s="71">
        <v>0</v>
      </c>
      <c r="AP524" s="71">
        <v>49943078.967712224</v>
      </c>
      <c r="AQ524" s="72"/>
      <c r="AR524" s="71">
        <v>8</v>
      </c>
      <c r="AS524" s="71">
        <v>9</v>
      </c>
      <c r="AT524" s="71">
        <v>0</v>
      </c>
      <c r="AU524" s="71">
        <v>0</v>
      </c>
      <c r="AV524" s="71">
        <v>0</v>
      </c>
      <c r="AW524" s="71">
        <v>0</v>
      </c>
      <c r="AX524" s="71"/>
      <c r="AY524" s="72"/>
      <c r="AZ524" s="71">
        <v>33.5</v>
      </c>
      <c r="BA524" s="71">
        <v>1335.7</v>
      </c>
      <c r="BB524" s="71">
        <v>0</v>
      </c>
      <c r="BC524" s="71">
        <v>0</v>
      </c>
      <c r="BD524" s="71">
        <v>0</v>
      </c>
      <c r="BE524" s="71">
        <v>0</v>
      </c>
      <c r="BF524" s="71"/>
      <c r="BG524" s="72"/>
      <c r="BH524" s="71">
        <v>0</v>
      </c>
      <c r="BI524" s="71">
        <v>0</v>
      </c>
      <c r="BJ524" s="71">
        <v>0</v>
      </c>
      <c r="BK524" s="71">
        <v>0</v>
      </c>
      <c r="BL524" s="71">
        <v>8.6460000000000008</v>
      </c>
      <c r="BM524" s="71">
        <v>0</v>
      </c>
      <c r="BN524" s="72"/>
      <c r="BO524" s="71">
        <v>0</v>
      </c>
      <c r="BP524" s="71">
        <v>0</v>
      </c>
      <c r="BQ524" s="71">
        <v>0</v>
      </c>
      <c r="BR524" s="71">
        <v>0</v>
      </c>
      <c r="BS524" s="71">
        <v>2</v>
      </c>
      <c r="BT524" s="71">
        <v>0</v>
      </c>
      <c r="BU524"/>
      <c r="BV524" s="70">
        <v>8.6460000000000008</v>
      </c>
      <c r="BW524" s="70">
        <v>0</v>
      </c>
      <c r="BX524" s="70">
        <v>0</v>
      </c>
      <c r="BY524" s="70">
        <v>0</v>
      </c>
      <c r="BZ524" s="70">
        <v>0</v>
      </c>
      <c r="CA524" s="70">
        <v>0</v>
      </c>
      <c r="CB524" s="70">
        <v>0</v>
      </c>
      <c r="CC524" s="70">
        <v>0</v>
      </c>
      <c r="CD524" s="70">
        <v>0</v>
      </c>
    </row>
    <row r="525" spans="1:82">
      <c r="A525" s="70" t="s">
        <v>2251</v>
      </c>
      <c r="B525" s="70">
        <v>149</v>
      </c>
      <c r="C525" s="70">
        <v>13</v>
      </c>
      <c r="D525" s="70">
        <v>9</v>
      </c>
      <c r="E525" s="70">
        <v>2016</v>
      </c>
      <c r="F525" s="70" t="s">
        <v>155</v>
      </c>
      <c r="G525" s="70" t="s">
        <v>2238</v>
      </c>
      <c r="H525" s="70" t="s">
        <v>2239</v>
      </c>
      <c r="I525" s="148"/>
      <c r="J525" s="71">
        <v>0</v>
      </c>
      <c r="K525" s="71">
        <v>0.45371936221165377</v>
      </c>
      <c r="L525" s="71">
        <v>0.92984169515065873</v>
      </c>
      <c r="M525" s="71">
        <v>21.240230823828231</v>
      </c>
      <c r="N525" s="71">
        <v>10.883546910270441</v>
      </c>
      <c r="O525" s="71">
        <v>6.5733277165225239</v>
      </c>
      <c r="P525" s="71">
        <v>4.9656138166100545</v>
      </c>
      <c r="Q525" s="71">
        <v>0.4658182236793636</v>
      </c>
      <c r="R525" s="71">
        <v>0</v>
      </c>
      <c r="S525" s="71">
        <v>1.3100128548000001</v>
      </c>
      <c r="T525" s="72"/>
      <c r="U525" s="71">
        <v>0</v>
      </c>
      <c r="V525" s="71">
        <v>213</v>
      </c>
      <c r="W525" s="71">
        <v>34</v>
      </c>
      <c r="X525" s="71">
        <v>5230</v>
      </c>
      <c r="Y525" s="71">
        <v>3431</v>
      </c>
      <c r="Z525" s="71">
        <v>3866</v>
      </c>
      <c r="AA525" s="71">
        <v>1022</v>
      </c>
      <c r="AB525" s="71">
        <v>6595</v>
      </c>
      <c r="AC525" s="71">
        <v>0</v>
      </c>
      <c r="AD525" s="71">
        <v>1.3100128548000001</v>
      </c>
      <c r="AE525" s="72"/>
      <c r="AF525" s="71">
        <v>0</v>
      </c>
      <c r="AG525" s="71">
        <v>340956.14001486648</v>
      </c>
      <c r="AH525" s="71">
        <v>150934.05530602479</v>
      </c>
      <c r="AI525" s="71">
        <v>32909945.26373947</v>
      </c>
      <c r="AJ525" s="71">
        <v>14883445.119238939</v>
      </c>
      <c r="AK525" s="71">
        <v>0</v>
      </c>
      <c r="AL525" s="71">
        <v>0</v>
      </c>
      <c r="AM525" s="71">
        <v>904519.26220881962</v>
      </c>
      <c r="AN525" s="71">
        <v>0</v>
      </c>
      <c r="AO525" s="71">
        <v>0</v>
      </c>
      <c r="AP525" s="71">
        <v>49189799.840508118</v>
      </c>
      <c r="AQ525" s="72"/>
      <c r="AR525" s="71">
        <v>9</v>
      </c>
      <c r="AS525" s="71">
        <v>10</v>
      </c>
      <c r="AT525" s="71">
        <v>0</v>
      </c>
      <c r="AU525" s="71">
        <v>0</v>
      </c>
      <c r="AV525" s="71">
        <v>0</v>
      </c>
      <c r="AW525" s="71">
        <v>0</v>
      </c>
      <c r="AX525" s="71"/>
      <c r="AY525" s="72"/>
      <c r="AZ525" s="71">
        <v>38</v>
      </c>
      <c r="BA525" s="71">
        <v>1385.2</v>
      </c>
      <c r="BB525" s="71">
        <v>0</v>
      </c>
      <c r="BC525" s="71">
        <v>0</v>
      </c>
      <c r="BD525" s="71">
        <v>0</v>
      </c>
      <c r="BE525" s="71">
        <v>0</v>
      </c>
      <c r="BF525" s="71"/>
      <c r="BG525" s="72"/>
      <c r="BH525" s="71">
        <v>0</v>
      </c>
      <c r="BI525" s="71">
        <v>0</v>
      </c>
      <c r="BJ525" s="71">
        <v>0</v>
      </c>
      <c r="BK525" s="71">
        <v>0</v>
      </c>
      <c r="BL525" s="71">
        <v>8.7929999999999993</v>
      </c>
      <c r="BM525" s="71">
        <v>0</v>
      </c>
      <c r="BN525" s="72"/>
      <c r="BO525" s="71">
        <v>0</v>
      </c>
      <c r="BP525" s="71">
        <v>0</v>
      </c>
      <c r="BQ525" s="71">
        <v>0</v>
      </c>
      <c r="BR525" s="71">
        <v>0</v>
      </c>
      <c r="BS525" s="71">
        <v>2</v>
      </c>
      <c r="BT525" s="71">
        <v>0</v>
      </c>
      <c r="BU525"/>
      <c r="BV525" s="70">
        <v>8.7929999999999993</v>
      </c>
      <c r="BW525" s="70">
        <v>0</v>
      </c>
      <c r="BX525" s="70">
        <v>0</v>
      </c>
      <c r="BY525" s="70">
        <v>0</v>
      </c>
      <c r="BZ525" s="70">
        <v>0</v>
      </c>
      <c r="CA525" s="70">
        <v>0</v>
      </c>
      <c r="CB525" s="70">
        <v>0</v>
      </c>
      <c r="CC525" s="70">
        <v>0</v>
      </c>
      <c r="CD525" s="70">
        <v>0</v>
      </c>
    </row>
    <row r="526" spans="1:82">
      <c r="A526" s="70" t="s">
        <v>2252</v>
      </c>
      <c r="B526" s="70">
        <v>150</v>
      </c>
      <c r="C526" s="70">
        <v>14</v>
      </c>
      <c r="D526" s="70">
        <v>9</v>
      </c>
      <c r="E526" s="70">
        <v>2017</v>
      </c>
      <c r="F526" s="70" t="s">
        <v>156</v>
      </c>
      <c r="G526" s="70" t="s">
        <v>2238</v>
      </c>
      <c r="H526" s="70" t="s">
        <v>2239</v>
      </c>
      <c r="I526" s="148"/>
      <c r="J526" s="71">
        <v>0</v>
      </c>
      <c r="K526" s="71">
        <v>0.45736843732746774</v>
      </c>
      <c r="L526" s="71">
        <v>0.82032499367909539</v>
      </c>
      <c r="M526" s="71">
        <v>20.055938422929991</v>
      </c>
      <c r="N526" s="71">
        <v>10.443490128540159</v>
      </c>
      <c r="O526" s="71">
        <v>6.3874569621248645</v>
      </c>
      <c r="P526" s="71">
        <v>4.8955348769136817</v>
      </c>
      <c r="Q526" s="71">
        <v>0.443831224860194</v>
      </c>
      <c r="R526" s="71">
        <v>0</v>
      </c>
      <c r="S526" s="71">
        <v>1.2893612950124997</v>
      </c>
      <c r="T526" s="72"/>
      <c r="U526" s="71">
        <v>0</v>
      </c>
      <c r="V526" s="71">
        <v>213</v>
      </c>
      <c r="W526" s="71">
        <v>34</v>
      </c>
      <c r="X526" s="71">
        <v>5230</v>
      </c>
      <c r="Y526" s="71">
        <v>3424</v>
      </c>
      <c r="Z526" s="71">
        <v>3819</v>
      </c>
      <c r="AA526" s="71">
        <v>1014</v>
      </c>
      <c r="AB526" s="71">
        <v>6498</v>
      </c>
      <c r="AC526" s="71">
        <v>0</v>
      </c>
      <c r="AD526" s="71">
        <v>1.2893612950125</v>
      </c>
      <c r="AE526" s="72"/>
      <c r="AF526" s="71">
        <v>0</v>
      </c>
      <c r="AG526" s="71">
        <v>345753.00671591167</v>
      </c>
      <c r="AH526" s="71">
        <v>175603.52341110169</v>
      </c>
      <c r="AI526" s="71">
        <v>32347028.650703229</v>
      </c>
      <c r="AJ526" s="71">
        <v>15037803.22579051</v>
      </c>
      <c r="AK526" s="71">
        <v>0</v>
      </c>
      <c r="AL526" s="71">
        <v>0</v>
      </c>
      <c r="AM526" s="71">
        <v>892610.00037593837</v>
      </c>
      <c r="AN526" s="71">
        <v>0</v>
      </c>
      <c r="AO526" s="71">
        <v>0</v>
      </c>
      <c r="AP526" s="71">
        <v>48798798.406996697</v>
      </c>
      <c r="AQ526" s="72"/>
      <c r="AR526" s="71">
        <v>9</v>
      </c>
      <c r="AS526" s="71">
        <v>12</v>
      </c>
      <c r="AT526" s="71">
        <v>0</v>
      </c>
      <c r="AU526" s="71">
        <v>0</v>
      </c>
      <c r="AV526" s="71">
        <v>0</v>
      </c>
      <c r="AW526" s="71">
        <v>0</v>
      </c>
      <c r="AX526" s="71"/>
      <c r="AY526" s="72"/>
      <c r="AZ526" s="71">
        <v>38</v>
      </c>
      <c r="BA526" s="71">
        <v>1445.7</v>
      </c>
      <c r="BB526" s="71">
        <v>0</v>
      </c>
      <c r="BC526" s="71">
        <v>0</v>
      </c>
      <c r="BD526" s="71">
        <v>0</v>
      </c>
      <c r="BE526" s="71">
        <v>0</v>
      </c>
      <c r="BF526" s="71"/>
      <c r="BG526" s="72"/>
      <c r="BH526" s="71">
        <v>0</v>
      </c>
      <c r="BI526" s="71">
        <v>0</v>
      </c>
      <c r="BJ526" s="71">
        <v>0</v>
      </c>
      <c r="BK526" s="71">
        <v>0</v>
      </c>
      <c r="BL526" s="71">
        <v>5.82</v>
      </c>
      <c r="BM526" s="71">
        <v>0</v>
      </c>
      <c r="BN526" s="72"/>
      <c r="BO526" s="71">
        <v>0</v>
      </c>
      <c r="BP526" s="71">
        <v>0</v>
      </c>
      <c r="BQ526" s="71">
        <v>0</v>
      </c>
      <c r="BR526" s="71">
        <v>0</v>
      </c>
      <c r="BS526" s="71">
        <v>1</v>
      </c>
      <c r="BT526" s="71">
        <v>0</v>
      </c>
      <c r="BU526"/>
      <c r="BV526" s="70">
        <v>5.82</v>
      </c>
      <c r="BW526" s="70">
        <v>0</v>
      </c>
      <c r="BX526" s="70">
        <v>0</v>
      </c>
      <c r="BY526" s="70">
        <v>0</v>
      </c>
      <c r="BZ526" s="70">
        <v>0</v>
      </c>
      <c r="CA526" s="70">
        <v>0</v>
      </c>
      <c r="CB526" s="70">
        <v>0</v>
      </c>
      <c r="CC526" s="70">
        <v>0</v>
      </c>
      <c r="CD526" s="70">
        <v>0</v>
      </c>
    </row>
    <row r="527" spans="1:82">
      <c r="A527" s="70" t="s">
        <v>2253</v>
      </c>
      <c r="B527" s="70">
        <v>151</v>
      </c>
      <c r="C527" s="70">
        <v>15</v>
      </c>
      <c r="D527" s="70">
        <v>9</v>
      </c>
      <c r="E527" s="70">
        <v>2018</v>
      </c>
      <c r="F527" s="70" t="s">
        <v>183</v>
      </c>
      <c r="G527" s="70" t="s">
        <v>2238</v>
      </c>
      <c r="H527" s="70" t="s">
        <v>2239</v>
      </c>
      <c r="I527" s="148"/>
      <c r="J527" s="71">
        <v>0</v>
      </c>
      <c r="K527" s="71">
        <v>0.42985569447621169</v>
      </c>
      <c r="L527" s="71">
        <v>0.73924738845425864</v>
      </c>
      <c r="M527" s="71">
        <v>19.777624250447538</v>
      </c>
      <c r="N527" s="71">
        <v>10.757518395141963</v>
      </c>
      <c r="O527" s="71">
        <v>6.1870355353455944</v>
      </c>
      <c r="P527" s="71">
        <v>4.7942248239074887</v>
      </c>
      <c r="Q527" s="71">
        <v>0.406841569467498</v>
      </c>
      <c r="R527" s="71">
        <v>0</v>
      </c>
      <c r="S527" s="71">
        <v>1.1447499703999997</v>
      </c>
      <c r="T527" s="72"/>
      <c r="U527" s="71">
        <v>0</v>
      </c>
      <c r="V527" s="71">
        <v>213</v>
      </c>
      <c r="W527" s="71">
        <v>34</v>
      </c>
      <c r="X527" s="71">
        <v>5230</v>
      </c>
      <c r="Y527" s="71">
        <v>3395</v>
      </c>
      <c r="Z527" s="71">
        <v>3770</v>
      </c>
      <c r="AA527" s="71">
        <v>1003</v>
      </c>
      <c r="AB527" s="71">
        <v>6419</v>
      </c>
      <c r="AC527" s="71">
        <v>0</v>
      </c>
      <c r="AD527" s="71">
        <v>1.1447499703999999</v>
      </c>
      <c r="AE527" s="72"/>
      <c r="AF527" s="71">
        <v>0</v>
      </c>
      <c r="AG527" s="71">
        <v>305737.51107993699</v>
      </c>
      <c r="AH527" s="71">
        <v>166153.7597226153</v>
      </c>
      <c r="AI527" s="71">
        <v>31004353.455504742</v>
      </c>
      <c r="AJ527" s="71">
        <v>14580463.53058893</v>
      </c>
      <c r="AK527" s="71">
        <v>0</v>
      </c>
      <c r="AL527" s="71">
        <v>0</v>
      </c>
      <c r="AM527" s="71">
        <v>883582.47965807398</v>
      </c>
      <c r="AN527" s="71">
        <v>0</v>
      </c>
      <c r="AO527" s="71">
        <v>0</v>
      </c>
      <c r="AP527" s="71">
        <v>46940290.736554302</v>
      </c>
      <c r="AQ527" s="72"/>
      <c r="AR527" s="71">
        <v>10</v>
      </c>
      <c r="AS527" s="71">
        <v>15</v>
      </c>
      <c r="AT527" s="71">
        <v>0</v>
      </c>
      <c r="AU527" s="71">
        <v>0</v>
      </c>
      <c r="AV527" s="71">
        <v>0</v>
      </c>
      <c r="AW527" s="71">
        <v>0</v>
      </c>
      <c r="AX527" s="71"/>
      <c r="AY527" s="72"/>
      <c r="AZ527" s="71">
        <v>42.2</v>
      </c>
      <c r="BA527" s="71">
        <v>1567</v>
      </c>
      <c r="BB527" s="71">
        <v>0</v>
      </c>
      <c r="BC527" s="71">
        <v>0</v>
      </c>
      <c r="BD527" s="71">
        <v>0</v>
      </c>
      <c r="BE527" s="71">
        <v>0</v>
      </c>
      <c r="BF527" s="71"/>
      <c r="BG527" s="72"/>
      <c r="BH527" s="71">
        <v>0</v>
      </c>
      <c r="BI527" s="71">
        <v>0</v>
      </c>
      <c r="BJ527" s="71">
        <v>0</v>
      </c>
      <c r="BK527" s="71">
        <v>0</v>
      </c>
      <c r="BL527" s="71">
        <v>5.7119999999999997</v>
      </c>
      <c r="BM527" s="71">
        <v>0</v>
      </c>
      <c r="BN527" s="72"/>
      <c r="BO527" s="71">
        <v>0</v>
      </c>
      <c r="BP527" s="71">
        <v>0</v>
      </c>
      <c r="BQ527" s="71">
        <v>0</v>
      </c>
      <c r="BR527" s="71">
        <v>0</v>
      </c>
      <c r="BS527" s="71">
        <v>1</v>
      </c>
      <c r="BT527" s="71">
        <v>0</v>
      </c>
      <c r="BU527"/>
      <c r="BV527" s="70">
        <v>5.7119999999999997</v>
      </c>
      <c r="BW527" s="70">
        <v>0</v>
      </c>
      <c r="BX527" s="70">
        <v>0</v>
      </c>
      <c r="BY527" s="70">
        <v>0</v>
      </c>
      <c r="BZ527" s="70">
        <v>0</v>
      </c>
      <c r="CA527" s="70">
        <v>0</v>
      </c>
      <c r="CB527" s="70">
        <v>0</v>
      </c>
      <c r="CC527" s="70">
        <v>0</v>
      </c>
      <c r="CD527" s="70">
        <v>0</v>
      </c>
    </row>
    <row r="528" spans="1:82">
      <c r="A528" s="70" t="s">
        <v>2254</v>
      </c>
      <c r="B528" s="70">
        <v>152</v>
      </c>
      <c r="C528" s="70">
        <v>16</v>
      </c>
      <c r="D528" s="70">
        <v>9</v>
      </c>
      <c r="E528" s="70">
        <v>2019</v>
      </c>
      <c r="F528" s="70" t="s">
        <v>158</v>
      </c>
      <c r="G528" s="70" t="s">
        <v>2238</v>
      </c>
      <c r="H528" s="70" t="s">
        <v>2239</v>
      </c>
      <c r="I528" s="148"/>
      <c r="J528" s="71">
        <v>0</v>
      </c>
      <c r="K528" s="71">
        <v>0.39379991312487872</v>
      </c>
      <c r="L528" s="71">
        <v>0.745160742749021</v>
      </c>
      <c r="M528" s="71">
        <v>18.695550311446421</v>
      </c>
      <c r="N528" s="71">
        <v>9.5557692868511364</v>
      </c>
      <c r="O528" s="71">
        <v>5.9162995568682772</v>
      </c>
      <c r="P528" s="71">
        <v>4.5317927296516052</v>
      </c>
      <c r="Q528" s="71">
        <v>0.39309409849511701</v>
      </c>
      <c r="R528" s="71">
        <v>0</v>
      </c>
      <c r="S528" s="71">
        <v>1.2177407641279998</v>
      </c>
      <c r="T528" s="72"/>
      <c r="U528" s="71">
        <v>0</v>
      </c>
      <c r="V528" s="71">
        <v>213</v>
      </c>
      <c r="W528" s="71">
        <v>34</v>
      </c>
      <c r="X528" s="71">
        <v>5230</v>
      </c>
      <c r="Y528" s="71">
        <v>3445</v>
      </c>
      <c r="Z528" s="71">
        <v>3704</v>
      </c>
      <c r="AA528" s="71">
        <v>941</v>
      </c>
      <c r="AB528" s="71">
        <v>6370</v>
      </c>
      <c r="AC528" s="71">
        <v>0</v>
      </c>
      <c r="AD528" s="71">
        <v>1.217740764128</v>
      </c>
      <c r="AE528" s="72"/>
      <c r="AF528" s="71">
        <v>0</v>
      </c>
      <c r="AG528" s="71">
        <v>295619.20932058222</v>
      </c>
      <c r="AH528" s="71">
        <v>175490.40660742021</v>
      </c>
      <c r="AI528" s="71">
        <v>30432398.273716949</v>
      </c>
      <c r="AJ528" s="71">
        <v>13379897.86477566</v>
      </c>
      <c r="AK528" s="71">
        <v>0</v>
      </c>
      <c r="AL528" s="71">
        <v>0</v>
      </c>
      <c r="AM528" s="71">
        <v>867546.04666567408</v>
      </c>
      <c r="AN528" s="71">
        <v>0</v>
      </c>
      <c r="AO528" s="71">
        <v>0</v>
      </c>
      <c r="AP528" s="71">
        <v>45150951.801086284</v>
      </c>
      <c r="AQ528" s="72"/>
      <c r="AR528" s="71">
        <v>10</v>
      </c>
      <c r="AS528" s="71">
        <v>15</v>
      </c>
      <c r="AT528" s="71">
        <v>0</v>
      </c>
      <c r="AU528" s="71">
        <v>0</v>
      </c>
      <c r="AV528" s="71">
        <v>0</v>
      </c>
      <c r="AW528" s="71">
        <v>0</v>
      </c>
      <c r="AX528" s="71"/>
      <c r="AY528" s="72"/>
      <c r="AZ528" s="71">
        <v>42</v>
      </c>
      <c r="BA528" s="71">
        <v>1566.7</v>
      </c>
      <c r="BB528" s="71">
        <v>0</v>
      </c>
      <c r="BC528" s="71">
        <v>0</v>
      </c>
      <c r="BD528" s="71">
        <v>0</v>
      </c>
      <c r="BE528" s="71">
        <v>0</v>
      </c>
      <c r="BF528" s="71"/>
      <c r="BG528" s="72"/>
      <c r="BH528" s="71">
        <v>0</v>
      </c>
      <c r="BI528" s="71">
        <v>0</v>
      </c>
      <c r="BJ528" s="71">
        <v>0</v>
      </c>
      <c r="BK528" s="71">
        <v>0</v>
      </c>
      <c r="BL528" s="71">
        <v>5.41</v>
      </c>
      <c r="BM528" s="71">
        <v>0</v>
      </c>
      <c r="BN528" s="72"/>
      <c r="BO528" s="71">
        <v>0</v>
      </c>
      <c r="BP528" s="71">
        <v>0</v>
      </c>
      <c r="BQ528" s="71">
        <v>0</v>
      </c>
      <c r="BR528" s="71">
        <v>0</v>
      </c>
      <c r="BS528" s="71">
        <v>1</v>
      </c>
      <c r="BT528" s="71">
        <v>0</v>
      </c>
      <c r="BU528"/>
      <c r="BV528" s="70">
        <v>5.41</v>
      </c>
      <c r="BW528" s="70">
        <v>0</v>
      </c>
      <c r="BX528" s="70">
        <v>0</v>
      </c>
      <c r="BY528" s="70">
        <v>0</v>
      </c>
      <c r="BZ528" s="70">
        <v>0</v>
      </c>
      <c r="CA528" s="70">
        <v>0</v>
      </c>
      <c r="CB528" s="70">
        <v>0</v>
      </c>
      <c r="CC528" s="70">
        <v>0</v>
      </c>
      <c r="CD528" s="70">
        <v>0</v>
      </c>
    </row>
    <row r="529" spans="1:82">
      <c r="A529" s="70" t="s">
        <v>2255</v>
      </c>
      <c r="B529" s="70">
        <v>153</v>
      </c>
      <c r="C529" s="70">
        <v>17</v>
      </c>
      <c r="D529" s="70">
        <v>9</v>
      </c>
      <c r="E529" s="70">
        <v>2020</v>
      </c>
      <c r="F529" s="70" t="s">
        <v>159</v>
      </c>
      <c r="G529" s="70" t="s">
        <v>2238</v>
      </c>
      <c r="H529" s="70" t="s">
        <v>2239</v>
      </c>
      <c r="I529" s="148"/>
      <c r="J529" s="71">
        <v>0</v>
      </c>
      <c r="K529" s="71">
        <v>0.39208336552100881</v>
      </c>
      <c r="L529" s="71">
        <v>7.1459567718622385E-2</v>
      </c>
      <c r="M529" s="71">
        <v>13.983503293981604</v>
      </c>
      <c r="N529" s="71">
        <v>8.8608424261913097</v>
      </c>
      <c r="O529" s="71">
        <v>5.1625233199925251</v>
      </c>
      <c r="P529" s="71">
        <v>4.2636329463674825</v>
      </c>
      <c r="Q529" s="71">
        <v>0.36744322822206799</v>
      </c>
      <c r="R529" s="71">
        <v>0</v>
      </c>
      <c r="S529" s="71">
        <v>0.96506695943999998</v>
      </c>
      <c r="T529" s="72"/>
      <c r="U529" s="71">
        <v>0</v>
      </c>
      <c r="V529" s="71">
        <v>183</v>
      </c>
      <c r="W529" s="71">
        <v>4</v>
      </c>
      <c r="X529" s="71">
        <v>4094</v>
      </c>
      <c r="Y529" s="71">
        <v>3389</v>
      </c>
      <c r="Z529" s="71">
        <v>3689</v>
      </c>
      <c r="AA529" s="71">
        <v>941</v>
      </c>
      <c r="AB529" s="71">
        <v>6232</v>
      </c>
      <c r="AC529" s="71">
        <v>0</v>
      </c>
      <c r="AD529" s="71">
        <v>0.96506695943999998</v>
      </c>
      <c r="AE529" s="72"/>
      <c r="AF529" s="71">
        <v>0</v>
      </c>
      <c r="AG529" s="71">
        <v>276908.87699572957</v>
      </c>
      <c r="AH529" s="71">
        <v>17965.810718185676</v>
      </c>
      <c r="AI529" s="71">
        <v>23165135.701766316</v>
      </c>
      <c r="AJ529" s="71">
        <v>13520916.15308149</v>
      </c>
      <c r="AK529" s="71"/>
      <c r="AL529" s="71"/>
      <c r="AM529" s="71">
        <v>813345.23896412028</v>
      </c>
      <c r="AN529" s="71"/>
      <c r="AO529" s="71"/>
      <c r="AP529" s="71">
        <v>37794271.781525835</v>
      </c>
      <c r="AQ529" s="72"/>
      <c r="AR529" s="71">
        <v>12</v>
      </c>
      <c r="AS529" s="71">
        <v>15</v>
      </c>
      <c r="AT529" s="71">
        <v>0</v>
      </c>
      <c r="AU529" s="71">
        <v>0</v>
      </c>
      <c r="AV529" s="71">
        <v>0</v>
      </c>
      <c r="AW529" s="71">
        <v>0</v>
      </c>
      <c r="AX529" s="71"/>
      <c r="AY529" s="72"/>
      <c r="AZ529" s="71">
        <v>49.399999999999991</v>
      </c>
      <c r="BA529" s="71">
        <v>1566.7</v>
      </c>
      <c r="BB529" s="71">
        <v>0</v>
      </c>
      <c r="BC529" s="71">
        <v>0</v>
      </c>
      <c r="BD529" s="71">
        <v>0</v>
      </c>
      <c r="BE529" s="71">
        <v>0</v>
      </c>
      <c r="BF529" s="71"/>
      <c r="BG529" s="72"/>
      <c r="BH529" s="71">
        <v>0</v>
      </c>
      <c r="BI529" s="71">
        <v>0</v>
      </c>
      <c r="BJ529" s="71">
        <v>0</v>
      </c>
      <c r="BK529" s="71">
        <v>0</v>
      </c>
      <c r="BL529" s="71">
        <v>4.0519999999999996</v>
      </c>
      <c r="BM529" s="71">
        <v>0</v>
      </c>
      <c r="BN529" s="72"/>
      <c r="BO529" s="71">
        <v>0</v>
      </c>
      <c r="BP529" s="71">
        <v>0</v>
      </c>
      <c r="BQ529" s="71">
        <v>0</v>
      </c>
      <c r="BR529" s="71">
        <v>0</v>
      </c>
      <c r="BS529" s="71">
        <v>1</v>
      </c>
      <c r="BT529" s="71">
        <v>0</v>
      </c>
      <c r="BU529"/>
      <c r="BV529" s="70">
        <v>4.0519999999999996</v>
      </c>
      <c r="BW529" s="70">
        <v>0</v>
      </c>
      <c r="BX529" s="70">
        <v>0</v>
      </c>
      <c r="BY529" s="70">
        <v>0</v>
      </c>
      <c r="BZ529" s="70">
        <v>0</v>
      </c>
      <c r="CA529" s="70">
        <v>0</v>
      </c>
      <c r="CB529" s="70">
        <v>0</v>
      </c>
      <c r="CC529" s="70">
        <v>0</v>
      </c>
      <c r="CD529" s="70">
        <v>0</v>
      </c>
    </row>
    <row r="530" spans="1:82">
      <c r="A530" s="70" t="s">
        <v>2256</v>
      </c>
      <c r="B530" s="70">
        <v>153</v>
      </c>
      <c r="C530" s="70">
        <v>18</v>
      </c>
      <c r="D530" s="70">
        <v>9</v>
      </c>
      <c r="E530" s="70">
        <v>2021</v>
      </c>
      <c r="F530" s="70" t="s">
        <v>160</v>
      </c>
      <c r="G530" s="70" t="s">
        <v>2238</v>
      </c>
      <c r="H530" s="70" t="s">
        <v>2239</v>
      </c>
      <c r="I530" s="148"/>
      <c r="J530" s="71">
        <v>4.2974178404399488E-2</v>
      </c>
      <c r="K530" s="71">
        <v>0.43035660243070217</v>
      </c>
      <c r="L530" s="71">
        <v>6.9988412176894887E-2</v>
      </c>
      <c r="M530" s="71">
        <v>15.566490906391271</v>
      </c>
      <c r="N530" s="71">
        <v>9.6980383753585304</v>
      </c>
      <c r="O530" s="71">
        <v>5.0220062904800589</v>
      </c>
      <c r="P530" s="71">
        <v>4.3492268679237576</v>
      </c>
      <c r="Q530" s="71">
        <v>0.35919748470902602</v>
      </c>
      <c r="R530" s="71">
        <v>0</v>
      </c>
      <c r="S530" s="71">
        <v>0.99732124986399995</v>
      </c>
      <c r="T530" s="72"/>
      <c r="U530" s="71">
        <v>8777</v>
      </c>
      <c r="V530" s="71">
        <v>183</v>
      </c>
      <c r="W530" s="71">
        <v>4</v>
      </c>
      <c r="X530" s="71">
        <v>4094</v>
      </c>
      <c r="Y530" s="71">
        <v>3394</v>
      </c>
      <c r="Z530" s="71">
        <v>3695</v>
      </c>
      <c r="AA530" s="71">
        <v>936</v>
      </c>
      <c r="AB530" s="71">
        <v>6152</v>
      </c>
      <c r="AC530" s="71">
        <v>0</v>
      </c>
      <c r="AD530" s="71">
        <v>0.99732124986399995</v>
      </c>
      <c r="AE530" s="72"/>
      <c r="AF530" s="71">
        <v>63230.779285504563</v>
      </c>
      <c r="AG530" s="71">
        <v>299253.99470349093</v>
      </c>
      <c r="AH530" s="71">
        <v>16793.589072145893</v>
      </c>
      <c r="AI530" s="71">
        <v>25501445.27834126</v>
      </c>
      <c r="AJ530" s="71">
        <v>14326493.87333977</v>
      </c>
      <c r="AK530" s="71">
        <v>0</v>
      </c>
      <c r="AL530" s="71">
        <v>0</v>
      </c>
      <c r="AM530" s="71">
        <v>807535.43779360363</v>
      </c>
      <c r="AN530" s="71">
        <v>0</v>
      </c>
      <c r="AO530" s="71">
        <v>0</v>
      </c>
      <c r="AP530" s="71">
        <v>41014752.952535778</v>
      </c>
      <c r="AQ530" s="72"/>
      <c r="AR530" s="71">
        <v>14</v>
      </c>
      <c r="AS530" s="71">
        <v>18</v>
      </c>
      <c r="AT530" s="71">
        <v>0</v>
      </c>
      <c r="AU530" s="71">
        <v>0</v>
      </c>
      <c r="AV530" s="71">
        <v>0</v>
      </c>
      <c r="AW530" s="71">
        <v>0</v>
      </c>
      <c r="AX530" s="71"/>
      <c r="AY530" s="72"/>
      <c r="AZ530" s="71">
        <v>64.5</v>
      </c>
      <c r="BA530" s="71">
        <v>2654.7</v>
      </c>
      <c r="BB530" s="71">
        <v>0</v>
      </c>
      <c r="BC530" s="71">
        <v>0</v>
      </c>
      <c r="BD530" s="71">
        <v>0</v>
      </c>
      <c r="BE530" s="71">
        <v>0</v>
      </c>
      <c r="BF530" s="71"/>
      <c r="BG530" s="72"/>
      <c r="BH530" s="71">
        <v>0</v>
      </c>
      <c r="BI530" s="71">
        <v>0</v>
      </c>
      <c r="BJ530" s="71">
        <v>0</v>
      </c>
      <c r="BK530" s="71">
        <v>0</v>
      </c>
      <c r="BL530" s="71">
        <v>4.7149999999999999</v>
      </c>
      <c r="BM530" s="71">
        <v>0</v>
      </c>
      <c r="BN530" s="72"/>
      <c r="BO530" s="71">
        <v>0</v>
      </c>
      <c r="BP530" s="71">
        <v>0</v>
      </c>
      <c r="BQ530" s="71">
        <v>0</v>
      </c>
      <c r="BR530" s="71">
        <v>0</v>
      </c>
      <c r="BS530" s="71">
        <v>1</v>
      </c>
      <c r="BT530" s="71">
        <v>0</v>
      </c>
      <c r="BU530"/>
      <c r="BV530" s="70">
        <v>4.7149999999999999</v>
      </c>
      <c r="BW530" s="70">
        <v>0</v>
      </c>
      <c r="BX530" s="70">
        <v>0</v>
      </c>
      <c r="BY530" s="70">
        <v>0</v>
      </c>
      <c r="BZ530" s="70">
        <v>0</v>
      </c>
      <c r="CA530" s="70">
        <v>0</v>
      </c>
      <c r="CB530" s="70">
        <v>0</v>
      </c>
      <c r="CC530" s="70">
        <v>0</v>
      </c>
      <c r="CD530" s="70">
        <v>0</v>
      </c>
    </row>
    <row r="531" spans="1:82">
      <c r="A531" s="70" t="s">
        <v>2257</v>
      </c>
      <c r="B531" s="70">
        <v>153</v>
      </c>
      <c r="C531" s="70">
        <v>19</v>
      </c>
      <c r="D531" s="70">
        <v>9</v>
      </c>
      <c r="E531" s="70">
        <v>2022</v>
      </c>
      <c r="F531" s="70" t="s">
        <v>161</v>
      </c>
      <c r="G531" s="70" t="s">
        <v>2238</v>
      </c>
      <c r="H531" s="70" t="s">
        <v>2239</v>
      </c>
      <c r="I531" s="148"/>
      <c r="J531" s="71">
        <v>3.8604944357636173E-2</v>
      </c>
      <c r="K531" s="71">
        <v>0.38052898117558487</v>
      </c>
      <c r="L531" s="71">
        <v>6.7645732151817503E-2</v>
      </c>
      <c r="M531" s="71">
        <v>14.966387132621684</v>
      </c>
      <c r="N531" s="71">
        <v>10.540667210128877</v>
      </c>
      <c r="O531" s="71">
        <v>5.2285020094574426</v>
      </c>
      <c r="P531" s="71">
        <v>4.3296893585360658</v>
      </c>
      <c r="Q531" s="71">
        <v>0.35804638212808648</v>
      </c>
      <c r="R531" s="71">
        <v>0</v>
      </c>
      <c r="S531" s="71">
        <v>1.0824939920000001</v>
      </c>
      <c r="T531" s="72"/>
      <c r="U531" s="71">
        <v>9257</v>
      </c>
      <c r="V531" s="71">
        <v>183</v>
      </c>
      <c r="W531" s="71">
        <v>4</v>
      </c>
      <c r="X531" s="71">
        <v>4094</v>
      </c>
      <c r="Y531" s="71">
        <v>3429</v>
      </c>
      <c r="Z531" s="71">
        <v>3655</v>
      </c>
      <c r="AA531" s="71">
        <v>946</v>
      </c>
      <c r="AB531" s="71">
        <v>6082</v>
      </c>
      <c r="AC531" s="71">
        <v>0</v>
      </c>
      <c r="AD531" s="71">
        <v>1.0824939920000001</v>
      </c>
      <c r="AE531" s="72"/>
      <c r="AF531" s="71">
        <v>55922.086949702425</v>
      </c>
      <c r="AG531" s="71">
        <v>284870.95435016468</v>
      </c>
      <c r="AH531" s="71">
        <v>18999.583580506194</v>
      </c>
      <c r="AI531" s="71">
        <v>23936490.047656212</v>
      </c>
      <c r="AJ531" s="71">
        <v>16678086.247241793</v>
      </c>
      <c r="AK531" s="71">
        <v>0</v>
      </c>
      <c r="AL531" s="71">
        <v>0</v>
      </c>
      <c r="AM531" s="71">
        <v>785352.20458407688</v>
      </c>
      <c r="AN531" s="71">
        <v>0</v>
      </c>
      <c r="AO531" s="71">
        <v>0</v>
      </c>
      <c r="AP531" s="71">
        <v>41759721.124362454</v>
      </c>
      <c r="AQ531" s="72"/>
      <c r="AR531" s="71">
        <v>14</v>
      </c>
      <c r="AS531" s="71">
        <v>18</v>
      </c>
      <c r="AT531" s="71">
        <v>0</v>
      </c>
      <c r="AU531" s="71">
        <v>0</v>
      </c>
      <c r="AV531" s="71">
        <v>0</v>
      </c>
      <c r="AW531" s="71">
        <v>0</v>
      </c>
      <c r="AX531" s="71"/>
      <c r="AY531" s="72"/>
      <c r="AZ531" s="71">
        <v>64.5</v>
      </c>
      <c r="BA531" s="71">
        <v>2654.7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2258</v>
      </c>
      <c r="B532" s="70">
        <v>153</v>
      </c>
      <c r="C532" s="70">
        <v>20</v>
      </c>
      <c r="D532" s="70">
        <v>9</v>
      </c>
      <c r="E532" s="70">
        <v>2023</v>
      </c>
      <c r="F532" s="70" t="s">
        <v>1539</v>
      </c>
      <c r="G532" s="70" t="s">
        <v>2238</v>
      </c>
      <c r="H532" s="70" t="s">
        <v>2239</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16</v>
      </c>
      <c r="AS532" s="71">
        <v>19</v>
      </c>
      <c r="AT532" s="71">
        <v>0</v>
      </c>
      <c r="AU532" s="71">
        <v>0</v>
      </c>
      <c r="AV532" s="71">
        <v>0</v>
      </c>
      <c r="AW532" s="71">
        <v>0</v>
      </c>
      <c r="AX532" s="71"/>
      <c r="AY532" s="72"/>
      <c r="AZ532" s="71">
        <v>77.099999999999994</v>
      </c>
      <c r="BA532" s="71">
        <v>2682.2</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2259</v>
      </c>
      <c r="B533" s="70">
        <v>153</v>
      </c>
      <c r="C533" s="70">
        <v>21</v>
      </c>
      <c r="D533" s="70">
        <v>9</v>
      </c>
      <c r="E533" s="70">
        <v>2024</v>
      </c>
      <c r="F533" s="70" t="s">
        <v>1554</v>
      </c>
      <c r="G533" s="70" t="s">
        <v>2238</v>
      </c>
      <c r="H533" s="70" t="s">
        <v>2239</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2260</v>
      </c>
      <c r="B534" s="70">
        <v>239</v>
      </c>
      <c r="C534" s="70">
        <v>1</v>
      </c>
      <c r="D534" s="70">
        <v>15</v>
      </c>
      <c r="E534" s="70">
        <v>1990</v>
      </c>
      <c r="F534" s="70" t="s">
        <v>787</v>
      </c>
      <c r="G534" s="70" t="s">
        <v>1633</v>
      </c>
      <c r="H534" s="70" t="s">
        <v>1634</v>
      </c>
      <c r="I534" s="148"/>
      <c r="J534" s="71">
        <v>31.208929359003591</v>
      </c>
      <c r="K534" s="71">
        <v>2.7764099123739379</v>
      </c>
      <c r="L534" s="71">
        <v>3.163334969988556</v>
      </c>
      <c r="M534" s="71">
        <v>7.8938160117508724</v>
      </c>
      <c r="N534" s="71">
        <v>20.95582049111103</v>
      </c>
      <c r="O534" s="71">
        <v>7.8018691148942976</v>
      </c>
      <c r="P534" s="71">
        <v>6.4988793460778052</v>
      </c>
      <c r="Q534" s="71">
        <v>0.83428755463262305</v>
      </c>
      <c r="R534" s="71">
        <v>5.4635575413340396</v>
      </c>
      <c r="S534" s="71">
        <v>0.67937074265630004</v>
      </c>
      <c r="T534" s="72"/>
      <c r="U534" s="71">
        <v>876236</v>
      </c>
      <c r="V534" s="71">
        <v>508</v>
      </c>
      <c r="W534" s="71">
        <v>37</v>
      </c>
      <c r="X534" s="71">
        <v>2647</v>
      </c>
      <c r="Y534" s="71">
        <v>4483</v>
      </c>
      <c r="Z534" s="71">
        <v>3209</v>
      </c>
      <c r="AA534" s="71">
        <v>1578</v>
      </c>
      <c r="AB534" s="71">
        <v>13546</v>
      </c>
      <c r="AC534" s="71">
        <v>946298</v>
      </c>
      <c r="AD534" s="71">
        <v>0.67937074265630004</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2261</v>
      </c>
      <c r="B535" s="70">
        <v>240</v>
      </c>
      <c r="C535" s="70">
        <v>2</v>
      </c>
      <c r="D535" s="70">
        <v>15</v>
      </c>
      <c r="E535" s="70">
        <v>2005</v>
      </c>
      <c r="F535" s="70" t="s">
        <v>789</v>
      </c>
      <c r="G535" s="70" t="s">
        <v>1633</v>
      </c>
      <c r="H535" s="70" t="s">
        <v>1634</v>
      </c>
      <c r="I535" s="148"/>
      <c r="J535" s="71">
        <v>13.61557002361066</v>
      </c>
      <c r="K535" s="71">
        <v>1.1441241389852059</v>
      </c>
      <c r="L535" s="71">
        <v>5.8559313509996977</v>
      </c>
      <c r="M535" s="71">
        <v>8.9533609098367748</v>
      </c>
      <c r="N535" s="71">
        <v>22.68509500631556</v>
      </c>
      <c r="O535" s="71">
        <v>9.1792260357562263</v>
      </c>
      <c r="P535" s="71">
        <v>6.1550841338338858</v>
      </c>
      <c r="Q535" s="71">
        <v>0.61376935388588805</v>
      </c>
      <c r="R535" s="71">
        <v>0.63615025193258423</v>
      </c>
      <c r="S535" s="71">
        <v>0.97351089687278936</v>
      </c>
      <c r="T535" s="72"/>
      <c r="U535" s="71">
        <v>420522</v>
      </c>
      <c r="V535" s="71">
        <v>349</v>
      </c>
      <c r="W535" s="71">
        <v>52</v>
      </c>
      <c r="X535" s="71">
        <v>1454</v>
      </c>
      <c r="Y535" s="71">
        <v>4625</v>
      </c>
      <c r="Z535" s="71">
        <v>4369</v>
      </c>
      <c r="AA535" s="71">
        <v>1224</v>
      </c>
      <c r="AB535" s="71">
        <v>10418</v>
      </c>
      <c r="AC535" s="71">
        <v>112490</v>
      </c>
      <c r="AD535" s="71">
        <v>0.97351089687278936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2262</v>
      </c>
      <c r="B536" s="70">
        <v>241</v>
      </c>
      <c r="C536" s="70">
        <v>3</v>
      </c>
      <c r="D536" s="70">
        <v>15</v>
      </c>
      <c r="E536" s="70">
        <v>2006</v>
      </c>
      <c r="F536" s="70" t="s">
        <v>790</v>
      </c>
      <c r="G536" s="70" t="s">
        <v>1633</v>
      </c>
      <c r="H536" s="70" t="s">
        <v>1634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2263</v>
      </c>
      <c r="B537" s="70">
        <v>242</v>
      </c>
      <c r="C537" s="70">
        <v>4</v>
      </c>
      <c r="D537" s="70">
        <v>15</v>
      </c>
      <c r="E537" s="70">
        <v>2007</v>
      </c>
      <c r="F537" s="70" t="s">
        <v>791</v>
      </c>
      <c r="G537" s="70" t="s">
        <v>1633</v>
      </c>
      <c r="H537" s="70" t="s">
        <v>1634</v>
      </c>
      <c r="I537" s="148"/>
      <c r="J537" s="71">
        <v>11.78104368891144</v>
      </c>
      <c r="K537" s="71">
        <v>1.0729874213048689</v>
      </c>
      <c r="L537" s="71">
        <v>6.0730924265560606</v>
      </c>
      <c r="M537" s="71">
        <v>9.0064161537010694</v>
      </c>
      <c r="N537" s="71">
        <v>22.199950156962831</v>
      </c>
      <c r="O537" s="71">
        <v>8.3752486515824067</v>
      </c>
      <c r="P537" s="71">
        <v>5.903115630408279</v>
      </c>
      <c r="Q537" s="71">
        <v>0.61345215602783298</v>
      </c>
      <c r="R537" s="71">
        <v>0.60361297615533227</v>
      </c>
      <c r="S537" s="71">
        <v>0.60468510270432341</v>
      </c>
      <c r="T537" s="72"/>
      <c r="U537" s="71">
        <v>386892</v>
      </c>
      <c r="V537" s="71">
        <v>357</v>
      </c>
      <c r="W537" s="71">
        <v>74</v>
      </c>
      <c r="X537" s="71">
        <v>1832</v>
      </c>
      <c r="Y537" s="71">
        <v>4538</v>
      </c>
      <c r="Z537" s="71">
        <v>4144</v>
      </c>
      <c r="AA537" s="71">
        <v>1156</v>
      </c>
      <c r="AB537" s="71">
        <v>9862</v>
      </c>
      <c r="AC537" s="71">
        <v>109799</v>
      </c>
      <c r="AD537" s="71">
        <v>0.60468510270432341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2264</v>
      </c>
      <c r="B538" s="70">
        <v>243</v>
      </c>
      <c r="C538" s="70">
        <v>5</v>
      </c>
      <c r="D538" s="70">
        <v>15</v>
      </c>
      <c r="E538" s="70">
        <v>2008</v>
      </c>
      <c r="F538" s="70" t="s">
        <v>792</v>
      </c>
      <c r="G538" s="70" t="s">
        <v>1633</v>
      </c>
      <c r="H538" s="70" t="s">
        <v>1634</v>
      </c>
      <c r="I538" s="148"/>
      <c r="J538" s="71">
        <v>11.13648387919992</v>
      </c>
      <c r="K538" s="71">
        <v>0.94171543027738669</v>
      </c>
      <c r="L538" s="71">
        <v>5.2438861001045742</v>
      </c>
      <c r="M538" s="71">
        <v>10.53837904041807</v>
      </c>
      <c r="N538" s="71">
        <v>22.275656824013218</v>
      </c>
      <c r="O538" s="71">
        <v>7.9272475994559528</v>
      </c>
      <c r="P538" s="71">
        <v>5.717864293497148</v>
      </c>
      <c r="Q538" s="71">
        <v>0.58553351248899099</v>
      </c>
      <c r="R538" s="71">
        <v>0.48920450498750678</v>
      </c>
      <c r="S538" s="71">
        <v>0.74032588721883719</v>
      </c>
      <c r="T538" s="72"/>
      <c r="U538" s="71">
        <v>384263</v>
      </c>
      <c r="V538" s="71">
        <v>357</v>
      </c>
      <c r="W538" s="71">
        <v>74</v>
      </c>
      <c r="X538" s="71">
        <v>1832</v>
      </c>
      <c r="Y538" s="71">
        <v>4493</v>
      </c>
      <c r="Z538" s="71">
        <v>4060</v>
      </c>
      <c r="AA538" s="71">
        <v>1121</v>
      </c>
      <c r="AB538" s="71">
        <v>9568</v>
      </c>
      <c r="AC538" s="71">
        <v>92404</v>
      </c>
      <c r="AD538" s="71">
        <v>0.74032588721883719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2265</v>
      </c>
      <c r="B539" s="70">
        <v>244</v>
      </c>
      <c r="C539" s="70">
        <v>6</v>
      </c>
      <c r="D539" s="70">
        <v>15</v>
      </c>
      <c r="E539" s="70">
        <v>2009</v>
      </c>
      <c r="F539" s="70" t="s">
        <v>176</v>
      </c>
      <c r="G539" s="1064" t="s">
        <v>1633</v>
      </c>
      <c r="H539" s="70" t="s">
        <v>1634</v>
      </c>
      <c r="I539" s="148"/>
      <c r="J539" s="71">
        <v>10.681248992331589</v>
      </c>
      <c r="K539" s="71">
        <v>0.45875368256271393</v>
      </c>
      <c r="L539" s="71">
        <v>5.0089991728254706</v>
      </c>
      <c r="M539" s="71">
        <v>8.8137028308617982</v>
      </c>
      <c r="N539" s="71">
        <v>19.128954023040741</v>
      </c>
      <c r="O539" s="71">
        <v>7.9382910276597851</v>
      </c>
      <c r="P539" s="71">
        <v>5.5000817643655227</v>
      </c>
      <c r="Q539" s="71">
        <v>0.54665432930978597</v>
      </c>
      <c r="R539" s="71">
        <v>0.54572094309114905</v>
      </c>
      <c r="S539" s="71">
        <v>0.76145039641135759</v>
      </c>
      <c r="T539" s="72"/>
      <c r="U539" s="71">
        <v>372189</v>
      </c>
      <c r="V539" s="71">
        <v>213</v>
      </c>
      <c r="W539" s="71">
        <v>81</v>
      </c>
      <c r="X539" s="71">
        <v>1935</v>
      </c>
      <c r="Y539" s="71">
        <v>4492</v>
      </c>
      <c r="Z539" s="71">
        <v>4013</v>
      </c>
      <c r="AA539" s="71">
        <v>1107</v>
      </c>
      <c r="AB539" s="71">
        <v>9377</v>
      </c>
      <c r="AC539" s="71">
        <v>100562</v>
      </c>
      <c r="AD539" s="71">
        <v>0.76145039641135759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2266</v>
      </c>
      <c r="B540" s="70">
        <v>245</v>
      </c>
      <c r="C540" s="70">
        <v>7</v>
      </c>
      <c r="D540" s="70">
        <v>15</v>
      </c>
      <c r="E540" s="70">
        <v>2010</v>
      </c>
      <c r="F540" s="70" t="s">
        <v>177</v>
      </c>
      <c r="G540" s="1064" t="s">
        <v>1633</v>
      </c>
      <c r="H540" s="70" t="s">
        <v>1634</v>
      </c>
      <c r="I540" s="148"/>
      <c r="J540" s="71">
        <v>9.9291209490859682</v>
      </c>
      <c r="K540" s="71">
        <v>0.47843707110937861</v>
      </c>
      <c r="L540" s="71">
        <v>4.5602041327871756</v>
      </c>
      <c r="M540" s="71">
        <v>7.8894932617301006</v>
      </c>
      <c r="N540" s="71">
        <v>18.649500732472511</v>
      </c>
      <c r="O540" s="71">
        <v>7.8287212093852334</v>
      </c>
      <c r="P540" s="71">
        <v>5.4829900932889428</v>
      </c>
      <c r="Q540" s="71">
        <v>0.55460801588867004</v>
      </c>
      <c r="R540" s="71">
        <v>0.56134000470718293</v>
      </c>
      <c r="S540" s="71">
        <v>0.70041302215383439</v>
      </c>
      <c r="T540" s="72"/>
      <c r="U540" s="71">
        <v>387297</v>
      </c>
      <c r="V540" s="71">
        <v>213</v>
      </c>
      <c r="W540" s="71">
        <v>81</v>
      </c>
      <c r="X540" s="71">
        <v>1935</v>
      </c>
      <c r="Y540" s="71">
        <v>4454</v>
      </c>
      <c r="Z540" s="71">
        <v>3976</v>
      </c>
      <c r="AA540" s="71">
        <v>1076</v>
      </c>
      <c r="AB540" s="71">
        <v>9116</v>
      </c>
      <c r="AC540" s="71">
        <v>98026</v>
      </c>
      <c r="AD540" s="71">
        <v>0.70041302215383439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2267</v>
      </c>
      <c r="B541" s="70">
        <v>246</v>
      </c>
      <c r="C541" s="70">
        <v>8</v>
      </c>
      <c r="D541" s="70">
        <v>15</v>
      </c>
      <c r="E541" s="70">
        <v>2011</v>
      </c>
      <c r="F541" s="70" t="s">
        <v>178</v>
      </c>
      <c r="G541" s="70" t="s">
        <v>1633</v>
      </c>
      <c r="H541" s="70" t="s">
        <v>1634</v>
      </c>
      <c r="I541" s="148"/>
      <c r="J541" s="71">
        <v>9.2148899672646376</v>
      </c>
      <c r="K541" s="71">
        <v>0.67037932906369302</v>
      </c>
      <c r="L541" s="71">
        <v>4.2550027344399917</v>
      </c>
      <c r="M541" s="71">
        <v>9.9666480769262407</v>
      </c>
      <c r="N541" s="71">
        <v>22.266569366416949</v>
      </c>
      <c r="O541" s="71">
        <v>7.5948091919867728</v>
      </c>
      <c r="P541" s="71">
        <v>5.0919630126007913</v>
      </c>
      <c r="Q541" s="71">
        <v>0.62401425571801405</v>
      </c>
      <c r="R541" s="71">
        <v>0.84879666489602146</v>
      </c>
      <c r="S541" s="71">
        <v>0.72391284843463832</v>
      </c>
      <c r="T541" s="72"/>
      <c r="U541" s="71">
        <v>338517</v>
      </c>
      <c r="V541" s="71">
        <v>213</v>
      </c>
      <c r="W541" s="71">
        <v>81</v>
      </c>
      <c r="X541" s="71">
        <v>1935</v>
      </c>
      <c r="Y541" s="71">
        <v>4418</v>
      </c>
      <c r="Z541" s="71">
        <v>3941</v>
      </c>
      <c r="AA541" s="71">
        <v>1029</v>
      </c>
      <c r="AB541" s="71">
        <v>8892</v>
      </c>
      <c r="AC541" s="71">
        <v>147979</v>
      </c>
      <c r="AD541" s="71">
        <v>0.72391284843463832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2268</v>
      </c>
      <c r="B542" s="70">
        <v>247</v>
      </c>
      <c r="C542" s="70">
        <v>9</v>
      </c>
      <c r="D542" s="70">
        <v>15</v>
      </c>
      <c r="E542" s="70">
        <v>2012</v>
      </c>
      <c r="F542" s="70" t="s">
        <v>179</v>
      </c>
      <c r="G542" s="70" t="s">
        <v>1633</v>
      </c>
      <c r="H542" s="70" t="s">
        <v>1634</v>
      </c>
      <c r="I542" s="148"/>
      <c r="J542" s="71">
        <v>12.30928603827277</v>
      </c>
      <c r="K542" s="71">
        <v>0.7552082417979864</v>
      </c>
      <c r="L542" s="71">
        <v>4.2931712331658423</v>
      </c>
      <c r="M542" s="71">
        <v>12.378545244143419</v>
      </c>
      <c r="N542" s="71">
        <v>24.266267363741061</v>
      </c>
      <c r="O542" s="71">
        <v>7.4795975605464973</v>
      </c>
      <c r="P542" s="71">
        <v>5.1756764901340455</v>
      </c>
      <c r="Q542" s="71">
        <v>0.658536199784443</v>
      </c>
      <c r="R542" s="71">
        <v>0.92582205311385668</v>
      </c>
      <c r="S542" s="71">
        <v>0.88603633948451765</v>
      </c>
      <c r="T542" s="72"/>
      <c r="U542" s="71">
        <v>433262</v>
      </c>
      <c r="V542" s="71">
        <v>213</v>
      </c>
      <c r="W542" s="71">
        <v>81</v>
      </c>
      <c r="X542" s="71">
        <v>1935</v>
      </c>
      <c r="Y542" s="71">
        <v>4383</v>
      </c>
      <c r="Z542" s="71">
        <v>3912</v>
      </c>
      <c r="AA542" s="71">
        <v>1040</v>
      </c>
      <c r="AB542" s="71">
        <v>8637</v>
      </c>
      <c r="AC542" s="71">
        <v>157227</v>
      </c>
      <c r="AD542" s="71">
        <v>0.88603633948451765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2269</v>
      </c>
      <c r="B543" s="70">
        <v>248</v>
      </c>
      <c r="C543" s="70">
        <v>10</v>
      </c>
      <c r="D543" s="70">
        <v>15</v>
      </c>
      <c r="E543" s="70">
        <v>2013</v>
      </c>
      <c r="F543" s="70" t="s">
        <v>180</v>
      </c>
      <c r="G543" s="70" t="s">
        <v>1633</v>
      </c>
      <c r="H543" s="70" t="s">
        <v>1634</v>
      </c>
      <c r="I543" s="148"/>
      <c r="J543" s="71">
        <v>13.938562528786701</v>
      </c>
      <c r="K543" s="71">
        <v>0.62418218783611923</v>
      </c>
      <c r="L543" s="71">
        <v>3.791208722399888</v>
      </c>
      <c r="M543" s="71">
        <v>11.51234302580303</v>
      </c>
      <c r="N543" s="71">
        <v>23.41529512301673</v>
      </c>
      <c r="O543" s="71">
        <v>7.0427846037683786</v>
      </c>
      <c r="P543" s="71">
        <v>5.2051692045225986</v>
      </c>
      <c r="Q543" s="71">
        <v>0.65759395217681005</v>
      </c>
      <c r="R543" s="71">
        <v>0.69843600181650223</v>
      </c>
      <c r="S543" s="71">
        <v>0.88563077023409587</v>
      </c>
      <c r="T543" s="72"/>
      <c r="U543" s="71">
        <v>499541</v>
      </c>
      <c r="V543" s="71">
        <v>213</v>
      </c>
      <c r="W543" s="71">
        <v>81</v>
      </c>
      <c r="X543" s="71">
        <v>1935</v>
      </c>
      <c r="Y543" s="71">
        <v>4364</v>
      </c>
      <c r="Z543" s="71">
        <v>3848</v>
      </c>
      <c r="AA543" s="71">
        <v>1042</v>
      </c>
      <c r="AB543" s="71">
        <v>8501</v>
      </c>
      <c r="AC543" s="71">
        <v>115781</v>
      </c>
      <c r="AD543" s="71">
        <v>0.88563077023409587</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2270</v>
      </c>
      <c r="B544" s="70">
        <v>249</v>
      </c>
      <c r="C544" s="70">
        <v>11</v>
      </c>
      <c r="D544" s="70">
        <v>15</v>
      </c>
      <c r="E544" s="70">
        <v>2014</v>
      </c>
      <c r="F544" s="70" t="s">
        <v>181</v>
      </c>
      <c r="G544" s="70" t="s">
        <v>1633</v>
      </c>
      <c r="H544" s="70" t="s">
        <v>1634</v>
      </c>
      <c r="I544" s="148"/>
      <c r="J544" s="71">
        <v>12.206177824445611</v>
      </c>
      <c r="K544" s="71">
        <v>0.79595052753707785</v>
      </c>
      <c r="L544" s="71">
        <v>2.1092408488997592</v>
      </c>
      <c r="M544" s="71">
        <v>11.014158369453069</v>
      </c>
      <c r="N544" s="71">
        <v>24.53242901908818</v>
      </c>
      <c r="O544" s="71">
        <v>6.5982655804588441</v>
      </c>
      <c r="P544" s="71">
        <v>5.0966489944847968</v>
      </c>
      <c r="Q544" s="71">
        <v>0.61236787537331605</v>
      </c>
      <c r="R544" s="71">
        <v>0.55956033807214289</v>
      </c>
      <c r="S544" s="71">
        <v>1.035685480828306</v>
      </c>
      <c r="T544" s="72"/>
      <c r="U544" s="71">
        <v>485844</v>
      </c>
      <c r="V544" s="71">
        <v>236</v>
      </c>
      <c r="W544" s="71">
        <v>46</v>
      </c>
      <c r="X544" s="71">
        <v>1760</v>
      </c>
      <c r="Y544" s="71">
        <v>4318</v>
      </c>
      <c r="Z544" s="71">
        <v>3797</v>
      </c>
      <c r="AA544" s="71">
        <v>1015</v>
      </c>
      <c r="AB544" s="71">
        <v>8251</v>
      </c>
      <c r="AC544" s="71">
        <v>93051</v>
      </c>
      <c r="AD544" s="71">
        <v>1.035685480828306</v>
      </c>
      <c r="AE544" s="72"/>
      <c r="AF544" s="71"/>
      <c r="AG544" s="71"/>
      <c r="AH544" s="71"/>
      <c r="AI544" s="71"/>
      <c r="AJ544" s="71"/>
      <c r="AK544" s="71"/>
      <c r="AL544" s="71"/>
      <c r="AM544" s="71"/>
      <c r="AN544" s="71"/>
      <c r="AO544" s="71"/>
      <c r="AP544" s="71"/>
      <c r="AQ544" s="72"/>
      <c r="AR544" s="71">
        <v>3</v>
      </c>
      <c r="AS544" s="71">
        <v>0</v>
      </c>
      <c r="AT544" s="71">
        <v>1</v>
      </c>
      <c r="AU544" s="71">
        <v>0</v>
      </c>
      <c r="AV544" s="71">
        <v>0</v>
      </c>
      <c r="AW544" s="71">
        <v>0</v>
      </c>
      <c r="AX544" s="71"/>
      <c r="AY544" s="72"/>
      <c r="AZ544" s="71">
        <v>10.9</v>
      </c>
      <c r="BA544" s="71">
        <v>0</v>
      </c>
      <c r="BB544" s="71">
        <v>800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2271</v>
      </c>
      <c r="B545" s="70">
        <v>250</v>
      </c>
      <c r="C545" s="70">
        <v>12</v>
      </c>
      <c r="D545" s="70">
        <v>15</v>
      </c>
      <c r="E545" s="70">
        <v>2015</v>
      </c>
      <c r="F545" s="70" t="s">
        <v>182</v>
      </c>
      <c r="G545" s="70" t="s">
        <v>1633</v>
      </c>
      <c r="H545" s="70" t="s">
        <v>1634</v>
      </c>
      <c r="I545" s="148"/>
      <c r="J545" s="71">
        <v>8.911086188674739</v>
      </c>
      <c r="K545" s="71">
        <v>0.76323381463162021</v>
      </c>
      <c r="L545" s="71">
        <v>2.220196037346315</v>
      </c>
      <c r="M545" s="71">
        <v>10.657000511247491</v>
      </c>
      <c r="N545" s="71">
        <v>22.365233064683579</v>
      </c>
      <c r="O545" s="71">
        <v>6.4561948513423673</v>
      </c>
      <c r="P545" s="71">
        <v>5.0604732754032185</v>
      </c>
      <c r="Q545" s="71">
        <v>0.58377540573600395</v>
      </c>
      <c r="R545" s="71">
        <v>0.43449599068672995</v>
      </c>
      <c r="S545" s="71">
        <v>0.8559986490448378</v>
      </c>
      <c r="T545" s="72"/>
      <c r="U545" s="71">
        <v>355615</v>
      </c>
      <c r="V545" s="71">
        <v>236</v>
      </c>
      <c r="W545" s="71">
        <v>46</v>
      </c>
      <c r="X545" s="71">
        <v>1760</v>
      </c>
      <c r="Y545" s="71">
        <v>4277</v>
      </c>
      <c r="Z545" s="71">
        <v>3751</v>
      </c>
      <c r="AA545" s="71">
        <v>1007</v>
      </c>
      <c r="AB545" s="71">
        <v>8035</v>
      </c>
      <c r="AC545" s="71">
        <v>74270</v>
      </c>
      <c r="AD545" s="71">
        <v>0.8559986490448378</v>
      </c>
      <c r="AE545" s="72"/>
      <c r="AF545" s="71">
        <v>2744387.8415589831</v>
      </c>
      <c r="AG545" s="71">
        <v>508481.53108032688</v>
      </c>
      <c r="AH545" s="71">
        <v>287075.48693001689</v>
      </c>
      <c r="AI545" s="71">
        <v>11193742.849029651</v>
      </c>
      <c r="AJ545" s="71">
        <v>18943036.67972647</v>
      </c>
      <c r="AK545" s="71">
        <v>0</v>
      </c>
      <c r="AL545" s="71">
        <v>0</v>
      </c>
      <c r="AM545" s="71">
        <v>1101163.04444269</v>
      </c>
      <c r="AN545" s="71">
        <v>0</v>
      </c>
      <c r="AO545" s="71">
        <v>0</v>
      </c>
      <c r="AP545" s="71">
        <v>34777887.432768144</v>
      </c>
      <c r="AQ545" s="72"/>
      <c r="AR545" s="71">
        <v>3</v>
      </c>
      <c r="AS545" s="71">
        <v>0</v>
      </c>
      <c r="AT545" s="71">
        <v>2</v>
      </c>
      <c r="AU545" s="71">
        <v>0</v>
      </c>
      <c r="AV545" s="71">
        <v>0</v>
      </c>
      <c r="AW545" s="71">
        <v>0</v>
      </c>
      <c r="AX545" s="71"/>
      <c r="AY545" s="72"/>
      <c r="AZ545" s="71">
        <v>10.9</v>
      </c>
      <c r="BA545" s="71">
        <v>0</v>
      </c>
      <c r="BB545" s="71">
        <v>809.8</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2272</v>
      </c>
      <c r="B546" s="70">
        <v>251</v>
      </c>
      <c r="C546" s="70">
        <v>13</v>
      </c>
      <c r="D546" s="70">
        <v>15</v>
      </c>
      <c r="E546" s="70">
        <v>2016</v>
      </c>
      <c r="F546" s="70" t="s">
        <v>155</v>
      </c>
      <c r="G546" s="70" t="s">
        <v>1633</v>
      </c>
      <c r="H546" s="70" t="s">
        <v>1634</v>
      </c>
      <c r="I546" s="148"/>
      <c r="J546" s="71">
        <v>10.612249050565735</v>
      </c>
      <c r="K546" s="71">
        <v>0.71994171052877964</v>
      </c>
      <c r="L546" s="71">
        <v>2.3874837545446632</v>
      </c>
      <c r="M546" s="71">
        <v>9.1371420065586122</v>
      </c>
      <c r="N546" s="71">
        <v>22.366405014961</v>
      </c>
      <c r="O546" s="71">
        <v>6.4066991298129521</v>
      </c>
      <c r="P546" s="71">
        <v>4.9753312604781756</v>
      </c>
      <c r="Q546" s="71">
        <v>0.55043539304522826</v>
      </c>
      <c r="R546" s="71">
        <v>0.40350606355579444</v>
      </c>
      <c r="S546" s="71">
        <v>1.2301408483394427</v>
      </c>
      <c r="T546" s="72"/>
      <c r="U546" s="71">
        <v>403118</v>
      </c>
      <c r="V546" s="71">
        <v>236</v>
      </c>
      <c r="W546" s="71">
        <v>46</v>
      </c>
      <c r="X546" s="71">
        <v>1760</v>
      </c>
      <c r="Y546" s="71">
        <v>4206</v>
      </c>
      <c r="Z546" s="71">
        <v>3768</v>
      </c>
      <c r="AA546" s="71">
        <v>1024</v>
      </c>
      <c r="AB546" s="71">
        <v>7793</v>
      </c>
      <c r="AC546" s="71">
        <v>68914.863751444063</v>
      </c>
      <c r="AD546" s="71">
        <v>1.2301408483394429</v>
      </c>
      <c r="AE546" s="72"/>
      <c r="AF546" s="71">
        <v>3325520.2861229191</v>
      </c>
      <c r="AG546" s="71">
        <v>484686.88905599777</v>
      </c>
      <c r="AH546" s="71">
        <v>243310.62099089121</v>
      </c>
      <c r="AI546" s="71">
        <v>11173587.14423083</v>
      </c>
      <c r="AJ546" s="71">
        <v>18503583.215169098</v>
      </c>
      <c r="AK546" s="71">
        <v>0</v>
      </c>
      <c r="AL546" s="71">
        <v>0</v>
      </c>
      <c r="AM546" s="71">
        <v>1068827.6892180941</v>
      </c>
      <c r="AN546" s="71">
        <v>0</v>
      </c>
      <c r="AO546" s="71">
        <v>0</v>
      </c>
      <c r="AP546" s="71">
        <v>34799515.844787829</v>
      </c>
      <c r="AQ546" s="72"/>
      <c r="AR546" s="71">
        <v>3</v>
      </c>
      <c r="AS546" s="71">
        <v>0</v>
      </c>
      <c r="AT546" s="71">
        <v>4</v>
      </c>
      <c r="AU546" s="71">
        <v>0</v>
      </c>
      <c r="AV546" s="71">
        <v>0</v>
      </c>
      <c r="AW546" s="71">
        <v>0</v>
      </c>
      <c r="AX546" s="71"/>
      <c r="AY546" s="72"/>
      <c r="AZ546" s="71">
        <v>10.9</v>
      </c>
      <c r="BA546" s="71">
        <v>0</v>
      </c>
      <c r="BB546" s="71">
        <v>829.4</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2273</v>
      </c>
      <c r="B547" s="70">
        <v>252</v>
      </c>
      <c r="C547" s="70">
        <v>14</v>
      </c>
      <c r="D547" s="70">
        <v>15</v>
      </c>
      <c r="E547" s="70">
        <v>2017</v>
      </c>
      <c r="F547" s="70" t="s">
        <v>156</v>
      </c>
      <c r="G547" s="70" t="s">
        <v>1633</v>
      </c>
      <c r="H547" s="70" t="s">
        <v>1634</v>
      </c>
      <c r="I547" s="148"/>
      <c r="J547" s="71">
        <v>11.093832126164381</v>
      </c>
      <c r="K547" s="71">
        <v>0.7356726327164762</v>
      </c>
      <c r="L547" s="71">
        <v>2.1552055915072246</v>
      </c>
      <c r="M547" s="71">
        <v>9.161720648884037</v>
      </c>
      <c r="N547" s="71">
        <v>21.579799368851635</v>
      </c>
      <c r="O547" s="71">
        <v>6.2536532027716332</v>
      </c>
      <c r="P547" s="71">
        <v>4.818287778264156</v>
      </c>
      <c r="Q547" s="71">
        <v>0.51493438045875695</v>
      </c>
      <c r="R547" s="71">
        <v>0.41897705622877218</v>
      </c>
      <c r="S547" s="71">
        <v>0.89407395369171716</v>
      </c>
      <c r="T547" s="72"/>
      <c r="U547" s="71">
        <v>414660.99999999988</v>
      </c>
      <c r="V547" s="71">
        <v>236</v>
      </c>
      <c r="W547" s="71">
        <v>46</v>
      </c>
      <c r="X547" s="71">
        <v>1760</v>
      </c>
      <c r="Y547" s="71">
        <v>4147</v>
      </c>
      <c r="Z547" s="71">
        <v>3739</v>
      </c>
      <c r="AA547" s="71">
        <v>998</v>
      </c>
      <c r="AB547" s="71">
        <v>7539</v>
      </c>
      <c r="AC547" s="71">
        <v>72976.999999999971</v>
      </c>
      <c r="AD547" s="71">
        <v>0.89407395369171716</v>
      </c>
      <c r="AE547" s="72"/>
      <c r="AF547" s="71">
        <v>3361355.4291396309</v>
      </c>
      <c r="AG547" s="71">
        <v>486095.17015782028</v>
      </c>
      <c r="AH547" s="71">
        <v>297229.66657638201</v>
      </c>
      <c r="AI547" s="71">
        <v>10897145.564914189</v>
      </c>
      <c r="AJ547" s="71">
        <v>16543683.33418061</v>
      </c>
      <c r="AK547" s="71">
        <v>0</v>
      </c>
      <c r="AL547" s="71">
        <v>0</v>
      </c>
      <c r="AM547" s="71">
        <v>1035608.92472056</v>
      </c>
      <c r="AN547" s="71">
        <v>0</v>
      </c>
      <c r="AO547" s="71">
        <v>0</v>
      </c>
      <c r="AP547" s="71">
        <v>32621118.089689191</v>
      </c>
      <c r="AQ547" s="72"/>
      <c r="AR547" s="71">
        <v>4</v>
      </c>
      <c r="AS547" s="71">
        <v>0</v>
      </c>
      <c r="AT547" s="71">
        <v>12</v>
      </c>
      <c r="AU547" s="71">
        <v>0</v>
      </c>
      <c r="AV547" s="71">
        <v>0</v>
      </c>
      <c r="AW547" s="71">
        <v>0</v>
      </c>
      <c r="AX547" s="71"/>
      <c r="AY547" s="72"/>
      <c r="AZ547" s="71">
        <v>20.5</v>
      </c>
      <c r="BA547" s="71">
        <v>0</v>
      </c>
      <c r="BB547" s="71">
        <v>987.80000000000007</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2274</v>
      </c>
      <c r="B548" s="70">
        <v>253</v>
      </c>
      <c r="C548" s="70">
        <v>15</v>
      </c>
      <c r="D548" s="70">
        <v>15</v>
      </c>
      <c r="E548" s="70">
        <v>2018</v>
      </c>
      <c r="F548" s="70" t="s">
        <v>183</v>
      </c>
      <c r="G548" s="70" t="s">
        <v>1633</v>
      </c>
      <c r="H548" s="70" t="s">
        <v>1634</v>
      </c>
      <c r="I548" s="148"/>
      <c r="J548" s="71">
        <v>9.2827611839501607</v>
      </c>
      <c r="K548" s="71">
        <v>0.68471196109931221</v>
      </c>
      <c r="L548" s="71">
        <v>1.9771235321340102</v>
      </c>
      <c r="M548" s="71">
        <v>9.206906954897498</v>
      </c>
      <c r="N548" s="71">
        <v>19.523206850894059</v>
      </c>
      <c r="O548" s="71">
        <v>6.0524634096431171</v>
      </c>
      <c r="P548" s="71">
        <v>4.7368662018866603</v>
      </c>
      <c r="Q548" s="71">
        <v>0.459954707840105</v>
      </c>
      <c r="R548" s="71">
        <v>0.38409451973144554</v>
      </c>
      <c r="S548" s="71">
        <v>1.0453181008300916</v>
      </c>
      <c r="T548" s="72"/>
      <c r="U548" s="71">
        <v>362540</v>
      </c>
      <c r="V548" s="71">
        <v>236</v>
      </c>
      <c r="W548" s="71">
        <v>46</v>
      </c>
      <c r="X548" s="71">
        <v>1760</v>
      </c>
      <c r="Y548" s="71">
        <v>4075</v>
      </c>
      <c r="Z548" s="71">
        <v>3688</v>
      </c>
      <c r="AA548" s="71">
        <v>991</v>
      </c>
      <c r="AB548" s="71">
        <v>7257</v>
      </c>
      <c r="AC548" s="71">
        <v>66639</v>
      </c>
      <c r="AD548" s="71">
        <v>1.045318100830092</v>
      </c>
      <c r="AE548" s="72"/>
      <c r="AF548" s="71">
        <v>2950087.1916702101</v>
      </c>
      <c r="AG548" s="71">
        <v>439799.84439774859</v>
      </c>
      <c r="AH548" s="71">
        <v>280138.99732072512</v>
      </c>
      <c r="AI548" s="71">
        <v>11139108.667559311</v>
      </c>
      <c r="AJ548" s="71">
        <v>15101241.085721631</v>
      </c>
      <c r="AK548" s="71">
        <v>0</v>
      </c>
      <c r="AL548" s="71">
        <v>0</v>
      </c>
      <c r="AM548" s="71">
        <v>998934.11043443577</v>
      </c>
      <c r="AN548" s="71">
        <v>0</v>
      </c>
      <c r="AO548" s="71">
        <v>0</v>
      </c>
      <c r="AP548" s="71">
        <v>30909309.897104062</v>
      </c>
      <c r="AQ548" s="72"/>
      <c r="AR548" s="71">
        <v>4</v>
      </c>
      <c r="AS548" s="71">
        <v>1</v>
      </c>
      <c r="AT548" s="71">
        <v>39</v>
      </c>
      <c r="AU548" s="71">
        <v>0</v>
      </c>
      <c r="AV548" s="71">
        <v>0</v>
      </c>
      <c r="AW548" s="71">
        <v>0</v>
      </c>
      <c r="AX548" s="71"/>
      <c r="AY548" s="72"/>
      <c r="AZ548" s="71">
        <v>20.399999999999999</v>
      </c>
      <c r="BA548" s="71">
        <v>1980</v>
      </c>
      <c r="BB548" s="71">
        <v>1502</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2275</v>
      </c>
      <c r="B549" s="70">
        <v>254</v>
      </c>
      <c r="C549" s="70">
        <v>16</v>
      </c>
      <c r="D549" s="70">
        <v>15</v>
      </c>
      <c r="E549" s="70">
        <v>2019</v>
      </c>
      <c r="F549" s="70" t="s">
        <v>158</v>
      </c>
      <c r="G549" s="70" t="s">
        <v>1633</v>
      </c>
      <c r="H549" s="70" t="s">
        <v>1634</v>
      </c>
      <c r="I549" s="148"/>
      <c r="J549" s="71">
        <v>11.078325141083138</v>
      </c>
      <c r="K549" s="71">
        <v>0.63536228098715519</v>
      </c>
      <c r="L549" s="71">
        <v>1.9859817201743755</v>
      </c>
      <c r="M549" s="71">
        <v>8.2594315528484792</v>
      </c>
      <c r="N549" s="71">
        <v>19.19685413320493</v>
      </c>
      <c r="O549" s="71">
        <v>5.7933095282832729</v>
      </c>
      <c r="P549" s="71">
        <v>4.4210262761107062</v>
      </c>
      <c r="Q549" s="71">
        <v>0.43172469592964502</v>
      </c>
      <c r="R549" s="71">
        <v>0.53336767490539272</v>
      </c>
      <c r="S549" s="71">
        <v>0.84910800340921189</v>
      </c>
      <c r="T549" s="72"/>
      <c r="U549" s="71">
        <v>455143</v>
      </c>
      <c r="V549" s="71">
        <v>236</v>
      </c>
      <c r="W549" s="71">
        <v>46</v>
      </c>
      <c r="X549" s="71">
        <v>1760</v>
      </c>
      <c r="Y549" s="71">
        <v>3958</v>
      </c>
      <c r="Z549" s="71">
        <v>3627</v>
      </c>
      <c r="AA549" s="71">
        <v>918</v>
      </c>
      <c r="AB549" s="71">
        <v>6996</v>
      </c>
      <c r="AC549" s="71">
        <v>94053</v>
      </c>
      <c r="AD549" s="71">
        <v>0.84910800340921189</v>
      </c>
      <c r="AE549" s="72"/>
      <c r="AF549" s="71">
        <v>3634239.5290997829</v>
      </c>
      <c r="AG549" s="71">
        <v>439669.60732093902</v>
      </c>
      <c r="AH549" s="71">
        <v>302466.438985279</v>
      </c>
      <c r="AI549" s="71">
        <v>10915401.77853523</v>
      </c>
      <c r="AJ549" s="71">
        <v>15472109.316968869</v>
      </c>
      <c r="AK549" s="71">
        <v>0</v>
      </c>
      <c r="AL549" s="71">
        <v>0</v>
      </c>
      <c r="AM549" s="71">
        <v>952802.53414019709</v>
      </c>
      <c r="AN549" s="71">
        <v>0</v>
      </c>
      <c r="AO549" s="71">
        <v>0</v>
      </c>
      <c r="AP549" s="71">
        <v>31716689.205050297</v>
      </c>
      <c r="AQ549" s="72"/>
      <c r="AR549" s="71">
        <v>4</v>
      </c>
      <c r="AS549" s="71">
        <v>1</v>
      </c>
      <c r="AT549" s="71">
        <v>55</v>
      </c>
      <c r="AU549" s="71">
        <v>0</v>
      </c>
      <c r="AV549" s="71">
        <v>0</v>
      </c>
      <c r="AW549" s="71">
        <v>0</v>
      </c>
      <c r="AX549" s="71"/>
      <c r="AY549" s="72"/>
      <c r="AZ549" s="71">
        <v>20.5</v>
      </c>
      <c r="BA549" s="71">
        <v>1980</v>
      </c>
      <c r="BB549" s="71">
        <v>42597.7</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2276</v>
      </c>
      <c r="B550" s="70">
        <v>255</v>
      </c>
      <c r="C550" s="70">
        <v>17</v>
      </c>
      <c r="D550" s="70">
        <v>15</v>
      </c>
      <c r="E550" s="70">
        <v>2020</v>
      </c>
      <c r="F550" s="70" t="s">
        <v>159</v>
      </c>
      <c r="G550" s="70" t="s">
        <v>1633</v>
      </c>
      <c r="H550" s="70" t="s">
        <v>1634</v>
      </c>
      <c r="I550" s="148"/>
      <c r="J550" s="71">
        <v>13.63688296742421</v>
      </c>
      <c r="K550" s="71">
        <v>0.58198166967760412</v>
      </c>
      <c r="L550" s="71">
        <v>3.6926736608679707</v>
      </c>
      <c r="M550" s="71">
        <v>7.2876125384445336</v>
      </c>
      <c r="N550" s="71">
        <v>17.239366443119795</v>
      </c>
      <c r="O550" s="71">
        <v>5.0043869320393792</v>
      </c>
      <c r="P550" s="71">
        <v>4.0461468874666968</v>
      </c>
      <c r="Q550" s="71">
        <v>0.39816176511290602</v>
      </c>
      <c r="R550" s="71">
        <v>0.56472686750638923</v>
      </c>
      <c r="S550" s="71">
        <v>0.96713958342177364</v>
      </c>
      <c r="T550" s="72"/>
      <c r="U550" s="71">
        <v>635103</v>
      </c>
      <c r="V550" s="71">
        <v>200</v>
      </c>
      <c r="W550" s="71">
        <v>76</v>
      </c>
      <c r="X550" s="71">
        <v>1633</v>
      </c>
      <c r="Y550" s="71">
        <v>3878</v>
      </c>
      <c r="Z550" s="71">
        <v>3576</v>
      </c>
      <c r="AA550" s="71">
        <v>893</v>
      </c>
      <c r="AB550" s="71">
        <v>6753</v>
      </c>
      <c r="AC550" s="71">
        <v>100108.99999999999</v>
      </c>
      <c r="AD550" s="71">
        <v>0.96713958342177364</v>
      </c>
      <c r="AE550" s="72"/>
      <c r="AF550" s="71">
        <v>4958825.4351811204</v>
      </c>
      <c r="AG550" s="71">
        <v>372876.00258780725</v>
      </c>
      <c r="AH550" s="71">
        <v>541524.27080538636</v>
      </c>
      <c r="AI550" s="71">
        <v>9376166.14761905</v>
      </c>
      <c r="AJ550" s="71">
        <v>15924959.76811477</v>
      </c>
      <c r="AK550" s="71"/>
      <c r="AL550" s="71"/>
      <c r="AM550" s="71">
        <v>881341.52739484981</v>
      </c>
      <c r="AN550" s="71"/>
      <c r="AO550" s="71"/>
      <c r="AP550" s="71">
        <v>32055693.151702981</v>
      </c>
      <c r="AQ550" s="72"/>
      <c r="AR550" s="71">
        <v>4</v>
      </c>
      <c r="AS550" s="71">
        <v>1</v>
      </c>
      <c r="AT550" s="71">
        <v>69</v>
      </c>
      <c r="AU550" s="71">
        <v>0</v>
      </c>
      <c r="AV550" s="71">
        <v>0</v>
      </c>
      <c r="AW550" s="71">
        <v>0</v>
      </c>
      <c r="AX550" s="71"/>
      <c r="AY550" s="72"/>
      <c r="AZ550" s="71">
        <v>20.5</v>
      </c>
      <c r="BA550" s="71">
        <v>1980</v>
      </c>
      <c r="BB550" s="71">
        <v>42091.7</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2277</v>
      </c>
      <c r="B551" s="70">
        <v>255</v>
      </c>
      <c r="C551" s="70">
        <v>18</v>
      </c>
      <c r="D551" s="70">
        <v>15</v>
      </c>
      <c r="E551" s="70">
        <v>2021</v>
      </c>
      <c r="F551" s="70" t="s">
        <v>160</v>
      </c>
      <c r="G551" s="70" t="s">
        <v>1633</v>
      </c>
      <c r="H551" s="70" t="s">
        <v>1634</v>
      </c>
      <c r="I551" s="148"/>
      <c r="J551" s="71">
        <v>10.188136029326795</v>
      </c>
      <c r="K551" s="71">
        <v>0.56060989607859424</v>
      </c>
      <c r="L551" s="71">
        <v>3.3698931557988585</v>
      </c>
      <c r="M551" s="71">
        <v>7.4014194943396703</v>
      </c>
      <c r="N551" s="71">
        <v>16.513527229403994</v>
      </c>
      <c r="O551" s="71">
        <v>4.8099811263894257</v>
      </c>
      <c r="P551" s="71">
        <v>4.0425506144163137</v>
      </c>
      <c r="Q551" s="71">
        <v>0.37630490717647502</v>
      </c>
      <c r="R551" s="71">
        <v>0.52123460618049444</v>
      </c>
      <c r="S551" s="71">
        <v>0.74892744634659314</v>
      </c>
      <c r="T551" s="72"/>
      <c r="U551" s="71">
        <v>487265</v>
      </c>
      <c r="V551" s="71">
        <v>200</v>
      </c>
      <c r="W551" s="71">
        <v>76</v>
      </c>
      <c r="X551" s="71">
        <v>1633</v>
      </c>
      <c r="Y551" s="71">
        <v>3760</v>
      </c>
      <c r="Z551" s="71">
        <v>3539</v>
      </c>
      <c r="AA551" s="71">
        <v>870</v>
      </c>
      <c r="AB551" s="71">
        <v>6445</v>
      </c>
      <c r="AC551" s="71">
        <v>89637.999999999985</v>
      </c>
      <c r="AD551" s="71">
        <v>0.74892744634659314</v>
      </c>
      <c r="AE551" s="72"/>
      <c r="AF551" s="71">
        <v>3732240.1638165633</v>
      </c>
      <c r="AG551" s="71">
        <v>379314.98586229247</v>
      </c>
      <c r="AH551" s="71">
        <v>485508.02352976124</v>
      </c>
      <c r="AI551" s="71">
        <v>10288433.64971355</v>
      </c>
      <c r="AJ551" s="71">
        <v>15040766.505792581</v>
      </c>
      <c r="AK551" s="71">
        <v>0</v>
      </c>
      <c r="AL551" s="71">
        <v>0</v>
      </c>
      <c r="AM551" s="71">
        <v>845995.75692128984</v>
      </c>
      <c r="AN551" s="71">
        <v>0</v>
      </c>
      <c r="AO551" s="71">
        <v>0</v>
      </c>
      <c r="AP551" s="71">
        <v>30772259.085636038</v>
      </c>
      <c r="AQ551" s="72"/>
      <c r="AR551" s="71">
        <v>6</v>
      </c>
      <c r="AS551" s="71">
        <v>5</v>
      </c>
      <c r="AT551" s="71">
        <v>77</v>
      </c>
      <c r="AU551" s="71">
        <v>0</v>
      </c>
      <c r="AV551" s="71">
        <v>0</v>
      </c>
      <c r="AW551" s="71">
        <v>0</v>
      </c>
      <c r="AX551" s="71"/>
      <c r="AY551" s="72"/>
      <c r="AZ551" s="71">
        <v>34.5</v>
      </c>
      <c r="BA551" s="71">
        <v>2175.6999999999998</v>
      </c>
      <c r="BB551" s="71">
        <v>42245.3</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1635</v>
      </c>
      <c r="B552" s="70">
        <v>255</v>
      </c>
      <c r="C552" s="70">
        <v>19</v>
      </c>
      <c r="D552" s="70">
        <v>15</v>
      </c>
      <c r="E552" s="70">
        <v>2022</v>
      </c>
      <c r="F552" s="70" t="s">
        <v>161</v>
      </c>
      <c r="G552" s="70" t="s">
        <v>1633</v>
      </c>
      <c r="H552" s="70" t="s">
        <v>1634</v>
      </c>
      <c r="I552" s="148"/>
      <c r="J552" s="71">
        <v>8.3134961736980078</v>
      </c>
      <c r="K552" s="71">
        <v>0.53625368178683341</v>
      </c>
      <c r="L552" s="71">
        <v>3.0215541466754989</v>
      </c>
      <c r="M552" s="71">
        <v>7.5461352432935405</v>
      </c>
      <c r="N552" s="71">
        <v>16.029564672573791</v>
      </c>
      <c r="O552" s="71">
        <v>4.9567057353679997</v>
      </c>
      <c r="P552" s="71">
        <v>4.0138874920043648</v>
      </c>
      <c r="Q552" s="71">
        <v>0.36681798866164206</v>
      </c>
      <c r="R552" s="71">
        <v>0.67324655269117806</v>
      </c>
      <c r="S552" s="71">
        <v>0.67794400769402885</v>
      </c>
      <c r="T552" s="72"/>
      <c r="U552" s="71">
        <v>489023</v>
      </c>
      <c r="V552" s="71">
        <v>200</v>
      </c>
      <c r="W552" s="71">
        <v>76</v>
      </c>
      <c r="X552" s="71">
        <v>1633</v>
      </c>
      <c r="Y552" s="71">
        <v>3706</v>
      </c>
      <c r="Z552" s="71">
        <v>3465</v>
      </c>
      <c r="AA552" s="71">
        <v>877</v>
      </c>
      <c r="AB552" s="71">
        <v>6231</v>
      </c>
      <c r="AC552" s="71">
        <v>117233.99999999997</v>
      </c>
      <c r="AD552" s="71">
        <v>0.67794400769402885</v>
      </c>
      <c r="AE552" s="72"/>
      <c r="AF552" s="71">
        <v>3339306.168255093</v>
      </c>
      <c r="AG552" s="71">
        <v>382647.10556849989</v>
      </c>
      <c r="AH552" s="71">
        <v>538918.36948081979</v>
      </c>
      <c r="AI552" s="71">
        <v>10217694.24262994</v>
      </c>
      <c r="AJ552" s="71">
        <v>15090330.51817742</v>
      </c>
      <c r="AK552" s="71">
        <v>0</v>
      </c>
      <c r="AL552" s="71">
        <v>0</v>
      </c>
      <c r="AM552" s="71">
        <v>804592.17145073705</v>
      </c>
      <c r="AN552" s="71">
        <v>0</v>
      </c>
      <c r="AO552" s="71">
        <v>0</v>
      </c>
      <c r="AP552" s="71">
        <v>30373488.575562511</v>
      </c>
      <c r="AQ552" s="72"/>
      <c r="AR552" s="71">
        <v>6</v>
      </c>
      <c r="AS552" s="71">
        <v>5</v>
      </c>
      <c r="AT552" s="71">
        <v>112</v>
      </c>
      <c r="AU552" s="71">
        <v>0</v>
      </c>
      <c r="AV552" s="71">
        <v>0</v>
      </c>
      <c r="AW552" s="71">
        <v>0</v>
      </c>
      <c r="AX552" s="71"/>
      <c r="AY552" s="72"/>
      <c r="AZ552" s="71">
        <v>34.5</v>
      </c>
      <c r="BA552" s="71">
        <v>2175.6999999999998</v>
      </c>
      <c r="BB552" s="71">
        <v>42923.1</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2278</v>
      </c>
      <c r="B553" s="70">
        <v>255</v>
      </c>
      <c r="C553" s="70">
        <v>20</v>
      </c>
      <c r="D553" s="70">
        <v>15</v>
      </c>
      <c r="E553" s="70">
        <v>2023</v>
      </c>
      <c r="F553" s="70" t="s">
        <v>1539</v>
      </c>
      <c r="G553" s="70" t="s">
        <v>1633</v>
      </c>
      <c r="H553" s="70" t="s">
        <v>1634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8</v>
      </c>
      <c r="AS553" s="71">
        <v>5</v>
      </c>
      <c r="AT553" s="71">
        <v>149</v>
      </c>
      <c r="AU553" s="71">
        <v>0</v>
      </c>
      <c r="AV553" s="71">
        <v>0</v>
      </c>
      <c r="AW553" s="71">
        <v>0</v>
      </c>
      <c r="AX553" s="71"/>
      <c r="AY553" s="72"/>
      <c r="AZ553" s="71">
        <v>41.6</v>
      </c>
      <c r="BA553" s="71">
        <v>2175.6999999999998</v>
      </c>
      <c r="BB553" s="71">
        <v>43634.1</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1632</v>
      </c>
      <c r="B554" s="70">
        <v>255</v>
      </c>
      <c r="C554" s="70">
        <v>21</v>
      </c>
      <c r="D554" s="70">
        <v>15</v>
      </c>
      <c r="E554" s="70">
        <v>2024</v>
      </c>
      <c r="F554" s="70" t="s">
        <v>1554</v>
      </c>
      <c r="G554" s="70" t="s">
        <v>1633</v>
      </c>
      <c r="H554" s="70" t="s">
        <v>1634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2279</v>
      </c>
      <c r="B555" s="70">
        <v>324</v>
      </c>
      <c r="C555" s="70">
        <v>1</v>
      </c>
      <c r="D555" s="70">
        <v>20</v>
      </c>
      <c r="E555" s="70">
        <v>1990</v>
      </c>
      <c r="F555" s="70" t="s">
        <v>787</v>
      </c>
      <c r="G555" s="70" t="s">
        <v>1656</v>
      </c>
      <c r="H555" s="70" t="s">
        <v>1657</v>
      </c>
      <c r="I555" s="148"/>
      <c r="J555" s="71">
        <v>36.684300721776019</v>
      </c>
      <c r="K555" s="71">
        <v>3.0934015952827738</v>
      </c>
      <c r="L555" s="71">
        <v>13.679286356707269</v>
      </c>
      <c r="M555" s="71">
        <v>7.1363436781714542</v>
      </c>
      <c r="N555" s="71">
        <v>15.556763460722181</v>
      </c>
      <c r="O555" s="71">
        <v>9.3286917400590283</v>
      </c>
      <c r="P555" s="71">
        <v>13.286048650473379</v>
      </c>
      <c r="Q555" s="71">
        <v>0.60412864486869899</v>
      </c>
      <c r="R555" s="71">
        <v>0</v>
      </c>
      <c r="S555" s="71">
        <v>0.49194947694637881</v>
      </c>
      <c r="T555" s="72"/>
      <c r="U555" s="71">
        <v>1029965</v>
      </c>
      <c r="V555" s="71">
        <v>566</v>
      </c>
      <c r="W555" s="71">
        <v>160</v>
      </c>
      <c r="X555" s="71">
        <v>2393</v>
      </c>
      <c r="Y555" s="71">
        <v>3328</v>
      </c>
      <c r="Z555" s="71">
        <v>3837</v>
      </c>
      <c r="AA555" s="71">
        <v>3226</v>
      </c>
      <c r="AB555" s="71">
        <v>9809</v>
      </c>
      <c r="AC555" s="71">
        <v>0</v>
      </c>
      <c r="AD555" s="71">
        <v>0.49194947694637881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2280</v>
      </c>
      <c r="B556" s="70">
        <v>325</v>
      </c>
      <c r="C556" s="70">
        <v>2</v>
      </c>
      <c r="D556" s="70">
        <v>20</v>
      </c>
      <c r="E556" s="70">
        <v>2005</v>
      </c>
      <c r="F556" s="70" t="s">
        <v>789</v>
      </c>
      <c r="G556" s="70" t="s">
        <v>1656</v>
      </c>
      <c r="H556" s="70" t="s">
        <v>1657</v>
      </c>
      <c r="I556" s="148"/>
      <c r="J556" s="71">
        <v>24.347186168130449</v>
      </c>
      <c r="K556" s="71">
        <v>1.265420967473609</v>
      </c>
      <c r="L556" s="71">
        <v>5.8559313509996977</v>
      </c>
      <c r="M556" s="71">
        <v>9.6984480281932068</v>
      </c>
      <c r="N556" s="71">
        <v>17.397628537816491</v>
      </c>
      <c r="O556" s="71">
        <v>10.278043892634351</v>
      </c>
      <c r="P556" s="71">
        <v>9.8561804757470739</v>
      </c>
      <c r="Q556" s="71">
        <v>0.49381980459507702</v>
      </c>
      <c r="R556" s="71">
        <v>0</v>
      </c>
      <c r="S556" s="71">
        <v>1.5264572458271559</v>
      </c>
      <c r="T556" s="72"/>
      <c r="U556" s="71">
        <v>751972</v>
      </c>
      <c r="V556" s="71">
        <v>386</v>
      </c>
      <c r="W556" s="71">
        <v>52</v>
      </c>
      <c r="X556" s="71">
        <v>1575</v>
      </c>
      <c r="Y556" s="71">
        <v>3547</v>
      </c>
      <c r="Z556" s="71">
        <v>4892</v>
      </c>
      <c r="AA556" s="71">
        <v>1960</v>
      </c>
      <c r="AB556" s="71">
        <v>8382</v>
      </c>
      <c r="AC556" s="71">
        <v>0</v>
      </c>
      <c r="AD556" s="71">
        <v>1.5264572458271559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2281</v>
      </c>
      <c r="B557" s="70">
        <v>326</v>
      </c>
      <c r="C557" s="70">
        <v>3</v>
      </c>
      <c r="D557" s="70">
        <v>20</v>
      </c>
      <c r="E557" s="70">
        <v>2006</v>
      </c>
      <c r="F557" s="70" t="s">
        <v>790</v>
      </c>
      <c r="G557" s="70" t="s">
        <v>1656</v>
      </c>
      <c r="H557" s="70" t="s">
        <v>1657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2282</v>
      </c>
      <c r="B558" s="70">
        <v>327</v>
      </c>
      <c r="C558" s="70">
        <v>4</v>
      </c>
      <c r="D558" s="70">
        <v>20</v>
      </c>
      <c r="E558" s="70">
        <v>2007</v>
      </c>
      <c r="F558" s="70" t="s">
        <v>791</v>
      </c>
      <c r="G558" s="1064" t="s">
        <v>1656</v>
      </c>
      <c r="H558" s="70" t="s">
        <v>1657</v>
      </c>
      <c r="I558" s="148"/>
      <c r="J558" s="71">
        <v>21.638683366858341</v>
      </c>
      <c r="K558" s="71">
        <v>0.92571463798851483</v>
      </c>
      <c r="L558" s="71">
        <v>7.7965375746327803</v>
      </c>
      <c r="M558" s="71">
        <v>10.550092284848519</v>
      </c>
      <c r="N558" s="71">
        <v>17.40577846154115</v>
      </c>
      <c r="O558" s="71">
        <v>9.7455234068364796</v>
      </c>
      <c r="P558" s="71">
        <v>9.5900096487082589</v>
      </c>
      <c r="Q558" s="71">
        <v>0.50583988367657096</v>
      </c>
      <c r="R558" s="71">
        <v>0</v>
      </c>
      <c r="S558" s="71">
        <v>0.62115728895282851</v>
      </c>
      <c r="T558" s="72"/>
      <c r="U558" s="71">
        <v>710619</v>
      </c>
      <c r="V558" s="71">
        <v>308</v>
      </c>
      <c r="W558" s="71">
        <v>95</v>
      </c>
      <c r="X558" s="71">
        <v>2146</v>
      </c>
      <c r="Y558" s="71">
        <v>3558</v>
      </c>
      <c r="Z558" s="71">
        <v>4822</v>
      </c>
      <c r="AA558" s="71">
        <v>1878</v>
      </c>
      <c r="AB558" s="71">
        <v>8132</v>
      </c>
      <c r="AC558" s="71">
        <v>0</v>
      </c>
      <c r="AD558" s="71">
        <v>0.62115728895282851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2283</v>
      </c>
      <c r="B559" s="70">
        <v>328</v>
      </c>
      <c r="C559" s="70">
        <v>5</v>
      </c>
      <c r="D559" s="70">
        <v>20</v>
      </c>
      <c r="E559" s="70">
        <v>2008</v>
      </c>
      <c r="F559" s="70" t="s">
        <v>792</v>
      </c>
      <c r="G559" s="1064" t="s">
        <v>1656</v>
      </c>
      <c r="H559" s="70" t="s">
        <v>1657</v>
      </c>
      <c r="I559" s="148"/>
      <c r="J559" s="71">
        <v>24.273496586867349</v>
      </c>
      <c r="K559" s="71">
        <v>0.81246037121970616</v>
      </c>
      <c r="L559" s="71">
        <v>6.7320159393234391</v>
      </c>
      <c r="M559" s="71">
        <v>12.344629596472259</v>
      </c>
      <c r="N559" s="71">
        <v>17.620227988547299</v>
      </c>
      <c r="O559" s="71">
        <v>9.317444715419656</v>
      </c>
      <c r="P559" s="71">
        <v>9.247536096440971</v>
      </c>
      <c r="Q559" s="71">
        <v>0.48927053013686</v>
      </c>
      <c r="R559" s="71">
        <v>0</v>
      </c>
      <c r="S559" s="71">
        <v>0.61736078136826145</v>
      </c>
      <c r="T559" s="72"/>
      <c r="U559" s="71">
        <v>837554</v>
      </c>
      <c r="V559" s="71">
        <v>308</v>
      </c>
      <c r="W559" s="71">
        <v>95</v>
      </c>
      <c r="X559" s="71">
        <v>2146</v>
      </c>
      <c r="Y559" s="71">
        <v>3554</v>
      </c>
      <c r="Z559" s="71">
        <v>4772</v>
      </c>
      <c r="AA559" s="71">
        <v>1813</v>
      </c>
      <c r="AB559" s="71">
        <v>7995</v>
      </c>
      <c r="AC559" s="71">
        <v>0</v>
      </c>
      <c r="AD559" s="71">
        <v>0.61736078136826145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2284</v>
      </c>
      <c r="B560" s="70">
        <v>329</v>
      </c>
      <c r="C560" s="70">
        <v>6</v>
      </c>
      <c r="D560" s="70">
        <v>20</v>
      </c>
      <c r="E560" s="70">
        <v>2009</v>
      </c>
      <c r="F560" s="70" t="s">
        <v>176</v>
      </c>
      <c r="G560" s="70" t="s">
        <v>1656</v>
      </c>
      <c r="H560" s="70" t="s">
        <v>1657</v>
      </c>
      <c r="I560" s="148"/>
      <c r="J560" s="71">
        <v>21.132278984594709</v>
      </c>
      <c r="K560" s="71">
        <v>0.56859611359885676</v>
      </c>
      <c r="L560" s="71">
        <v>3.153814294001223</v>
      </c>
      <c r="M560" s="71">
        <v>9.2737462344364978</v>
      </c>
      <c r="N560" s="71">
        <v>15.01529204925237</v>
      </c>
      <c r="O560" s="71">
        <v>9.3922267130148658</v>
      </c>
      <c r="P560" s="71">
        <v>9.0873076305551415</v>
      </c>
      <c r="Q560" s="71">
        <v>0.45745937102419698</v>
      </c>
      <c r="R560" s="71">
        <v>0</v>
      </c>
      <c r="S560" s="71">
        <v>0.61689357220067376</v>
      </c>
      <c r="T560" s="72"/>
      <c r="U560" s="71">
        <v>736356</v>
      </c>
      <c r="V560" s="71">
        <v>264</v>
      </c>
      <c r="W560" s="71">
        <v>51</v>
      </c>
      <c r="X560" s="71">
        <v>2036</v>
      </c>
      <c r="Y560" s="71">
        <v>3526</v>
      </c>
      <c r="Z560" s="71">
        <v>4748</v>
      </c>
      <c r="AA560" s="71">
        <v>1829</v>
      </c>
      <c r="AB560" s="71">
        <v>7847</v>
      </c>
      <c r="AC560" s="71">
        <v>0</v>
      </c>
      <c r="AD560" s="71">
        <v>0.61689357220067376</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2285</v>
      </c>
      <c r="B561" s="70">
        <v>330</v>
      </c>
      <c r="C561" s="70">
        <v>7</v>
      </c>
      <c r="D561" s="70">
        <v>20</v>
      </c>
      <c r="E561" s="70">
        <v>2010</v>
      </c>
      <c r="F561" s="70" t="s">
        <v>177</v>
      </c>
      <c r="G561" s="70" t="s">
        <v>1656</v>
      </c>
      <c r="H561" s="70" t="s">
        <v>1657</v>
      </c>
      <c r="I561" s="148"/>
      <c r="J561" s="71">
        <v>18.893471503472249</v>
      </c>
      <c r="K561" s="71">
        <v>0.59299242616373693</v>
      </c>
      <c r="L561" s="71">
        <v>2.8712396391622961</v>
      </c>
      <c r="M561" s="71">
        <v>8.3012962691899137</v>
      </c>
      <c r="N561" s="71">
        <v>14.575418062356709</v>
      </c>
      <c r="O561" s="71">
        <v>9.3389398129059753</v>
      </c>
      <c r="P561" s="71">
        <v>9.1773839758488727</v>
      </c>
      <c r="Q561" s="71">
        <v>0.467851650085988</v>
      </c>
      <c r="R561" s="71">
        <v>0</v>
      </c>
      <c r="S561" s="71">
        <v>0.16990030032498471</v>
      </c>
      <c r="T561" s="72"/>
      <c r="U561" s="71">
        <v>736962</v>
      </c>
      <c r="V561" s="71">
        <v>264</v>
      </c>
      <c r="W561" s="71">
        <v>51</v>
      </c>
      <c r="X561" s="71">
        <v>2036</v>
      </c>
      <c r="Y561" s="71">
        <v>3481</v>
      </c>
      <c r="Z561" s="71">
        <v>4743</v>
      </c>
      <c r="AA561" s="71">
        <v>1801</v>
      </c>
      <c r="AB561" s="71">
        <v>7690</v>
      </c>
      <c r="AC561" s="71">
        <v>0</v>
      </c>
      <c r="AD561" s="71">
        <v>0.16990030032498471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2286</v>
      </c>
      <c r="B562" s="70">
        <v>331</v>
      </c>
      <c r="C562" s="70">
        <v>8</v>
      </c>
      <c r="D562" s="70">
        <v>20</v>
      </c>
      <c r="E562" s="70">
        <v>2011</v>
      </c>
      <c r="F562" s="70" t="s">
        <v>178</v>
      </c>
      <c r="G562" s="70" t="s">
        <v>1656</v>
      </c>
      <c r="H562" s="70" t="s">
        <v>1657</v>
      </c>
      <c r="I562" s="148"/>
      <c r="J562" s="71">
        <v>21.740358939863789</v>
      </c>
      <c r="K562" s="71">
        <v>0.83089268954373219</v>
      </c>
      <c r="L562" s="71">
        <v>2.6790757957585138</v>
      </c>
      <c r="M562" s="71">
        <v>10.486871051484149</v>
      </c>
      <c r="N562" s="71">
        <v>17.458441893451401</v>
      </c>
      <c r="O562" s="71">
        <v>8.7934824519248025</v>
      </c>
      <c r="P562" s="71">
        <v>7.3633051144314647</v>
      </c>
      <c r="Q562" s="71">
        <v>0.53138056053720195</v>
      </c>
      <c r="R562" s="71">
        <v>0</v>
      </c>
      <c r="S562" s="71">
        <v>0.32076337055895432</v>
      </c>
      <c r="T562" s="72"/>
      <c r="U562" s="71">
        <v>798651</v>
      </c>
      <c r="V562" s="71">
        <v>264</v>
      </c>
      <c r="W562" s="71">
        <v>51</v>
      </c>
      <c r="X562" s="71">
        <v>2036</v>
      </c>
      <c r="Y562" s="71">
        <v>3464</v>
      </c>
      <c r="Z562" s="71">
        <v>4563</v>
      </c>
      <c r="AA562" s="71">
        <v>1488</v>
      </c>
      <c r="AB562" s="71">
        <v>7572</v>
      </c>
      <c r="AC562" s="71">
        <v>0</v>
      </c>
      <c r="AD562" s="71">
        <v>0.32076337055895432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2287</v>
      </c>
      <c r="B563" s="70">
        <v>332</v>
      </c>
      <c r="C563" s="70">
        <v>9</v>
      </c>
      <c r="D563" s="70">
        <v>20</v>
      </c>
      <c r="E563" s="70">
        <v>2012</v>
      </c>
      <c r="F563" s="70" t="s">
        <v>179</v>
      </c>
      <c r="G563" s="70" t="s">
        <v>1656</v>
      </c>
      <c r="H563" s="70" t="s">
        <v>1657</v>
      </c>
      <c r="I563" s="148"/>
      <c r="J563" s="71">
        <v>21.72565035516882</v>
      </c>
      <c r="K563" s="71">
        <v>0.93603275039750422</v>
      </c>
      <c r="L563" s="71">
        <v>2.703107813474789</v>
      </c>
      <c r="M563" s="71">
        <v>13.02466052562067</v>
      </c>
      <c r="N563" s="71">
        <v>19.139513181942242</v>
      </c>
      <c r="O563" s="71">
        <v>8.8638584587662486</v>
      </c>
      <c r="P563" s="71">
        <v>7.320596266333828</v>
      </c>
      <c r="Q563" s="71">
        <v>0.56658359390971302</v>
      </c>
      <c r="R563" s="71">
        <v>0</v>
      </c>
      <c r="S563" s="71">
        <v>0.52441082300533381</v>
      </c>
      <c r="T563" s="72"/>
      <c r="U563" s="71">
        <v>764699</v>
      </c>
      <c r="V563" s="71">
        <v>264</v>
      </c>
      <c r="W563" s="71">
        <v>51</v>
      </c>
      <c r="X563" s="71">
        <v>2036</v>
      </c>
      <c r="Y563" s="71">
        <v>3457</v>
      </c>
      <c r="Z563" s="71">
        <v>4636</v>
      </c>
      <c r="AA563" s="71">
        <v>1471</v>
      </c>
      <c r="AB563" s="71">
        <v>7431</v>
      </c>
      <c r="AC563" s="71">
        <v>0</v>
      </c>
      <c r="AD563" s="71">
        <v>0.52441082300533381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2288</v>
      </c>
      <c r="B564" s="70">
        <v>333</v>
      </c>
      <c r="C564" s="70">
        <v>10</v>
      </c>
      <c r="D564" s="70">
        <v>20</v>
      </c>
      <c r="E564" s="70">
        <v>2013</v>
      </c>
      <c r="F564" s="70" t="s">
        <v>180</v>
      </c>
      <c r="G564" s="70" t="s">
        <v>1656</v>
      </c>
      <c r="H564" s="70" t="s">
        <v>1657</v>
      </c>
      <c r="I564" s="148"/>
      <c r="J564" s="71">
        <v>25.556984342734889</v>
      </c>
      <c r="K564" s="71">
        <v>0.77363426097997878</v>
      </c>
      <c r="L564" s="71">
        <v>2.3870573437332632</v>
      </c>
      <c r="M564" s="71">
        <v>12.113245685030989</v>
      </c>
      <c r="N564" s="71">
        <v>18.62921738476491</v>
      </c>
      <c r="O564" s="71">
        <v>8.8419159097726201</v>
      </c>
      <c r="P564" s="71">
        <v>8.7518775876426034</v>
      </c>
      <c r="Q564" s="71">
        <v>0.57118853580444295</v>
      </c>
      <c r="R564" s="71">
        <v>0</v>
      </c>
      <c r="S564" s="71">
        <v>0.5727573398427882</v>
      </c>
      <c r="T564" s="72"/>
      <c r="U564" s="71">
        <v>915931</v>
      </c>
      <c r="V564" s="71">
        <v>264</v>
      </c>
      <c r="W564" s="71">
        <v>51</v>
      </c>
      <c r="X564" s="71">
        <v>2036</v>
      </c>
      <c r="Y564" s="71">
        <v>3472</v>
      </c>
      <c r="Z564" s="71">
        <v>4831</v>
      </c>
      <c r="AA564" s="71">
        <v>1752</v>
      </c>
      <c r="AB564" s="71">
        <v>7384</v>
      </c>
      <c r="AC564" s="71">
        <v>0</v>
      </c>
      <c r="AD564" s="71">
        <v>0.5727573398427882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2289</v>
      </c>
      <c r="B565" s="70">
        <v>334</v>
      </c>
      <c r="C565" s="70">
        <v>11</v>
      </c>
      <c r="D565" s="70">
        <v>20</v>
      </c>
      <c r="E565" s="70">
        <v>2014</v>
      </c>
      <c r="F565" s="70" t="s">
        <v>181</v>
      </c>
      <c r="G565" s="70" t="s">
        <v>1656</v>
      </c>
      <c r="H565" s="70" t="s">
        <v>1657</v>
      </c>
      <c r="I565" s="148"/>
      <c r="J565" s="71">
        <v>25.376174487611479</v>
      </c>
      <c r="K565" s="71">
        <v>0.75547846681485353</v>
      </c>
      <c r="L565" s="71">
        <v>4.7687184409907584</v>
      </c>
      <c r="M565" s="71">
        <v>12.65376603581484</v>
      </c>
      <c r="N565" s="71">
        <v>19.589582042106539</v>
      </c>
      <c r="O565" s="71">
        <v>8.3620895373104975</v>
      </c>
      <c r="P565" s="71">
        <v>8.6818779423292725</v>
      </c>
      <c r="Q565" s="71">
        <v>0.53666611402550501</v>
      </c>
      <c r="R565" s="71">
        <v>0</v>
      </c>
      <c r="S565" s="71">
        <v>0.49268780316564609</v>
      </c>
      <c r="T565" s="72"/>
      <c r="U565" s="71">
        <v>1010051</v>
      </c>
      <c r="V565" s="71">
        <v>224</v>
      </c>
      <c r="W565" s="71">
        <v>104</v>
      </c>
      <c r="X565" s="71">
        <v>2022</v>
      </c>
      <c r="Y565" s="71">
        <v>3448</v>
      </c>
      <c r="Z565" s="71">
        <v>4812</v>
      </c>
      <c r="AA565" s="71">
        <v>1729</v>
      </c>
      <c r="AB565" s="71">
        <v>7231</v>
      </c>
      <c r="AC565" s="71">
        <v>0</v>
      </c>
      <c r="AD565" s="71">
        <v>0.49268780316564609</v>
      </c>
      <c r="AE565" s="72"/>
      <c r="AF565" s="71"/>
      <c r="AG565" s="71"/>
      <c r="AH565" s="71"/>
      <c r="AI565" s="71"/>
      <c r="AJ565" s="71"/>
      <c r="AK565" s="71"/>
      <c r="AL565" s="71"/>
      <c r="AM565" s="71"/>
      <c r="AN565" s="71"/>
      <c r="AO565" s="71"/>
      <c r="AP565" s="71"/>
      <c r="AQ565" s="72"/>
      <c r="AR565" s="71">
        <v>88</v>
      </c>
      <c r="AS565" s="71">
        <v>19</v>
      </c>
      <c r="AT565" s="71">
        <v>0</v>
      </c>
      <c r="AU565" s="71">
        <v>0</v>
      </c>
      <c r="AV565" s="71">
        <v>0</v>
      </c>
      <c r="AW565" s="71">
        <v>0</v>
      </c>
      <c r="AX565" s="71"/>
      <c r="AY565" s="72"/>
      <c r="AZ565" s="71">
        <v>451.02300000000002</v>
      </c>
      <c r="BA565" s="71">
        <v>4930.1000000000004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2290</v>
      </c>
      <c r="B566" s="70">
        <v>335</v>
      </c>
      <c r="C566" s="70">
        <v>12</v>
      </c>
      <c r="D566" s="70">
        <v>20</v>
      </c>
      <c r="E566" s="70">
        <v>2015</v>
      </c>
      <c r="F566" s="70" t="s">
        <v>182</v>
      </c>
      <c r="G566" s="70" t="s">
        <v>1656</v>
      </c>
      <c r="H566" s="70" t="s">
        <v>1657</v>
      </c>
      <c r="I566" s="148"/>
      <c r="J566" s="71">
        <v>32.219760319353902</v>
      </c>
      <c r="K566" s="71">
        <v>0.72442531558255485</v>
      </c>
      <c r="L566" s="71">
        <v>5.0195736496525374</v>
      </c>
      <c r="M566" s="71">
        <v>12.243440360080919</v>
      </c>
      <c r="N566" s="71">
        <v>18.040695364311048</v>
      </c>
      <c r="O566" s="71">
        <v>8.3081984930497494</v>
      </c>
      <c r="P566" s="71">
        <v>8.5279276547758318</v>
      </c>
      <c r="Q566" s="71">
        <v>0.51838674796843598</v>
      </c>
      <c r="R566" s="71">
        <v>0</v>
      </c>
      <c r="S566" s="71">
        <v>0.54517200123461129</v>
      </c>
      <c r="T566" s="72"/>
      <c r="U566" s="71">
        <v>1285795</v>
      </c>
      <c r="V566" s="71">
        <v>224</v>
      </c>
      <c r="W566" s="71">
        <v>104</v>
      </c>
      <c r="X566" s="71">
        <v>2022</v>
      </c>
      <c r="Y566" s="71">
        <v>3450</v>
      </c>
      <c r="Z566" s="71">
        <v>4827</v>
      </c>
      <c r="AA566" s="71">
        <v>1697</v>
      </c>
      <c r="AB566" s="71">
        <v>7135</v>
      </c>
      <c r="AC566" s="71">
        <v>0</v>
      </c>
      <c r="AD566" s="71">
        <v>0.54517200123461129</v>
      </c>
      <c r="AE566" s="72"/>
      <c r="AF566" s="71">
        <v>9922866.4840834402</v>
      </c>
      <c r="AG566" s="71">
        <v>482626.53797454759</v>
      </c>
      <c r="AH566" s="71">
        <v>649040.23132003809</v>
      </c>
      <c r="AI566" s="71">
        <v>12860084.11405565</v>
      </c>
      <c r="AJ566" s="71">
        <v>15280214.296248849</v>
      </c>
      <c r="AK566" s="71">
        <v>0</v>
      </c>
      <c r="AL566" s="71">
        <v>0</v>
      </c>
      <c r="AM566" s="71">
        <v>977821.81980069634</v>
      </c>
      <c r="AN566" s="71">
        <v>0</v>
      </c>
      <c r="AO566" s="71">
        <v>0</v>
      </c>
      <c r="AP566" s="71">
        <v>40172653.483483218</v>
      </c>
      <c r="AQ566" s="72"/>
      <c r="AR566" s="71">
        <v>99</v>
      </c>
      <c r="AS566" s="71">
        <v>23</v>
      </c>
      <c r="AT566" s="71">
        <v>0</v>
      </c>
      <c r="AU566" s="71">
        <v>0</v>
      </c>
      <c r="AV566" s="71">
        <v>0</v>
      </c>
      <c r="AW566" s="71">
        <v>0</v>
      </c>
      <c r="AX566" s="71"/>
      <c r="AY566" s="72"/>
      <c r="AZ566" s="71">
        <v>521.32299999999998</v>
      </c>
      <c r="BA566" s="71">
        <v>5300.9</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2291</v>
      </c>
      <c r="B567" s="70">
        <v>336</v>
      </c>
      <c r="C567" s="70">
        <v>13</v>
      </c>
      <c r="D567" s="70">
        <v>20</v>
      </c>
      <c r="E567" s="70">
        <v>2016</v>
      </c>
      <c r="F567" s="70" t="s">
        <v>155</v>
      </c>
      <c r="G567" s="70" t="s">
        <v>1656</v>
      </c>
      <c r="H567" s="70" t="s">
        <v>1657</v>
      </c>
      <c r="I567" s="148"/>
      <c r="J567" s="71">
        <v>33.914427959346085</v>
      </c>
      <c r="K567" s="71">
        <v>0.68333450490867209</v>
      </c>
      <c r="L567" s="71">
        <v>5.3977893581009777</v>
      </c>
      <c r="M567" s="71">
        <v>10.49733019162586</v>
      </c>
      <c r="N567" s="71">
        <v>18.165392185236989</v>
      </c>
      <c r="O567" s="71">
        <v>8.1375960815511643</v>
      </c>
      <c r="P567" s="71">
        <v>9.0372227973529355</v>
      </c>
      <c r="Q567" s="71">
        <v>0.49414166684773725</v>
      </c>
      <c r="R567" s="71">
        <v>0</v>
      </c>
      <c r="S567" s="71">
        <v>0.51462812056542528</v>
      </c>
      <c r="T567" s="72"/>
      <c r="U567" s="71">
        <v>1288277</v>
      </c>
      <c r="V567" s="71">
        <v>224</v>
      </c>
      <c r="W567" s="71">
        <v>104</v>
      </c>
      <c r="X567" s="71">
        <v>2022</v>
      </c>
      <c r="Y567" s="71">
        <v>3416</v>
      </c>
      <c r="Z567" s="71">
        <v>4786</v>
      </c>
      <c r="AA567" s="71">
        <v>1860</v>
      </c>
      <c r="AB567" s="71">
        <v>6996</v>
      </c>
      <c r="AC567" s="71">
        <v>0</v>
      </c>
      <c r="AD567" s="71">
        <v>0.51462812056542528</v>
      </c>
      <c r="AE567" s="72"/>
      <c r="AF567" s="71">
        <v>10627635.82287463</v>
      </c>
      <c r="AG567" s="71">
        <v>460041.79300230287</v>
      </c>
      <c r="AH567" s="71">
        <v>550093.57789244957</v>
      </c>
      <c r="AI567" s="71">
        <v>12836927.957747011</v>
      </c>
      <c r="AJ567" s="71">
        <v>15028112.283171101</v>
      </c>
      <c r="AK567" s="71">
        <v>0</v>
      </c>
      <c r="AL567" s="71">
        <v>0</v>
      </c>
      <c r="AM567" s="71">
        <v>959517.32500574691</v>
      </c>
      <c r="AN567" s="71">
        <v>0</v>
      </c>
      <c r="AO567" s="71">
        <v>0</v>
      </c>
      <c r="AP567" s="71">
        <v>40462328.759693243</v>
      </c>
      <c r="AQ567" s="72"/>
      <c r="AR567" s="71">
        <v>106</v>
      </c>
      <c r="AS567" s="71">
        <v>25</v>
      </c>
      <c r="AT567" s="71">
        <v>0</v>
      </c>
      <c r="AU567" s="71">
        <v>0</v>
      </c>
      <c r="AV567" s="71">
        <v>0</v>
      </c>
      <c r="AW567" s="71">
        <v>0</v>
      </c>
      <c r="AX567" s="71"/>
      <c r="AY567" s="72"/>
      <c r="AZ567" s="71">
        <v>567.22299999999996</v>
      </c>
      <c r="BA567" s="71">
        <v>5399.9</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2292</v>
      </c>
      <c r="B568" s="70">
        <v>337</v>
      </c>
      <c r="C568" s="70">
        <v>14</v>
      </c>
      <c r="D568" s="70">
        <v>20</v>
      </c>
      <c r="E568" s="70">
        <v>2017</v>
      </c>
      <c r="F568" s="70" t="s">
        <v>156</v>
      </c>
      <c r="G568" s="70" t="s">
        <v>1656</v>
      </c>
      <c r="H568" s="70" t="s">
        <v>1657</v>
      </c>
      <c r="I568" s="148"/>
      <c r="J568" s="71">
        <v>34.819636200172653</v>
      </c>
      <c r="K568" s="71">
        <v>0.69826554969699439</v>
      </c>
      <c r="L568" s="71">
        <v>4.8726387286250299</v>
      </c>
      <c r="M568" s="71">
        <v>10.52556770002473</v>
      </c>
      <c r="N568" s="71">
        <v>17.72384775748943</v>
      </c>
      <c r="O568" s="71">
        <v>7.9931020743636365</v>
      </c>
      <c r="P568" s="71">
        <v>9.0958458659816319</v>
      </c>
      <c r="Q568" s="71">
        <v>0.46958135902028902</v>
      </c>
      <c r="R568" s="71">
        <v>0</v>
      </c>
      <c r="S568" s="71">
        <v>0.5561610380347688</v>
      </c>
      <c r="T568" s="72"/>
      <c r="U568" s="71">
        <v>1301475</v>
      </c>
      <c r="V568" s="71">
        <v>224</v>
      </c>
      <c r="W568" s="71">
        <v>104</v>
      </c>
      <c r="X568" s="71">
        <v>2022</v>
      </c>
      <c r="Y568" s="71">
        <v>3406</v>
      </c>
      <c r="Z568" s="71">
        <v>4779</v>
      </c>
      <c r="AA568" s="71">
        <v>1884</v>
      </c>
      <c r="AB568" s="71">
        <v>6875</v>
      </c>
      <c r="AC568" s="71">
        <v>0</v>
      </c>
      <c r="AD568" s="71">
        <v>0.5561610380347688</v>
      </c>
      <c r="AE568" s="72"/>
      <c r="AF568" s="71">
        <v>10550112.157013809</v>
      </c>
      <c r="AG568" s="71">
        <v>461378.46659047349</v>
      </c>
      <c r="AH568" s="71">
        <v>671997.50704225525</v>
      </c>
      <c r="AI568" s="71">
        <v>12519334.27969118</v>
      </c>
      <c r="AJ568" s="71">
        <v>13587601.986066841</v>
      </c>
      <c r="AK568" s="71">
        <v>0</v>
      </c>
      <c r="AL568" s="71">
        <v>0</v>
      </c>
      <c r="AM568" s="71">
        <v>944397.31495607505</v>
      </c>
      <c r="AN568" s="71">
        <v>0</v>
      </c>
      <c r="AO568" s="71">
        <v>0</v>
      </c>
      <c r="AP568" s="71">
        <v>38734821.711360633</v>
      </c>
      <c r="AQ568" s="72"/>
      <c r="AR568" s="71">
        <v>111</v>
      </c>
      <c r="AS568" s="71">
        <v>25</v>
      </c>
      <c r="AT568" s="71">
        <v>0</v>
      </c>
      <c r="AU568" s="71">
        <v>0</v>
      </c>
      <c r="AV568" s="71">
        <v>0</v>
      </c>
      <c r="AW568" s="71">
        <v>0</v>
      </c>
      <c r="AX568" s="71"/>
      <c r="AY568" s="72"/>
      <c r="AZ568" s="71">
        <v>603.72299999999996</v>
      </c>
      <c r="BA568" s="71">
        <v>5487.1</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2293</v>
      </c>
      <c r="B569" s="70">
        <v>338</v>
      </c>
      <c r="C569" s="70">
        <v>15</v>
      </c>
      <c r="D569" s="70">
        <v>20</v>
      </c>
      <c r="E569" s="70">
        <v>2018</v>
      </c>
      <c r="F569" s="70" t="s">
        <v>183</v>
      </c>
      <c r="G569" s="70" t="s">
        <v>1656</v>
      </c>
      <c r="H569" s="70" t="s">
        <v>1657</v>
      </c>
      <c r="I569" s="148"/>
      <c r="J569" s="71">
        <v>34.767543228085941</v>
      </c>
      <c r="K569" s="71">
        <v>0.64989609867053366</v>
      </c>
      <c r="L569" s="71">
        <v>4.470018420476892</v>
      </c>
      <c r="M569" s="71">
        <v>10.577480603865196</v>
      </c>
      <c r="N569" s="71">
        <v>16.203063943490481</v>
      </c>
      <c r="O569" s="71">
        <v>7.7543084627341985</v>
      </c>
      <c r="P569" s="71">
        <v>9.0770019347959323</v>
      </c>
      <c r="Q569" s="71">
        <v>0.42782062531634402</v>
      </c>
      <c r="R569" s="71">
        <v>0</v>
      </c>
      <c r="S569" s="71">
        <v>0.66455299327779427</v>
      </c>
      <c r="T569" s="72"/>
      <c r="U569" s="71">
        <v>1357853</v>
      </c>
      <c r="V569" s="71">
        <v>224</v>
      </c>
      <c r="W569" s="71">
        <v>104</v>
      </c>
      <c r="X569" s="71">
        <v>2022</v>
      </c>
      <c r="Y569" s="71">
        <v>3382</v>
      </c>
      <c r="Z569" s="71">
        <v>4725</v>
      </c>
      <c r="AA569" s="71">
        <v>1899</v>
      </c>
      <c r="AB569" s="71">
        <v>6750</v>
      </c>
      <c r="AC569" s="71">
        <v>0</v>
      </c>
      <c r="AD569" s="71">
        <v>0.66455299327779427</v>
      </c>
      <c r="AE569" s="72"/>
      <c r="AF569" s="71">
        <v>11049221.4472085</v>
      </c>
      <c r="AG569" s="71">
        <v>417437.14044532081</v>
      </c>
      <c r="AH569" s="71">
        <v>633357.73307294364</v>
      </c>
      <c r="AI569" s="71">
        <v>12797316.88966189</v>
      </c>
      <c r="AJ569" s="71">
        <v>12533103.64464063</v>
      </c>
      <c r="AK569" s="71">
        <v>0</v>
      </c>
      <c r="AL569" s="71">
        <v>0</v>
      </c>
      <c r="AM569" s="71">
        <v>929144.99730362988</v>
      </c>
      <c r="AN569" s="71">
        <v>0</v>
      </c>
      <c r="AO569" s="71">
        <v>0</v>
      </c>
      <c r="AP569" s="71">
        <v>38359581.852332912</v>
      </c>
      <c r="AQ569" s="72"/>
      <c r="AR569" s="71">
        <v>113</v>
      </c>
      <c r="AS569" s="71">
        <v>32</v>
      </c>
      <c r="AT569" s="71">
        <v>0</v>
      </c>
      <c r="AU569" s="71">
        <v>0</v>
      </c>
      <c r="AV569" s="71">
        <v>0</v>
      </c>
      <c r="AW569" s="71">
        <v>0</v>
      </c>
      <c r="AX569" s="71"/>
      <c r="AY569" s="72"/>
      <c r="AZ569" s="71">
        <v>619.32300000000009</v>
      </c>
      <c r="BA569" s="71">
        <v>5806</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2294</v>
      </c>
      <c r="B570" s="70">
        <v>339</v>
      </c>
      <c r="C570" s="70">
        <v>16</v>
      </c>
      <c r="D570" s="70">
        <v>20</v>
      </c>
      <c r="E570" s="70">
        <v>2019</v>
      </c>
      <c r="F570" s="70" t="s">
        <v>158</v>
      </c>
      <c r="G570" s="70" t="s">
        <v>1656</v>
      </c>
      <c r="H570" s="70" t="s">
        <v>1657</v>
      </c>
      <c r="I570" s="148"/>
      <c r="J570" s="71">
        <v>33.610546522721251</v>
      </c>
      <c r="K570" s="71">
        <v>0.60305572432679144</v>
      </c>
      <c r="L570" s="71">
        <v>4.4900456282203267</v>
      </c>
      <c r="M570" s="71">
        <v>9.4889605681020583</v>
      </c>
      <c r="N570" s="71">
        <v>16.26251943118649</v>
      </c>
      <c r="O570" s="71">
        <v>7.4369035466465174</v>
      </c>
      <c r="P570" s="71">
        <v>8.3363796121433893</v>
      </c>
      <c r="Q570" s="71">
        <v>0.40845994316156597</v>
      </c>
      <c r="R570" s="71">
        <v>0</v>
      </c>
      <c r="S570" s="71">
        <v>0.44888474127245359</v>
      </c>
      <c r="T570" s="72"/>
      <c r="U570" s="71">
        <v>1380859</v>
      </c>
      <c r="V570" s="71">
        <v>224</v>
      </c>
      <c r="W570" s="71">
        <v>104</v>
      </c>
      <c r="X570" s="71">
        <v>2022</v>
      </c>
      <c r="Y570" s="71">
        <v>3353</v>
      </c>
      <c r="Z570" s="71">
        <v>4656</v>
      </c>
      <c r="AA570" s="71">
        <v>1731</v>
      </c>
      <c r="AB570" s="71">
        <v>6619</v>
      </c>
      <c r="AC570" s="71">
        <v>0</v>
      </c>
      <c r="AD570" s="71">
        <v>0.44888474127245359</v>
      </c>
      <c r="AE570" s="72"/>
      <c r="AF570" s="71">
        <v>11025924.51584051</v>
      </c>
      <c r="AG570" s="71">
        <v>417313.52559275558</v>
      </c>
      <c r="AH570" s="71">
        <v>683837.16640150035</v>
      </c>
      <c r="AI570" s="71">
        <v>12540308.179658091</v>
      </c>
      <c r="AJ570" s="71">
        <v>13107120.39914012</v>
      </c>
      <c r="AK570" s="71">
        <v>0</v>
      </c>
      <c r="AL570" s="71">
        <v>0</v>
      </c>
      <c r="AM570" s="71">
        <v>901457.97219467757</v>
      </c>
      <c r="AN570" s="71">
        <v>0</v>
      </c>
      <c r="AO570" s="71">
        <v>0</v>
      </c>
      <c r="AP570" s="71">
        <v>38675961.758827657</v>
      </c>
      <c r="AQ570" s="72"/>
      <c r="AR570" s="71">
        <v>118</v>
      </c>
      <c r="AS570" s="71">
        <v>45</v>
      </c>
      <c r="AT570" s="71">
        <v>0</v>
      </c>
      <c r="AU570" s="71">
        <v>0</v>
      </c>
      <c r="AV570" s="71">
        <v>0</v>
      </c>
      <c r="AW570" s="71">
        <v>0</v>
      </c>
      <c r="AX570" s="71"/>
      <c r="AY570" s="72"/>
      <c r="AZ570" s="71">
        <v>648.23599999999988</v>
      </c>
      <c r="BA570" s="71">
        <v>6722.1</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2295</v>
      </c>
      <c r="B571" s="70">
        <v>340</v>
      </c>
      <c r="C571" s="70">
        <v>17</v>
      </c>
      <c r="D571" s="70">
        <v>20</v>
      </c>
      <c r="E571" s="70">
        <v>2020</v>
      </c>
      <c r="F571" s="70" t="s">
        <v>159</v>
      </c>
      <c r="G571" s="70" t="s">
        <v>1656</v>
      </c>
      <c r="H571" s="70" t="s">
        <v>1657</v>
      </c>
      <c r="I571" s="148"/>
      <c r="J571" s="71">
        <v>26.76552550795871</v>
      </c>
      <c r="K571" s="71">
        <v>0.57907176132921601</v>
      </c>
      <c r="L571" s="71">
        <v>6.1220642272284778</v>
      </c>
      <c r="M571" s="71">
        <v>8.6710539878736856</v>
      </c>
      <c r="N571" s="71">
        <v>14.72770010986485</v>
      </c>
      <c r="O571" s="71">
        <v>6.4416087942330149</v>
      </c>
      <c r="P571" s="71">
        <v>7.7615337270217815</v>
      </c>
      <c r="Q571" s="71">
        <v>0.37970705868904397</v>
      </c>
      <c r="R571" s="71">
        <v>0</v>
      </c>
      <c r="S571" s="71">
        <v>0.37634737474151259</v>
      </c>
      <c r="T571" s="72"/>
      <c r="U571" s="71">
        <v>1246536</v>
      </c>
      <c r="V571" s="71">
        <v>199</v>
      </c>
      <c r="W571" s="71">
        <v>126</v>
      </c>
      <c r="X571" s="71">
        <v>1943</v>
      </c>
      <c r="Y571" s="71">
        <v>3313</v>
      </c>
      <c r="Z571" s="71">
        <v>4603</v>
      </c>
      <c r="AA571" s="71">
        <v>1713</v>
      </c>
      <c r="AB571" s="71">
        <v>6440</v>
      </c>
      <c r="AC571" s="71">
        <v>0</v>
      </c>
      <c r="AD571" s="71">
        <v>0.37634737474151259</v>
      </c>
      <c r="AE571" s="72"/>
      <c r="AF571" s="71">
        <v>9732837.7013947852</v>
      </c>
      <c r="AG571" s="71">
        <v>371011.6225748682</v>
      </c>
      <c r="AH571" s="71">
        <v>897790.23844050884</v>
      </c>
      <c r="AI571" s="71">
        <v>11156087.461618993</v>
      </c>
      <c r="AJ571" s="71">
        <v>13604794.14950083</v>
      </c>
      <c r="AK571" s="71"/>
      <c r="AL571" s="71"/>
      <c r="AM571" s="71">
        <v>840491.54989231948</v>
      </c>
      <c r="AN571" s="71"/>
      <c r="AO571" s="71"/>
      <c r="AP571" s="71">
        <v>36603012.723422311</v>
      </c>
      <c r="AQ571" s="72"/>
      <c r="AR571" s="71">
        <v>125</v>
      </c>
      <c r="AS571" s="71">
        <v>58</v>
      </c>
      <c r="AT571" s="71">
        <v>0</v>
      </c>
      <c r="AU571" s="71">
        <v>0</v>
      </c>
      <c r="AV571" s="71">
        <v>0</v>
      </c>
      <c r="AW571" s="71">
        <v>0</v>
      </c>
      <c r="AX571" s="71"/>
      <c r="AY571" s="72"/>
      <c r="AZ571" s="71">
        <v>706.23599999999976</v>
      </c>
      <c r="BA571" s="71">
        <v>7292.2999999999984</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2296</v>
      </c>
      <c r="B572" s="70">
        <v>340</v>
      </c>
      <c r="C572" s="70">
        <v>18</v>
      </c>
      <c r="D572" s="70">
        <v>20</v>
      </c>
      <c r="E572" s="70">
        <v>2021</v>
      </c>
      <c r="F572" s="70" t="s">
        <v>160</v>
      </c>
      <c r="G572" s="70" t="s">
        <v>1656</v>
      </c>
      <c r="H572" s="70" t="s">
        <v>1657</v>
      </c>
      <c r="I572" s="148"/>
      <c r="J572" s="71">
        <v>25.105909800420001</v>
      </c>
      <c r="K572" s="71">
        <v>0.55780684659820112</v>
      </c>
      <c r="L572" s="71">
        <v>5.5869281267191599</v>
      </c>
      <c r="M572" s="71">
        <v>8.8064654485621432</v>
      </c>
      <c r="N572" s="71">
        <v>14.466903907887435</v>
      </c>
      <c r="O572" s="71">
        <v>6.2071725923200081</v>
      </c>
      <c r="P572" s="71">
        <v>7.8388309040463451</v>
      </c>
      <c r="Q572" s="71">
        <v>0.367138131315078</v>
      </c>
      <c r="R572" s="71">
        <v>0</v>
      </c>
      <c r="S572" s="71">
        <v>0.3618175205983486</v>
      </c>
      <c r="T572" s="72"/>
      <c r="U572" s="71">
        <v>1200733</v>
      </c>
      <c r="V572" s="71">
        <v>199</v>
      </c>
      <c r="W572" s="71">
        <v>126</v>
      </c>
      <c r="X572" s="71">
        <v>1943</v>
      </c>
      <c r="Y572" s="71">
        <v>3294</v>
      </c>
      <c r="Z572" s="71">
        <v>4567</v>
      </c>
      <c r="AA572" s="71">
        <v>1687</v>
      </c>
      <c r="AB572" s="71">
        <v>6288</v>
      </c>
      <c r="AC572" s="71">
        <v>0</v>
      </c>
      <c r="AD572" s="71">
        <v>0.3618175205983486</v>
      </c>
      <c r="AE572" s="72"/>
      <c r="AF572" s="71">
        <v>9197097.9418180119</v>
      </c>
      <c r="AG572" s="71">
        <v>377418.410932981</v>
      </c>
      <c r="AH572" s="71">
        <v>804921.19690460409</v>
      </c>
      <c r="AI572" s="71">
        <v>12241534.954925552</v>
      </c>
      <c r="AJ572" s="71">
        <v>13176671.508000201</v>
      </c>
      <c r="AK572" s="71">
        <v>0</v>
      </c>
      <c r="AL572" s="71">
        <v>0</v>
      </c>
      <c r="AM572" s="71">
        <v>825387.32653546473</v>
      </c>
      <c r="AN572" s="71">
        <v>0</v>
      </c>
      <c r="AO572" s="71">
        <v>0</v>
      </c>
      <c r="AP572" s="71">
        <v>36623031.339116812</v>
      </c>
      <c r="AQ572" s="72"/>
      <c r="AR572" s="71">
        <v>133</v>
      </c>
      <c r="AS572" s="71">
        <v>63</v>
      </c>
      <c r="AT572" s="71">
        <v>0</v>
      </c>
      <c r="AU572" s="71">
        <v>0</v>
      </c>
      <c r="AV572" s="71">
        <v>0</v>
      </c>
      <c r="AW572" s="71">
        <v>0</v>
      </c>
      <c r="AX572" s="71"/>
      <c r="AY572" s="72"/>
      <c r="AZ572" s="71">
        <v>778.23599999999965</v>
      </c>
      <c r="BA572" s="71">
        <v>7523.2999999999984</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1665</v>
      </c>
      <c r="B573" s="70">
        <v>340</v>
      </c>
      <c r="C573" s="70">
        <v>19</v>
      </c>
      <c r="D573" s="70">
        <v>20</v>
      </c>
      <c r="E573" s="70">
        <v>2022</v>
      </c>
      <c r="F573" s="70" t="s">
        <v>161</v>
      </c>
      <c r="G573" s="70" t="s">
        <v>1656</v>
      </c>
      <c r="H573" s="70" t="s">
        <v>1657</v>
      </c>
      <c r="I573" s="148"/>
      <c r="J573" s="71">
        <v>20.834222572892479</v>
      </c>
      <c r="K573" s="71">
        <v>0.53357241337789918</v>
      </c>
      <c r="L573" s="71">
        <v>5.0094187168567483</v>
      </c>
      <c r="M573" s="71">
        <v>8.978653262534813</v>
      </c>
      <c r="N573" s="71">
        <v>14.152384136174161</v>
      </c>
      <c r="O573" s="71">
        <v>6.4401411892140645</v>
      </c>
      <c r="P573" s="71">
        <v>7.7348573107039655</v>
      </c>
      <c r="Q573" s="71">
        <v>0.362579360001132</v>
      </c>
      <c r="R573" s="71">
        <v>0</v>
      </c>
      <c r="S573" s="71">
        <v>0.46908060195319179</v>
      </c>
      <c r="T573" s="72"/>
      <c r="U573" s="71">
        <v>1225527</v>
      </c>
      <c r="V573" s="71">
        <v>199</v>
      </c>
      <c r="W573" s="71">
        <v>126</v>
      </c>
      <c r="X573" s="71">
        <v>1943</v>
      </c>
      <c r="Y573" s="71">
        <v>3272</v>
      </c>
      <c r="Z573" s="71">
        <v>4502</v>
      </c>
      <c r="AA573" s="71">
        <v>1690</v>
      </c>
      <c r="AB573" s="71">
        <v>6159</v>
      </c>
      <c r="AC573" s="71">
        <v>0</v>
      </c>
      <c r="AD573" s="71">
        <v>0.46908060195319179</v>
      </c>
      <c r="AE573" s="72"/>
      <c r="AF573" s="71">
        <v>8368542.7279763119</v>
      </c>
      <c r="AG573" s="71">
        <v>380733.87004065746</v>
      </c>
      <c r="AH573" s="71">
        <v>893469.92834978027</v>
      </c>
      <c r="AI573" s="71">
        <v>12157366.756540092</v>
      </c>
      <c r="AJ573" s="71">
        <v>13323141.245406507</v>
      </c>
      <c r="AK573" s="71">
        <v>0</v>
      </c>
      <c r="AL573" s="71">
        <v>0</v>
      </c>
      <c r="AM573" s="71">
        <v>795295.0062534248</v>
      </c>
      <c r="AN573" s="71">
        <v>0</v>
      </c>
      <c r="AO573" s="71">
        <v>0</v>
      </c>
      <c r="AP573" s="71">
        <v>35918549.534566768</v>
      </c>
      <c r="AQ573" s="72"/>
      <c r="AR573" s="71">
        <v>137</v>
      </c>
      <c r="AS573" s="71">
        <v>63</v>
      </c>
      <c r="AT573" s="71">
        <v>0</v>
      </c>
      <c r="AU573" s="71">
        <v>0</v>
      </c>
      <c r="AV573" s="71">
        <v>0</v>
      </c>
      <c r="AW573" s="71">
        <v>0</v>
      </c>
      <c r="AX573" s="71"/>
      <c r="AY573" s="72"/>
      <c r="AZ573" s="71">
        <v>804.0359999999996</v>
      </c>
      <c r="BA573" s="71">
        <v>7523.2999999999984</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2297</v>
      </c>
      <c r="B574" s="70">
        <v>340</v>
      </c>
      <c r="C574" s="70">
        <v>20</v>
      </c>
      <c r="D574" s="70">
        <v>20</v>
      </c>
      <c r="E574" s="70">
        <v>2023</v>
      </c>
      <c r="F574" s="70" t="s">
        <v>1539</v>
      </c>
      <c r="G574" s="70" t="s">
        <v>1656</v>
      </c>
      <c r="H574" s="70" t="s">
        <v>1657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145</v>
      </c>
      <c r="AS574" s="71">
        <v>64</v>
      </c>
      <c r="AT574" s="71">
        <v>0</v>
      </c>
      <c r="AU574" s="71">
        <v>0</v>
      </c>
      <c r="AV574" s="71">
        <v>0</v>
      </c>
      <c r="AW574" s="71">
        <v>0</v>
      </c>
      <c r="AX574" s="71"/>
      <c r="AY574" s="72"/>
      <c r="AZ574" s="71">
        <v>856.99599999999964</v>
      </c>
      <c r="BA574" s="71">
        <v>7572.7999999999984</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1655</v>
      </c>
      <c r="B575" s="70">
        <v>340</v>
      </c>
      <c r="C575" s="70">
        <v>21</v>
      </c>
      <c r="D575" s="70">
        <v>20</v>
      </c>
      <c r="E575" s="70">
        <v>2024</v>
      </c>
      <c r="F575" s="70" t="s">
        <v>1554</v>
      </c>
      <c r="G575" s="70" t="s">
        <v>1656</v>
      </c>
      <c r="H575" s="70" t="s">
        <v>1657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2298</v>
      </c>
      <c r="B576" s="70">
        <v>188</v>
      </c>
      <c r="C576" s="70">
        <v>1</v>
      </c>
      <c r="D576" s="70">
        <v>12</v>
      </c>
      <c r="E576" s="70">
        <v>1990</v>
      </c>
      <c r="F576" s="70" t="s">
        <v>787</v>
      </c>
      <c r="G576" s="70" t="s">
        <v>1659</v>
      </c>
      <c r="H576" s="70" t="s">
        <v>1660</v>
      </c>
      <c r="I576" s="148"/>
      <c r="J576" s="71">
        <v>39.812651865063167</v>
      </c>
      <c r="K576" s="71">
        <v>3.3994625305050978</v>
      </c>
      <c r="L576" s="71">
        <v>29.324970127191211</v>
      </c>
      <c r="M576" s="71">
        <v>8.2039621640826024</v>
      </c>
      <c r="N576" s="71">
        <v>15.7858143650417</v>
      </c>
      <c r="O576" s="71">
        <v>8.443718116555905</v>
      </c>
      <c r="P576" s="71">
        <v>13.944997126628291</v>
      </c>
      <c r="Q576" s="71">
        <v>0.63720205523616702</v>
      </c>
      <c r="R576" s="71">
        <v>14.76801627650978</v>
      </c>
      <c r="S576" s="71">
        <v>0.51888156677410902</v>
      </c>
      <c r="T576" s="72"/>
      <c r="U576" s="71">
        <v>1117798</v>
      </c>
      <c r="V576" s="71">
        <v>622</v>
      </c>
      <c r="W576" s="71">
        <v>343</v>
      </c>
      <c r="X576" s="71">
        <v>2751</v>
      </c>
      <c r="Y576" s="71">
        <v>3377</v>
      </c>
      <c r="Z576" s="71">
        <v>3473</v>
      </c>
      <c r="AA576" s="71">
        <v>3386</v>
      </c>
      <c r="AB576" s="71">
        <v>10346</v>
      </c>
      <c r="AC576" s="71">
        <v>2557847</v>
      </c>
      <c r="AD576" s="71">
        <v>0.51888156677410902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2299</v>
      </c>
      <c r="B577" s="70">
        <v>189</v>
      </c>
      <c r="C577" s="70">
        <v>2</v>
      </c>
      <c r="D577" s="70">
        <v>12</v>
      </c>
      <c r="E577" s="70">
        <v>2005</v>
      </c>
      <c r="F577" s="70" t="s">
        <v>789</v>
      </c>
      <c r="G577" s="1064" t="s">
        <v>1659</v>
      </c>
      <c r="H577" s="70" t="s">
        <v>1660</v>
      </c>
      <c r="I577" s="148"/>
      <c r="J577" s="71">
        <v>20.625230511841028</v>
      </c>
      <c r="K577" s="71">
        <v>1.5801370630110869</v>
      </c>
      <c r="L577" s="71">
        <v>30.743639592748409</v>
      </c>
      <c r="M577" s="71">
        <v>11.76129252942795</v>
      </c>
      <c r="N577" s="71">
        <v>16.995427934461279</v>
      </c>
      <c r="O577" s="71">
        <v>9.660352783796549</v>
      </c>
      <c r="P577" s="71">
        <v>12.47108549992487</v>
      </c>
      <c r="Q577" s="71">
        <v>0.50589723956787502</v>
      </c>
      <c r="R577" s="71">
        <v>5.5762875995055268</v>
      </c>
      <c r="S577" s="71">
        <v>1.2882652518852671</v>
      </c>
      <c r="T577" s="72"/>
      <c r="U577" s="71">
        <v>637018</v>
      </c>
      <c r="V577" s="71">
        <v>482</v>
      </c>
      <c r="W577" s="71">
        <v>273</v>
      </c>
      <c r="X577" s="71">
        <v>1910</v>
      </c>
      <c r="Y577" s="71">
        <v>3465</v>
      </c>
      <c r="Z577" s="71">
        <v>4598</v>
      </c>
      <c r="AA577" s="71">
        <v>2480</v>
      </c>
      <c r="AB577" s="71">
        <v>8587</v>
      </c>
      <c r="AC577" s="71">
        <v>986051</v>
      </c>
      <c r="AD577" s="71">
        <v>1.2882652518852671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2300</v>
      </c>
      <c r="B578" s="70">
        <v>190</v>
      </c>
      <c r="C578" s="70">
        <v>3</v>
      </c>
      <c r="D578" s="70">
        <v>12</v>
      </c>
      <c r="E578" s="70">
        <v>2006</v>
      </c>
      <c r="F578" s="70" t="s">
        <v>790</v>
      </c>
      <c r="G578" s="1064" t="s">
        <v>1659</v>
      </c>
      <c r="H578" s="70" t="s">
        <v>1660</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2301</v>
      </c>
      <c r="B579" s="70">
        <v>191</v>
      </c>
      <c r="C579" s="70">
        <v>4</v>
      </c>
      <c r="D579" s="70">
        <v>12</v>
      </c>
      <c r="E579" s="70">
        <v>2007</v>
      </c>
      <c r="F579" s="70" t="s">
        <v>791</v>
      </c>
      <c r="G579" s="70" t="s">
        <v>1659</v>
      </c>
      <c r="H579" s="70" t="s">
        <v>1660</v>
      </c>
      <c r="I579" s="148"/>
      <c r="J579" s="71">
        <v>23.24113941177259</v>
      </c>
      <c r="K579" s="71">
        <v>1.1090542253823441</v>
      </c>
      <c r="L579" s="71">
        <v>28.149604085253092</v>
      </c>
      <c r="M579" s="71">
        <v>11.78404995656193</v>
      </c>
      <c r="N579" s="71">
        <v>16.89211720846026</v>
      </c>
      <c r="O579" s="71">
        <v>9.1109123844916731</v>
      </c>
      <c r="P579" s="71">
        <v>12.16879286095409</v>
      </c>
      <c r="Q579" s="71">
        <v>0.51461059489132699</v>
      </c>
      <c r="R579" s="71">
        <v>3.4289212582112909</v>
      </c>
      <c r="S579" s="71">
        <v>1.041620925356578</v>
      </c>
      <c r="T579" s="72"/>
      <c r="U579" s="71">
        <v>763244</v>
      </c>
      <c r="V579" s="71">
        <v>369</v>
      </c>
      <c r="W579" s="71">
        <v>343</v>
      </c>
      <c r="X579" s="71">
        <v>2397</v>
      </c>
      <c r="Y579" s="71">
        <v>3453</v>
      </c>
      <c r="Z579" s="71">
        <v>4508</v>
      </c>
      <c r="AA579" s="71">
        <v>2383</v>
      </c>
      <c r="AB579" s="71">
        <v>8273</v>
      </c>
      <c r="AC579" s="71">
        <v>623731</v>
      </c>
      <c r="AD579" s="71">
        <v>1.041620925356578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2302</v>
      </c>
      <c r="B580" s="70">
        <v>192</v>
      </c>
      <c r="C580" s="70">
        <v>5</v>
      </c>
      <c r="D580" s="70">
        <v>12</v>
      </c>
      <c r="E580" s="70">
        <v>2008</v>
      </c>
      <c r="F580" s="70" t="s">
        <v>792</v>
      </c>
      <c r="G580" s="70" t="s">
        <v>1659</v>
      </c>
      <c r="H580" s="70" t="s">
        <v>1660</v>
      </c>
      <c r="I580" s="148"/>
      <c r="J580" s="71">
        <v>19.199605062918781</v>
      </c>
      <c r="K580" s="71">
        <v>0.9733697304547777</v>
      </c>
      <c r="L580" s="71">
        <v>24.306120707241469</v>
      </c>
      <c r="M580" s="71">
        <v>13.78847956325443</v>
      </c>
      <c r="N580" s="71">
        <v>17.174020751921169</v>
      </c>
      <c r="O580" s="71">
        <v>8.815646037326017</v>
      </c>
      <c r="P580" s="71">
        <v>11.80807835811409</v>
      </c>
      <c r="Q580" s="71">
        <v>0.49942924283263501</v>
      </c>
      <c r="R580" s="71">
        <v>3.329379614188924</v>
      </c>
      <c r="S580" s="71">
        <v>0.61260873150510309</v>
      </c>
      <c r="T580" s="72"/>
      <c r="U580" s="71">
        <v>662480</v>
      </c>
      <c r="V580" s="71">
        <v>369</v>
      </c>
      <c r="W580" s="71">
        <v>343</v>
      </c>
      <c r="X580" s="71">
        <v>2397</v>
      </c>
      <c r="Y580" s="71">
        <v>3464</v>
      </c>
      <c r="Z580" s="71">
        <v>4515</v>
      </c>
      <c r="AA580" s="71">
        <v>2315</v>
      </c>
      <c r="AB580" s="71">
        <v>8161</v>
      </c>
      <c r="AC580" s="71">
        <v>628874</v>
      </c>
      <c r="AD580" s="71">
        <v>0.61260873150510309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2303</v>
      </c>
      <c r="B581" s="70">
        <v>193</v>
      </c>
      <c r="C581" s="70">
        <v>6</v>
      </c>
      <c r="D581" s="70">
        <v>12</v>
      </c>
      <c r="E581" s="70">
        <v>2009</v>
      </c>
      <c r="F581" s="70" t="s">
        <v>176</v>
      </c>
      <c r="G581" s="70" t="s">
        <v>1659</v>
      </c>
      <c r="H581" s="70" t="s">
        <v>1660</v>
      </c>
      <c r="I581" s="148"/>
      <c r="J581" s="71">
        <v>18.04776912080024</v>
      </c>
      <c r="K581" s="71">
        <v>0.88735454091942789</v>
      </c>
      <c r="L581" s="71">
        <v>20.901749634753202</v>
      </c>
      <c r="M581" s="71">
        <v>10.626547134057139</v>
      </c>
      <c r="N581" s="71">
        <v>14.88753857180553</v>
      </c>
      <c r="O581" s="71">
        <v>9.0064886740431103</v>
      </c>
      <c r="P581" s="71">
        <v>11.497009216568941</v>
      </c>
      <c r="Q581" s="71">
        <v>0.473432847213903</v>
      </c>
      <c r="R581" s="71">
        <v>3.23669684230026</v>
      </c>
      <c r="S581" s="71">
        <v>0.46122934446774222</v>
      </c>
      <c r="T581" s="72"/>
      <c r="U581" s="71">
        <v>628876</v>
      </c>
      <c r="V581" s="71">
        <v>412</v>
      </c>
      <c r="W581" s="71">
        <v>338</v>
      </c>
      <c r="X581" s="71">
        <v>2333</v>
      </c>
      <c r="Y581" s="71">
        <v>3496</v>
      </c>
      <c r="Z581" s="71">
        <v>4553</v>
      </c>
      <c r="AA581" s="71">
        <v>2314</v>
      </c>
      <c r="AB581" s="71">
        <v>8121</v>
      </c>
      <c r="AC581" s="71">
        <v>596438</v>
      </c>
      <c r="AD581" s="71">
        <v>0.46122934446774222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2304</v>
      </c>
      <c r="B582" s="70">
        <v>194</v>
      </c>
      <c r="C582" s="70">
        <v>7</v>
      </c>
      <c r="D582" s="70">
        <v>12</v>
      </c>
      <c r="E582" s="70">
        <v>2010</v>
      </c>
      <c r="F582" s="70" t="s">
        <v>177</v>
      </c>
      <c r="G582" s="70" t="s">
        <v>1659</v>
      </c>
      <c r="H582" s="70" t="s">
        <v>1660</v>
      </c>
      <c r="I582" s="148"/>
      <c r="J582" s="71">
        <v>16.841001450611341</v>
      </c>
      <c r="K582" s="71">
        <v>0.92542757416461974</v>
      </c>
      <c r="L582" s="71">
        <v>19.02899996150698</v>
      </c>
      <c r="M582" s="71">
        <v>9.5122417465717444</v>
      </c>
      <c r="N582" s="71">
        <v>14.74290347531111</v>
      </c>
      <c r="O582" s="71">
        <v>8.8722881714008697</v>
      </c>
      <c r="P582" s="71">
        <v>11.74052897299045</v>
      </c>
      <c r="Q582" s="71">
        <v>0.489327805154955</v>
      </c>
      <c r="R582" s="71">
        <v>3.8314120979072248</v>
      </c>
      <c r="S582" s="71">
        <v>0.31532326655473608</v>
      </c>
      <c r="T582" s="72"/>
      <c r="U582" s="71">
        <v>656903</v>
      </c>
      <c r="V582" s="71">
        <v>412</v>
      </c>
      <c r="W582" s="71">
        <v>338</v>
      </c>
      <c r="X582" s="71">
        <v>2333</v>
      </c>
      <c r="Y582" s="71">
        <v>3521</v>
      </c>
      <c r="Z582" s="71">
        <v>4506</v>
      </c>
      <c r="AA582" s="71">
        <v>2304</v>
      </c>
      <c r="AB582" s="71">
        <v>8043</v>
      </c>
      <c r="AC582" s="71">
        <v>669074</v>
      </c>
      <c r="AD582" s="71">
        <v>0.31532326655473608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2305</v>
      </c>
      <c r="B583" s="70">
        <v>195</v>
      </c>
      <c r="C583" s="70">
        <v>8</v>
      </c>
      <c r="D583" s="70">
        <v>12</v>
      </c>
      <c r="E583" s="70">
        <v>2011</v>
      </c>
      <c r="F583" s="70" t="s">
        <v>178</v>
      </c>
      <c r="G583" s="70" t="s">
        <v>1659</v>
      </c>
      <c r="H583" s="70" t="s">
        <v>1660</v>
      </c>
      <c r="I583" s="148"/>
      <c r="J583" s="71">
        <v>15.692972558773199</v>
      </c>
      <c r="K583" s="71">
        <v>1.2966961670152179</v>
      </c>
      <c r="L583" s="71">
        <v>17.755443509144659</v>
      </c>
      <c r="M583" s="71">
        <v>12.01663564003562</v>
      </c>
      <c r="N583" s="71">
        <v>17.695320290966471</v>
      </c>
      <c r="O583" s="71">
        <v>8.7144702273951253</v>
      </c>
      <c r="P583" s="71">
        <v>10.945988516883332</v>
      </c>
      <c r="Q583" s="71">
        <v>0.55383721391436902</v>
      </c>
      <c r="R583" s="71">
        <v>3.32750846302168</v>
      </c>
      <c r="S583" s="71">
        <v>0.25414794823969389</v>
      </c>
      <c r="T583" s="72"/>
      <c r="U583" s="71">
        <v>576495</v>
      </c>
      <c r="V583" s="71">
        <v>412</v>
      </c>
      <c r="W583" s="71">
        <v>338</v>
      </c>
      <c r="X583" s="71">
        <v>2333</v>
      </c>
      <c r="Y583" s="71">
        <v>3511</v>
      </c>
      <c r="Z583" s="71">
        <v>4522</v>
      </c>
      <c r="AA583" s="71">
        <v>2212</v>
      </c>
      <c r="AB583" s="71">
        <v>7892</v>
      </c>
      <c r="AC583" s="71">
        <v>580117</v>
      </c>
      <c r="AD583" s="71">
        <v>0.25414794823969389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9.23</v>
      </c>
      <c r="BK583" s="71">
        <v>0</v>
      </c>
      <c r="BL583" s="71">
        <v>0</v>
      </c>
      <c r="BM583" s="71">
        <v>0</v>
      </c>
      <c r="BN583" s="72"/>
      <c r="BO583" s="71">
        <v>0</v>
      </c>
      <c r="BP583" s="71">
        <v>0</v>
      </c>
      <c r="BQ583" s="71">
        <v>1</v>
      </c>
      <c r="BR583" s="71">
        <v>0</v>
      </c>
      <c r="BS583" s="71">
        <v>0</v>
      </c>
      <c r="BT583" s="71">
        <v>0</v>
      </c>
      <c r="BU583"/>
      <c r="BV583" s="70">
        <v>9.23</v>
      </c>
      <c r="BW583" s="70">
        <v>0</v>
      </c>
      <c r="BX583" s="70">
        <v>0</v>
      </c>
      <c r="BY583" s="70">
        <v>0</v>
      </c>
      <c r="BZ583" s="70">
        <v>0</v>
      </c>
      <c r="CA583" s="70">
        <v>0</v>
      </c>
      <c r="CB583" s="70">
        <v>0</v>
      </c>
      <c r="CC583" s="70">
        <v>0</v>
      </c>
      <c r="CD583" s="70">
        <v>0</v>
      </c>
    </row>
    <row r="584" spans="1:82">
      <c r="A584" s="70" t="s">
        <v>2306</v>
      </c>
      <c r="B584" s="70">
        <v>196</v>
      </c>
      <c r="C584" s="70">
        <v>9</v>
      </c>
      <c r="D584" s="70">
        <v>12</v>
      </c>
      <c r="E584" s="70">
        <v>2012</v>
      </c>
      <c r="F584" s="70" t="s">
        <v>179</v>
      </c>
      <c r="G584" s="70" t="s">
        <v>1659</v>
      </c>
      <c r="H584" s="70" t="s">
        <v>1660</v>
      </c>
      <c r="I584" s="148"/>
      <c r="J584" s="71">
        <v>24.385263231213401</v>
      </c>
      <c r="K584" s="71">
        <v>1.460778383196105</v>
      </c>
      <c r="L584" s="71">
        <v>17.914714528519191</v>
      </c>
      <c r="M584" s="71">
        <v>14.924623284024079</v>
      </c>
      <c r="N584" s="71">
        <v>19.432945116753618</v>
      </c>
      <c r="O584" s="71">
        <v>8.6114793999748009</v>
      </c>
      <c r="P584" s="71">
        <v>10.635019864823516</v>
      </c>
      <c r="Q584" s="71">
        <v>0.58915239269820396</v>
      </c>
      <c r="R584" s="71">
        <v>3.706267764052007</v>
      </c>
      <c r="S584" s="71">
        <v>0.21034029022775491</v>
      </c>
      <c r="T584" s="72"/>
      <c r="U584" s="71">
        <v>858312</v>
      </c>
      <c r="V584" s="71">
        <v>412</v>
      </c>
      <c r="W584" s="71">
        <v>338</v>
      </c>
      <c r="X584" s="71">
        <v>2333</v>
      </c>
      <c r="Y584" s="71">
        <v>3510</v>
      </c>
      <c r="Z584" s="71">
        <v>4504</v>
      </c>
      <c r="AA584" s="71">
        <v>2137</v>
      </c>
      <c r="AB584" s="71">
        <v>7727</v>
      </c>
      <c r="AC584" s="71">
        <v>629414</v>
      </c>
      <c r="AD584" s="71">
        <v>0.21034029022775491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10.958</v>
      </c>
      <c r="BK584" s="71">
        <v>0</v>
      </c>
      <c r="BL584" s="71">
        <v>0</v>
      </c>
      <c r="BM584" s="71">
        <v>0</v>
      </c>
      <c r="BN584" s="72"/>
      <c r="BO584" s="71">
        <v>0</v>
      </c>
      <c r="BP584" s="71">
        <v>0</v>
      </c>
      <c r="BQ584" s="71">
        <v>1</v>
      </c>
      <c r="BR584" s="71">
        <v>0</v>
      </c>
      <c r="BS584" s="71">
        <v>0</v>
      </c>
      <c r="BT584" s="71">
        <v>0</v>
      </c>
      <c r="BU584"/>
      <c r="BV584" s="70">
        <v>10.958</v>
      </c>
      <c r="BW584" s="70">
        <v>0</v>
      </c>
      <c r="BX584" s="70">
        <v>0</v>
      </c>
      <c r="BY584" s="70">
        <v>0</v>
      </c>
      <c r="BZ584" s="70">
        <v>0</v>
      </c>
      <c r="CA584" s="70">
        <v>0</v>
      </c>
      <c r="CB584" s="70">
        <v>0</v>
      </c>
      <c r="CC584" s="70">
        <v>0</v>
      </c>
      <c r="CD584" s="70">
        <v>0</v>
      </c>
    </row>
    <row r="585" spans="1:82">
      <c r="A585" s="70" t="s">
        <v>2307</v>
      </c>
      <c r="B585" s="70">
        <v>197</v>
      </c>
      <c r="C585" s="70">
        <v>10</v>
      </c>
      <c r="D585" s="70">
        <v>12</v>
      </c>
      <c r="E585" s="70">
        <v>2013</v>
      </c>
      <c r="F585" s="70" t="s">
        <v>180</v>
      </c>
      <c r="G585" s="70" t="s">
        <v>1659</v>
      </c>
      <c r="H585" s="70" t="s">
        <v>1660</v>
      </c>
      <c r="I585" s="148"/>
      <c r="J585" s="71">
        <v>23.320775069132619</v>
      </c>
      <c r="K585" s="71">
        <v>1.2073383163778451</v>
      </c>
      <c r="L585" s="71">
        <v>15.82010553297731</v>
      </c>
      <c r="M585" s="71">
        <v>13.880256475037971</v>
      </c>
      <c r="N585" s="71">
        <v>18.763356334828028</v>
      </c>
      <c r="O585" s="71">
        <v>8.3184657027357787</v>
      </c>
      <c r="P585" s="71">
        <v>10.770004611277084</v>
      </c>
      <c r="Q585" s="71">
        <v>0.58882545159038702</v>
      </c>
      <c r="R585" s="71">
        <v>3.928104549683022</v>
      </c>
      <c r="S585" s="71">
        <v>0.35160165263800441</v>
      </c>
      <c r="T585" s="72"/>
      <c r="U585" s="71">
        <v>835788</v>
      </c>
      <c r="V585" s="71">
        <v>412</v>
      </c>
      <c r="W585" s="71">
        <v>338</v>
      </c>
      <c r="X585" s="71">
        <v>2333</v>
      </c>
      <c r="Y585" s="71">
        <v>3497</v>
      </c>
      <c r="Z585" s="71">
        <v>4545</v>
      </c>
      <c r="AA585" s="71">
        <v>2156</v>
      </c>
      <c r="AB585" s="71">
        <v>7612</v>
      </c>
      <c r="AC585" s="71">
        <v>651169</v>
      </c>
      <c r="AD585" s="71">
        <v>0.35160165263800441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12.443</v>
      </c>
      <c r="BK585" s="71">
        <v>0</v>
      </c>
      <c r="BL585" s="71">
        <v>0</v>
      </c>
      <c r="BM585" s="71">
        <v>0</v>
      </c>
      <c r="BN585" s="72"/>
      <c r="BO585" s="71">
        <v>0</v>
      </c>
      <c r="BP585" s="71">
        <v>0</v>
      </c>
      <c r="BQ585" s="71">
        <v>1</v>
      </c>
      <c r="BR585" s="71">
        <v>0</v>
      </c>
      <c r="BS585" s="71">
        <v>0</v>
      </c>
      <c r="BT585" s="71">
        <v>0</v>
      </c>
      <c r="BU585"/>
      <c r="BV585" s="70">
        <v>12.443</v>
      </c>
      <c r="BW585" s="70">
        <v>0</v>
      </c>
      <c r="BX585" s="70">
        <v>0</v>
      </c>
      <c r="BY585" s="70">
        <v>0</v>
      </c>
      <c r="BZ585" s="70">
        <v>0</v>
      </c>
      <c r="CA585" s="70">
        <v>0</v>
      </c>
      <c r="CB585" s="70">
        <v>0</v>
      </c>
      <c r="CC585" s="70">
        <v>0</v>
      </c>
      <c r="CD585" s="70">
        <v>0</v>
      </c>
    </row>
    <row r="586" spans="1:82">
      <c r="A586" s="70" t="s">
        <v>2308</v>
      </c>
      <c r="B586" s="70">
        <v>198</v>
      </c>
      <c r="C586" s="70">
        <v>11</v>
      </c>
      <c r="D586" s="70">
        <v>12</v>
      </c>
      <c r="E586" s="70">
        <v>2014</v>
      </c>
      <c r="F586" s="70" t="s">
        <v>181</v>
      </c>
      <c r="G586" s="70" t="s">
        <v>1659</v>
      </c>
      <c r="H586" s="70" t="s">
        <v>1660</v>
      </c>
      <c r="I586" s="148"/>
      <c r="J586" s="71">
        <v>21.339657073910011</v>
      </c>
      <c r="K586" s="71">
        <v>1.217534493393581</v>
      </c>
      <c r="L586" s="71">
        <v>11.967649164409501</v>
      </c>
      <c r="M586" s="71">
        <v>13.41098942371474</v>
      </c>
      <c r="N586" s="71">
        <v>19.799795074460931</v>
      </c>
      <c r="O586" s="71">
        <v>7.8720418960965413</v>
      </c>
      <c r="P586" s="71">
        <v>10.685388236712953</v>
      </c>
      <c r="Q586" s="71">
        <v>0.55425564092690804</v>
      </c>
      <c r="R586" s="71">
        <v>3.831091964840283</v>
      </c>
      <c r="S586" s="71">
        <v>0.35396730024040968</v>
      </c>
      <c r="T586" s="72"/>
      <c r="U586" s="71">
        <v>849385</v>
      </c>
      <c r="V586" s="71">
        <v>361</v>
      </c>
      <c r="W586" s="71">
        <v>261</v>
      </c>
      <c r="X586" s="71">
        <v>2143</v>
      </c>
      <c r="Y586" s="71">
        <v>3485</v>
      </c>
      <c r="Z586" s="71">
        <v>4530</v>
      </c>
      <c r="AA586" s="71">
        <v>2128</v>
      </c>
      <c r="AB586" s="71">
        <v>7468</v>
      </c>
      <c r="AC586" s="71">
        <v>637084</v>
      </c>
      <c r="AD586" s="71">
        <v>0.35396730024040968</v>
      </c>
      <c r="AE586" s="72"/>
      <c r="AF586" s="71"/>
      <c r="AG586" s="71"/>
      <c r="AH586" s="71"/>
      <c r="AI586" s="71"/>
      <c r="AJ586" s="71"/>
      <c r="AK586" s="71"/>
      <c r="AL586" s="71"/>
      <c r="AM586" s="71"/>
      <c r="AN586" s="71"/>
      <c r="AO586" s="71"/>
      <c r="AP586" s="71"/>
      <c r="AQ586" s="72"/>
      <c r="AR586" s="71">
        <v>29</v>
      </c>
      <c r="AS586" s="71">
        <v>9</v>
      </c>
      <c r="AT586" s="71">
        <v>0</v>
      </c>
      <c r="AU586" s="71">
        <v>0</v>
      </c>
      <c r="AV586" s="71">
        <v>0</v>
      </c>
      <c r="AW586" s="71">
        <v>1</v>
      </c>
      <c r="AX586" s="71"/>
      <c r="AY586" s="72"/>
      <c r="AZ586" s="71">
        <v>182.78399999999999</v>
      </c>
      <c r="BA586" s="71">
        <v>1297.0999999999999</v>
      </c>
      <c r="BB586" s="71">
        <v>0</v>
      </c>
      <c r="BC586" s="71">
        <v>0</v>
      </c>
      <c r="BD586" s="71">
        <v>0</v>
      </c>
      <c r="BE586" s="71">
        <v>100</v>
      </c>
      <c r="BF586" s="71"/>
      <c r="BG586" s="72"/>
      <c r="BH586" s="71">
        <v>0</v>
      </c>
      <c r="BI586" s="71">
        <v>0</v>
      </c>
      <c r="BJ586" s="71">
        <v>11.864000000000001</v>
      </c>
      <c r="BK586" s="71">
        <v>0</v>
      </c>
      <c r="BL586" s="71">
        <v>0</v>
      </c>
      <c r="BM586" s="71">
        <v>0</v>
      </c>
      <c r="BN586" s="72"/>
      <c r="BO586" s="71">
        <v>0</v>
      </c>
      <c r="BP586" s="71">
        <v>0</v>
      </c>
      <c r="BQ586" s="71">
        <v>1</v>
      </c>
      <c r="BR586" s="71">
        <v>0</v>
      </c>
      <c r="BS586" s="71">
        <v>0</v>
      </c>
      <c r="BT586" s="71">
        <v>0</v>
      </c>
      <c r="BU586"/>
      <c r="BV586" s="70">
        <v>11.864000000000001</v>
      </c>
      <c r="BW586" s="70">
        <v>0</v>
      </c>
      <c r="BX586" s="70">
        <v>0</v>
      </c>
      <c r="BY586" s="70">
        <v>0</v>
      </c>
      <c r="BZ586" s="70">
        <v>0</v>
      </c>
      <c r="CA586" s="70">
        <v>0</v>
      </c>
      <c r="CB586" s="70">
        <v>0</v>
      </c>
      <c r="CC586" s="70">
        <v>0</v>
      </c>
      <c r="CD586" s="70">
        <v>0</v>
      </c>
    </row>
    <row r="587" spans="1:82">
      <c r="A587" s="70" t="s">
        <v>2309</v>
      </c>
      <c r="B587" s="70">
        <v>199</v>
      </c>
      <c r="C587" s="70">
        <v>12</v>
      </c>
      <c r="D587" s="70">
        <v>12</v>
      </c>
      <c r="E587" s="70">
        <v>2015</v>
      </c>
      <c r="F587" s="70" t="s">
        <v>182</v>
      </c>
      <c r="G587" s="70" t="s">
        <v>1659</v>
      </c>
      <c r="H587" s="70" t="s">
        <v>1660</v>
      </c>
      <c r="I587" s="148"/>
      <c r="J587" s="71">
        <v>28.973791022157879</v>
      </c>
      <c r="K587" s="71">
        <v>1.1674890130593849</v>
      </c>
      <c r="L587" s="71">
        <v>12.597199255377999</v>
      </c>
      <c r="M587" s="71">
        <v>12.97610914522919</v>
      </c>
      <c r="N587" s="71">
        <v>18.22894609854734</v>
      </c>
      <c r="O587" s="71">
        <v>7.8073313371604858</v>
      </c>
      <c r="P587" s="71">
        <v>10.628501467207355</v>
      </c>
      <c r="Q587" s="71">
        <v>0.53095590107264701</v>
      </c>
      <c r="R587" s="71">
        <v>3.5399459536902862</v>
      </c>
      <c r="S587" s="71">
        <v>0.53529492161910996</v>
      </c>
      <c r="T587" s="72"/>
      <c r="U587" s="71">
        <v>1156258</v>
      </c>
      <c r="V587" s="71">
        <v>361</v>
      </c>
      <c r="W587" s="71">
        <v>261</v>
      </c>
      <c r="X587" s="71">
        <v>2143</v>
      </c>
      <c r="Y587" s="71">
        <v>3486</v>
      </c>
      <c r="Z587" s="71">
        <v>4536</v>
      </c>
      <c r="AA587" s="71">
        <v>2115</v>
      </c>
      <c r="AB587" s="71">
        <v>7308</v>
      </c>
      <c r="AC587" s="71">
        <v>605096</v>
      </c>
      <c r="AD587" s="71">
        <v>0.53529492161910996</v>
      </c>
      <c r="AE587" s="72"/>
      <c r="AF587" s="71">
        <v>8923190.5203810483</v>
      </c>
      <c r="AG587" s="71">
        <v>777804.37593219499</v>
      </c>
      <c r="AH587" s="71">
        <v>1628841.349755096</v>
      </c>
      <c r="AI587" s="71">
        <v>13629653.934926439</v>
      </c>
      <c r="AJ587" s="71">
        <v>15439660.01064449</v>
      </c>
      <c r="AK587" s="71">
        <v>0</v>
      </c>
      <c r="AL587" s="71">
        <v>0</v>
      </c>
      <c r="AM587" s="71">
        <v>1001530.744092991</v>
      </c>
      <c r="AN587" s="71">
        <v>0</v>
      </c>
      <c r="AO587" s="71">
        <v>0</v>
      </c>
      <c r="AP587" s="71">
        <v>41400680.93573226</v>
      </c>
      <c r="AQ587" s="72"/>
      <c r="AR587" s="71">
        <v>35</v>
      </c>
      <c r="AS587" s="71">
        <v>10</v>
      </c>
      <c r="AT587" s="71">
        <v>0</v>
      </c>
      <c r="AU587" s="71">
        <v>0</v>
      </c>
      <c r="AV587" s="71">
        <v>0</v>
      </c>
      <c r="AW587" s="71">
        <v>1</v>
      </c>
      <c r="AX587" s="71"/>
      <c r="AY587" s="72"/>
      <c r="AZ587" s="71">
        <v>211.28399999999999</v>
      </c>
      <c r="BA587" s="71">
        <v>1337.1</v>
      </c>
      <c r="BB587" s="71">
        <v>0</v>
      </c>
      <c r="BC587" s="71">
        <v>0</v>
      </c>
      <c r="BD587" s="71">
        <v>0</v>
      </c>
      <c r="BE587" s="71">
        <v>100</v>
      </c>
      <c r="BF587" s="71"/>
      <c r="BG587" s="72"/>
      <c r="BH587" s="71">
        <v>0</v>
      </c>
      <c r="BI587" s="71">
        <v>0</v>
      </c>
      <c r="BJ587" s="71">
        <v>11.512</v>
      </c>
      <c r="BK587" s="71">
        <v>0</v>
      </c>
      <c r="BL587" s="71">
        <v>0</v>
      </c>
      <c r="BM587" s="71">
        <v>0</v>
      </c>
      <c r="BN587" s="72"/>
      <c r="BO587" s="71">
        <v>0</v>
      </c>
      <c r="BP587" s="71">
        <v>0</v>
      </c>
      <c r="BQ587" s="71">
        <v>1</v>
      </c>
      <c r="BR587" s="71">
        <v>0</v>
      </c>
      <c r="BS587" s="71">
        <v>0</v>
      </c>
      <c r="BT587" s="71">
        <v>0</v>
      </c>
      <c r="BU587"/>
      <c r="BV587" s="70">
        <v>11.512</v>
      </c>
      <c r="BW587" s="70">
        <v>0</v>
      </c>
      <c r="BX587" s="70">
        <v>0</v>
      </c>
      <c r="BY587" s="70">
        <v>0</v>
      </c>
      <c r="BZ587" s="70">
        <v>0</v>
      </c>
      <c r="CA587" s="70">
        <v>0</v>
      </c>
      <c r="CB587" s="70">
        <v>0</v>
      </c>
      <c r="CC587" s="70">
        <v>0</v>
      </c>
      <c r="CD587" s="70">
        <v>0</v>
      </c>
    </row>
    <row r="588" spans="1:82">
      <c r="A588" s="70" t="s">
        <v>2310</v>
      </c>
      <c r="B588" s="70">
        <v>200</v>
      </c>
      <c r="C588" s="70">
        <v>13</v>
      </c>
      <c r="D588" s="70">
        <v>12</v>
      </c>
      <c r="E588" s="70">
        <v>2016</v>
      </c>
      <c r="F588" s="70" t="s">
        <v>155</v>
      </c>
      <c r="G588" s="70" t="s">
        <v>1659</v>
      </c>
      <c r="H588" s="70" t="s">
        <v>1660</v>
      </c>
      <c r="I588" s="148"/>
      <c r="J588" s="71">
        <v>24.292251479448804</v>
      </c>
      <c r="K588" s="71">
        <v>1.1012667690715654</v>
      </c>
      <c r="L588" s="71">
        <v>13.546375216003415</v>
      </c>
      <c r="M588" s="71">
        <v>11.125508704576763</v>
      </c>
      <c r="N588" s="71">
        <v>18.372783957843616</v>
      </c>
      <c r="O588" s="71">
        <v>7.673416447145927</v>
      </c>
      <c r="P588" s="71">
        <v>11.758107080426937</v>
      </c>
      <c r="Q588" s="71">
        <v>0.50706732794452636</v>
      </c>
      <c r="R588" s="71">
        <v>3.5616677784941766</v>
      </c>
      <c r="S588" s="71">
        <v>0.60247015733079956</v>
      </c>
      <c r="T588" s="72"/>
      <c r="U588" s="71">
        <v>922768</v>
      </c>
      <c r="V588" s="71">
        <v>361</v>
      </c>
      <c r="W588" s="71">
        <v>261</v>
      </c>
      <c r="X588" s="71">
        <v>2143</v>
      </c>
      <c r="Y588" s="71">
        <v>3455</v>
      </c>
      <c r="Z588" s="71">
        <v>4513</v>
      </c>
      <c r="AA588" s="71">
        <v>2420</v>
      </c>
      <c r="AB588" s="71">
        <v>7179</v>
      </c>
      <c r="AC588" s="71">
        <v>608297.79736109218</v>
      </c>
      <c r="AD588" s="71">
        <v>0.60247015733079956</v>
      </c>
      <c r="AE588" s="72"/>
      <c r="AF588" s="71">
        <v>7612370.82785952</v>
      </c>
      <c r="AG588" s="71">
        <v>741406.63961531862</v>
      </c>
      <c r="AH588" s="71">
        <v>1380523.3060570131</v>
      </c>
      <c r="AI588" s="71">
        <v>13605112.07391287</v>
      </c>
      <c r="AJ588" s="71">
        <v>15199686.164624169</v>
      </c>
      <c r="AK588" s="71">
        <v>0</v>
      </c>
      <c r="AL588" s="71">
        <v>0</v>
      </c>
      <c r="AM588" s="71">
        <v>984616.19156893354</v>
      </c>
      <c r="AN588" s="71">
        <v>0</v>
      </c>
      <c r="AO588" s="71">
        <v>0</v>
      </c>
      <c r="AP588" s="71">
        <v>39523715.203637823</v>
      </c>
      <c r="AQ588" s="72"/>
      <c r="AR588" s="71">
        <v>37</v>
      </c>
      <c r="AS588" s="71">
        <v>12</v>
      </c>
      <c r="AT588" s="71">
        <v>0</v>
      </c>
      <c r="AU588" s="71">
        <v>0</v>
      </c>
      <c r="AV588" s="71">
        <v>0</v>
      </c>
      <c r="AW588" s="71">
        <v>1</v>
      </c>
      <c r="AX588" s="71"/>
      <c r="AY588" s="72"/>
      <c r="AZ588" s="71">
        <v>224.084</v>
      </c>
      <c r="BA588" s="71">
        <v>1391.9</v>
      </c>
      <c r="BB588" s="71">
        <v>0</v>
      </c>
      <c r="BC588" s="71">
        <v>0</v>
      </c>
      <c r="BD588" s="71">
        <v>0</v>
      </c>
      <c r="BE588" s="71">
        <v>100</v>
      </c>
      <c r="BF588" s="71"/>
      <c r="BG588" s="72"/>
      <c r="BH588" s="71">
        <v>0</v>
      </c>
      <c r="BI588" s="71">
        <v>0</v>
      </c>
      <c r="BJ588" s="71">
        <v>12.065</v>
      </c>
      <c r="BK588" s="71">
        <v>0</v>
      </c>
      <c r="BL588" s="71">
        <v>0</v>
      </c>
      <c r="BM588" s="71">
        <v>0</v>
      </c>
      <c r="BN588" s="72"/>
      <c r="BO588" s="71">
        <v>0</v>
      </c>
      <c r="BP588" s="71">
        <v>0</v>
      </c>
      <c r="BQ588" s="71">
        <v>1</v>
      </c>
      <c r="BR588" s="71">
        <v>0</v>
      </c>
      <c r="BS588" s="71">
        <v>0</v>
      </c>
      <c r="BT588" s="71">
        <v>0</v>
      </c>
      <c r="BU588"/>
      <c r="BV588" s="70">
        <v>12.065</v>
      </c>
      <c r="BW588" s="70">
        <v>0</v>
      </c>
      <c r="BX588" s="70">
        <v>0</v>
      </c>
      <c r="BY588" s="70">
        <v>0</v>
      </c>
      <c r="BZ588" s="70">
        <v>0</v>
      </c>
      <c r="CA588" s="70">
        <v>0</v>
      </c>
      <c r="CB588" s="70">
        <v>0</v>
      </c>
      <c r="CC588" s="70">
        <v>0</v>
      </c>
      <c r="CD588" s="70">
        <v>0</v>
      </c>
    </row>
    <row r="589" spans="1:82">
      <c r="A589" s="70" t="s">
        <v>2311</v>
      </c>
      <c r="B589" s="70">
        <v>201</v>
      </c>
      <c r="C589" s="70">
        <v>14</v>
      </c>
      <c r="D589" s="70">
        <v>12</v>
      </c>
      <c r="E589" s="70">
        <v>2017</v>
      </c>
      <c r="F589" s="70" t="s">
        <v>156</v>
      </c>
      <c r="G589" s="70" t="s">
        <v>1659</v>
      </c>
      <c r="H589" s="70" t="s">
        <v>1660</v>
      </c>
      <c r="I589" s="148"/>
      <c r="J589" s="71">
        <v>23.903209715794201</v>
      </c>
      <c r="K589" s="71">
        <v>1.1253297475027453</v>
      </c>
      <c r="L589" s="71">
        <v>12.228449117030122</v>
      </c>
      <c r="M589" s="71">
        <v>11.155435994635509</v>
      </c>
      <c r="N589" s="71">
        <v>17.781088604621665</v>
      </c>
      <c r="O589" s="71">
        <v>7.4980281647566818</v>
      </c>
      <c r="P589" s="71">
        <v>11.678795727075144</v>
      </c>
      <c r="Q589" s="71">
        <v>0.48016828420547297</v>
      </c>
      <c r="R589" s="71">
        <v>3.4791280167878909</v>
      </c>
      <c r="S589" s="71">
        <v>0.43212850016822585</v>
      </c>
      <c r="T589" s="72"/>
      <c r="U589" s="71">
        <v>893445.00000000012</v>
      </c>
      <c r="V589" s="71">
        <v>361</v>
      </c>
      <c r="W589" s="71">
        <v>261</v>
      </c>
      <c r="X589" s="71">
        <v>2143</v>
      </c>
      <c r="Y589" s="71">
        <v>3417</v>
      </c>
      <c r="Z589" s="71">
        <v>4483</v>
      </c>
      <c r="AA589" s="71">
        <v>2419</v>
      </c>
      <c r="AB589" s="71">
        <v>7030</v>
      </c>
      <c r="AC589" s="71">
        <v>605990.99999999988</v>
      </c>
      <c r="AD589" s="71">
        <v>0.43212850016822579</v>
      </c>
      <c r="AE589" s="72"/>
      <c r="AF589" s="71">
        <v>7242509.4267067751</v>
      </c>
      <c r="AG589" s="71">
        <v>743560.8323176828</v>
      </c>
      <c r="AH589" s="71">
        <v>1686455.282096429</v>
      </c>
      <c r="AI589" s="71">
        <v>13268513.03727903</v>
      </c>
      <c r="AJ589" s="71">
        <v>13631484.435229121</v>
      </c>
      <c r="AK589" s="71">
        <v>0</v>
      </c>
      <c r="AL589" s="71">
        <v>0</v>
      </c>
      <c r="AM589" s="71">
        <v>965689.1816932665</v>
      </c>
      <c r="AN589" s="71">
        <v>0</v>
      </c>
      <c r="AO589" s="71">
        <v>0</v>
      </c>
      <c r="AP589" s="71">
        <v>37538212.195322305</v>
      </c>
      <c r="AQ589" s="72"/>
      <c r="AR589" s="71">
        <v>40</v>
      </c>
      <c r="AS589" s="71">
        <v>15</v>
      </c>
      <c r="AT589" s="71">
        <v>0</v>
      </c>
      <c r="AU589" s="71">
        <v>0</v>
      </c>
      <c r="AV589" s="71">
        <v>0</v>
      </c>
      <c r="AW589" s="71">
        <v>1</v>
      </c>
      <c r="AX589" s="71"/>
      <c r="AY589" s="72"/>
      <c r="AZ589" s="71">
        <v>248.28399999999999</v>
      </c>
      <c r="BA589" s="71">
        <v>1889.4</v>
      </c>
      <c r="BB589" s="71">
        <v>0</v>
      </c>
      <c r="BC589" s="71">
        <v>0</v>
      </c>
      <c r="BD589" s="71">
        <v>0</v>
      </c>
      <c r="BE589" s="71">
        <v>100</v>
      </c>
      <c r="BF589" s="71"/>
      <c r="BG589" s="72"/>
      <c r="BH589" s="71">
        <v>0</v>
      </c>
      <c r="BI589" s="71">
        <v>0</v>
      </c>
      <c r="BJ589" s="71">
        <v>12.474</v>
      </c>
      <c r="BK589" s="71">
        <v>0</v>
      </c>
      <c r="BL589" s="71">
        <v>0</v>
      </c>
      <c r="BM589" s="71">
        <v>0</v>
      </c>
      <c r="BN589" s="72"/>
      <c r="BO589" s="71">
        <v>0</v>
      </c>
      <c r="BP589" s="71">
        <v>0</v>
      </c>
      <c r="BQ589" s="71">
        <v>1</v>
      </c>
      <c r="BR589" s="71">
        <v>0</v>
      </c>
      <c r="BS589" s="71">
        <v>0</v>
      </c>
      <c r="BT589" s="71">
        <v>0</v>
      </c>
      <c r="BU589"/>
      <c r="BV589" s="70">
        <v>12.474</v>
      </c>
      <c r="BW589" s="70">
        <v>0</v>
      </c>
      <c r="BX589" s="70">
        <v>0</v>
      </c>
      <c r="BY589" s="70">
        <v>0</v>
      </c>
      <c r="BZ589" s="70">
        <v>0</v>
      </c>
      <c r="CA589" s="70">
        <v>0</v>
      </c>
      <c r="CB589" s="70">
        <v>0</v>
      </c>
      <c r="CC589" s="70">
        <v>0</v>
      </c>
      <c r="CD589" s="70">
        <v>0</v>
      </c>
    </row>
    <row r="590" spans="1:82">
      <c r="A590" s="70" t="s">
        <v>2312</v>
      </c>
      <c r="B590" s="70">
        <v>202</v>
      </c>
      <c r="C590" s="70">
        <v>15</v>
      </c>
      <c r="D590" s="70">
        <v>12</v>
      </c>
      <c r="E590" s="70">
        <v>2018</v>
      </c>
      <c r="F590" s="70" t="s">
        <v>183</v>
      </c>
      <c r="G590" s="70" t="s">
        <v>1659</v>
      </c>
      <c r="H590" s="70" t="s">
        <v>1660</v>
      </c>
      <c r="I590" s="148"/>
      <c r="J590" s="71">
        <v>22.791874891163953</v>
      </c>
      <c r="K590" s="71">
        <v>1.0473771947324224</v>
      </c>
      <c r="L590" s="71">
        <v>11.218026997542969</v>
      </c>
      <c r="M590" s="71">
        <v>11.210455457014397</v>
      </c>
      <c r="N590" s="71">
        <v>16.179109088458706</v>
      </c>
      <c r="O590" s="71">
        <v>7.3505920856267686</v>
      </c>
      <c r="P590" s="71">
        <v>11.500403715175889</v>
      </c>
      <c r="Q590" s="71">
        <v>0.436567180322812</v>
      </c>
      <c r="R590" s="71">
        <v>3.7690704893949016</v>
      </c>
      <c r="S590" s="71">
        <v>0.68304805781473443</v>
      </c>
      <c r="T590" s="72"/>
      <c r="U590" s="71">
        <v>890141</v>
      </c>
      <c r="V590" s="71">
        <v>361</v>
      </c>
      <c r="W590" s="71">
        <v>261</v>
      </c>
      <c r="X590" s="71">
        <v>2143</v>
      </c>
      <c r="Y590" s="71">
        <v>3377</v>
      </c>
      <c r="Z590" s="71">
        <v>4479</v>
      </c>
      <c r="AA590" s="71">
        <v>2406</v>
      </c>
      <c r="AB590" s="71">
        <v>6888</v>
      </c>
      <c r="AC590" s="71">
        <v>653920</v>
      </c>
      <c r="AD590" s="71">
        <v>0.68304805781473443</v>
      </c>
      <c r="AE590" s="72"/>
      <c r="AF590" s="71">
        <v>7243320.9104664652</v>
      </c>
      <c r="AG590" s="71">
        <v>672744.6772355393</v>
      </c>
      <c r="AH590" s="71">
        <v>1589484.310884984</v>
      </c>
      <c r="AI590" s="71">
        <v>13563130.610556589</v>
      </c>
      <c r="AJ590" s="71">
        <v>12514574.5144741</v>
      </c>
      <c r="AK590" s="71">
        <v>0</v>
      </c>
      <c r="AL590" s="71">
        <v>0</v>
      </c>
      <c r="AM590" s="71">
        <v>948140.85058183735</v>
      </c>
      <c r="AN590" s="71">
        <v>0</v>
      </c>
      <c r="AO590" s="71">
        <v>0</v>
      </c>
      <c r="AP590" s="71">
        <v>36531395.874199517</v>
      </c>
      <c r="AQ590" s="72"/>
      <c r="AR590" s="71">
        <v>43</v>
      </c>
      <c r="AS590" s="71">
        <v>23</v>
      </c>
      <c r="AT590" s="71">
        <v>0</v>
      </c>
      <c r="AU590" s="71">
        <v>0</v>
      </c>
      <c r="AV590" s="71">
        <v>0</v>
      </c>
      <c r="AW590" s="71">
        <v>1</v>
      </c>
      <c r="AX590" s="71"/>
      <c r="AY590" s="72"/>
      <c r="AZ590" s="71">
        <v>271.18399999999997</v>
      </c>
      <c r="BA590" s="71">
        <v>4189</v>
      </c>
      <c r="BB590" s="71">
        <v>0</v>
      </c>
      <c r="BC590" s="71">
        <v>0</v>
      </c>
      <c r="BD590" s="71">
        <v>0</v>
      </c>
      <c r="BE590" s="71">
        <v>100</v>
      </c>
      <c r="BF590" s="71"/>
      <c r="BG590" s="72"/>
      <c r="BH590" s="71">
        <v>0</v>
      </c>
      <c r="BI590" s="71">
        <v>0</v>
      </c>
      <c r="BJ590" s="71">
        <v>12.744999999999999</v>
      </c>
      <c r="BK590" s="71">
        <v>0</v>
      </c>
      <c r="BL590" s="71">
        <v>0</v>
      </c>
      <c r="BM590" s="71">
        <v>0</v>
      </c>
      <c r="BN590" s="72"/>
      <c r="BO590" s="71">
        <v>0</v>
      </c>
      <c r="BP590" s="71">
        <v>0</v>
      </c>
      <c r="BQ590" s="71">
        <v>1</v>
      </c>
      <c r="BR590" s="71">
        <v>0</v>
      </c>
      <c r="BS590" s="71">
        <v>0</v>
      </c>
      <c r="BT590" s="71">
        <v>0</v>
      </c>
      <c r="BU590"/>
      <c r="BV590" s="70">
        <v>12.744999999999999</v>
      </c>
      <c r="BW590" s="70">
        <v>0</v>
      </c>
      <c r="BX590" s="70">
        <v>0</v>
      </c>
      <c r="BY590" s="70">
        <v>0</v>
      </c>
      <c r="BZ590" s="70">
        <v>0</v>
      </c>
      <c r="CA590" s="70">
        <v>0</v>
      </c>
      <c r="CB590" s="70">
        <v>0</v>
      </c>
      <c r="CC590" s="70">
        <v>0</v>
      </c>
      <c r="CD590" s="70">
        <v>0</v>
      </c>
    </row>
    <row r="591" spans="1:82">
      <c r="A591" s="70" t="s">
        <v>2313</v>
      </c>
      <c r="B591" s="70">
        <v>203</v>
      </c>
      <c r="C591" s="70">
        <v>16</v>
      </c>
      <c r="D591" s="70">
        <v>12</v>
      </c>
      <c r="E591" s="70">
        <v>2019</v>
      </c>
      <c r="F591" s="70" t="s">
        <v>158</v>
      </c>
      <c r="G591" s="70" t="s">
        <v>1659</v>
      </c>
      <c r="H591" s="70" t="s">
        <v>1660</v>
      </c>
      <c r="I591" s="148"/>
      <c r="J591" s="71">
        <v>23.759192447955424</v>
      </c>
      <c r="K591" s="71">
        <v>0.97188891286594492</v>
      </c>
      <c r="L591" s="71">
        <v>11.268287586206782</v>
      </c>
      <c r="M591" s="71">
        <v>10.056796487360392</v>
      </c>
      <c r="N591" s="71">
        <v>16.102464811076395</v>
      </c>
      <c r="O591" s="71">
        <v>7.0663361877929969</v>
      </c>
      <c r="P591" s="71">
        <v>9.9449011548677646</v>
      </c>
      <c r="Q591" s="71">
        <v>0.41154545413876498</v>
      </c>
      <c r="R591" s="71">
        <v>3.9308425827394902</v>
      </c>
      <c r="S591" s="71">
        <v>0.492128527834574</v>
      </c>
      <c r="T591" s="72"/>
      <c r="U591" s="71">
        <v>976125</v>
      </c>
      <c r="V591" s="71">
        <v>361</v>
      </c>
      <c r="W591" s="71">
        <v>261</v>
      </c>
      <c r="X591" s="71">
        <v>2143</v>
      </c>
      <c r="Y591" s="71">
        <v>3320</v>
      </c>
      <c r="Z591" s="71">
        <v>4424</v>
      </c>
      <c r="AA591" s="71">
        <v>2065</v>
      </c>
      <c r="AB591" s="71">
        <v>6669</v>
      </c>
      <c r="AC591" s="71">
        <v>693157</v>
      </c>
      <c r="AD591" s="71">
        <v>0.492128527834574</v>
      </c>
      <c r="AE591" s="72"/>
      <c r="AF591" s="71">
        <v>7794192.287572315</v>
      </c>
      <c r="AG591" s="71">
        <v>672545.45865618205</v>
      </c>
      <c r="AH591" s="71">
        <v>1716168.2733729959</v>
      </c>
      <c r="AI591" s="71">
        <v>13290742.05193238</v>
      </c>
      <c r="AJ591" s="71">
        <v>12978121.003622189</v>
      </c>
      <c r="AK591" s="71">
        <v>0</v>
      </c>
      <c r="AL591" s="71">
        <v>0</v>
      </c>
      <c r="AM591" s="71">
        <v>908267.59579487913</v>
      </c>
      <c r="AN591" s="71">
        <v>0</v>
      </c>
      <c r="AO591" s="71">
        <v>0</v>
      </c>
      <c r="AP591" s="71">
        <v>37360036.670950942</v>
      </c>
      <c r="AQ591" s="72"/>
      <c r="AR591" s="71">
        <v>48</v>
      </c>
      <c r="AS591" s="71">
        <v>36</v>
      </c>
      <c r="AT591" s="71">
        <v>0</v>
      </c>
      <c r="AU591" s="71">
        <v>0</v>
      </c>
      <c r="AV591" s="71">
        <v>0</v>
      </c>
      <c r="AW591" s="71">
        <v>1</v>
      </c>
      <c r="AX591" s="71"/>
      <c r="AY591" s="72"/>
      <c r="AZ591" s="71">
        <v>319.084</v>
      </c>
      <c r="BA591" s="71">
        <v>6380.2000000000007</v>
      </c>
      <c r="BB591" s="71">
        <v>0</v>
      </c>
      <c r="BC591" s="71">
        <v>0</v>
      </c>
      <c r="BD591" s="71">
        <v>0</v>
      </c>
      <c r="BE591" s="71">
        <v>100</v>
      </c>
      <c r="BF591" s="71"/>
      <c r="BG591" s="72"/>
      <c r="BH591" s="71">
        <v>0</v>
      </c>
      <c r="BI591" s="71">
        <v>0</v>
      </c>
      <c r="BJ591" s="71">
        <v>12.917</v>
      </c>
      <c r="BK591" s="71">
        <v>0</v>
      </c>
      <c r="BL591" s="71">
        <v>0</v>
      </c>
      <c r="BM591" s="71">
        <v>0</v>
      </c>
      <c r="BN591" s="72"/>
      <c r="BO591" s="71">
        <v>0</v>
      </c>
      <c r="BP591" s="71">
        <v>0</v>
      </c>
      <c r="BQ591" s="71">
        <v>1</v>
      </c>
      <c r="BR591" s="71">
        <v>0</v>
      </c>
      <c r="BS591" s="71">
        <v>0</v>
      </c>
      <c r="BT591" s="71">
        <v>0</v>
      </c>
      <c r="BU591"/>
      <c r="BV591" s="70">
        <v>12.917</v>
      </c>
      <c r="BW591" s="70">
        <v>0</v>
      </c>
      <c r="BX591" s="70">
        <v>0</v>
      </c>
      <c r="BY591" s="70">
        <v>0</v>
      </c>
      <c r="BZ591" s="70">
        <v>0</v>
      </c>
      <c r="CA591" s="70">
        <v>0</v>
      </c>
      <c r="CB591" s="70">
        <v>0</v>
      </c>
      <c r="CC591" s="70">
        <v>0</v>
      </c>
      <c r="CD591" s="70">
        <v>0</v>
      </c>
    </row>
    <row r="592" spans="1:82">
      <c r="A592" s="70" t="s">
        <v>2314</v>
      </c>
      <c r="B592" s="70">
        <v>204</v>
      </c>
      <c r="C592" s="70">
        <v>17</v>
      </c>
      <c r="D592" s="70">
        <v>12</v>
      </c>
      <c r="E592" s="70">
        <v>2020</v>
      </c>
      <c r="F592" s="70" t="s">
        <v>159</v>
      </c>
      <c r="G592" s="70" t="s">
        <v>1659</v>
      </c>
      <c r="H592" s="70" t="s">
        <v>1660</v>
      </c>
      <c r="I592" s="148"/>
      <c r="J592" s="71">
        <v>26.48117282636596</v>
      </c>
      <c r="K592" s="71">
        <v>0.85260314607769006</v>
      </c>
      <c r="L592" s="71">
        <v>17.685963323104488</v>
      </c>
      <c r="M592" s="71">
        <v>8.6308895586967118</v>
      </c>
      <c r="N592" s="71">
        <v>14.62545528567925</v>
      </c>
      <c r="O592" s="71">
        <v>6.1939084343418038</v>
      </c>
      <c r="P592" s="71">
        <v>9.2794051797668473</v>
      </c>
      <c r="Q592" s="71">
        <v>0.38601585609272798</v>
      </c>
      <c r="R592" s="71">
        <v>3.6103223479503002</v>
      </c>
      <c r="S592" s="71">
        <v>0.47165294982214989</v>
      </c>
      <c r="T592" s="72"/>
      <c r="U592" s="71">
        <v>1233293</v>
      </c>
      <c r="V592" s="71">
        <v>293</v>
      </c>
      <c r="W592" s="71">
        <v>364</v>
      </c>
      <c r="X592" s="71">
        <v>1934</v>
      </c>
      <c r="Y592" s="71">
        <v>3290</v>
      </c>
      <c r="Z592" s="71">
        <v>4426</v>
      </c>
      <c r="AA592" s="71">
        <v>2048</v>
      </c>
      <c r="AB592" s="71">
        <v>6547</v>
      </c>
      <c r="AC592" s="71">
        <v>640000.99999999988</v>
      </c>
      <c r="AD592" s="71">
        <v>0.47165294982214989</v>
      </c>
      <c r="AE592" s="72"/>
      <c r="AF592" s="71">
        <v>9629437.5832437091</v>
      </c>
      <c r="AG592" s="71">
        <v>546263.34379113757</v>
      </c>
      <c r="AH592" s="71">
        <v>2593616.2443836927</v>
      </c>
      <c r="AI592" s="71">
        <v>11104412.326696415</v>
      </c>
      <c r="AJ592" s="71">
        <v>13510344.92962805</v>
      </c>
      <c r="AK592" s="71"/>
      <c r="AL592" s="71"/>
      <c r="AM592" s="71">
        <v>854456.23868711421</v>
      </c>
      <c r="AN592" s="71"/>
      <c r="AO592" s="71"/>
      <c r="AP592" s="71">
        <v>38238530.666430116</v>
      </c>
      <c r="AQ592" s="72"/>
      <c r="AR592" s="71">
        <v>50</v>
      </c>
      <c r="AS592" s="71">
        <v>48</v>
      </c>
      <c r="AT592" s="71">
        <v>0</v>
      </c>
      <c r="AU592" s="71">
        <v>0</v>
      </c>
      <c r="AV592" s="71">
        <v>0</v>
      </c>
      <c r="AW592" s="71">
        <v>2</v>
      </c>
      <c r="AX592" s="71"/>
      <c r="AY592" s="72"/>
      <c r="AZ592" s="71">
        <v>332.38400000000001</v>
      </c>
      <c r="BA592" s="71">
        <v>6969.0999999999995</v>
      </c>
      <c r="BB592" s="71">
        <v>0</v>
      </c>
      <c r="BC592" s="71">
        <v>0</v>
      </c>
      <c r="BD592" s="71">
        <v>0</v>
      </c>
      <c r="BE592" s="71">
        <v>200</v>
      </c>
      <c r="BF592" s="71"/>
      <c r="BG592" s="72"/>
      <c r="BH592" s="71">
        <v>0</v>
      </c>
      <c r="BI592" s="71">
        <v>0</v>
      </c>
      <c r="BJ592" s="71">
        <v>11.771000000000001</v>
      </c>
      <c r="BK592" s="71">
        <v>0</v>
      </c>
      <c r="BL592" s="71">
        <v>0</v>
      </c>
      <c r="BM592" s="71">
        <v>0</v>
      </c>
      <c r="BN592" s="72"/>
      <c r="BO592" s="71">
        <v>0</v>
      </c>
      <c r="BP592" s="71">
        <v>0</v>
      </c>
      <c r="BQ592" s="71">
        <v>1</v>
      </c>
      <c r="BR592" s="71">
        <v>0</v>
      </c>
      <c r="BS592" s="71">
        <v>0</v>
      </c>
      <c r="BT592" s="71">
        <v>0</v>
      </c>
      <c r="BU592"/>
      <c r="BV592" s="70">
        <v>11.771000000000001</v>
      </c>
      <c r="BW592" s="70">
        <v>0</v>
      </c>
      <c r="BX592" s="70">
        <v>0</v>
      </c>
      <c r="BY592" s="70">
        <v>0</v>
      </c>
      <c r="BZ592" s="70">
        <v>0</v>
      </c>
      <c r="CA592" s="70">
        <v>0</v>
      </c>
      <c r="CB592" s="70">
        <v>0</v>
      </c>
      <c r="CC592" s="70">
        <v>0</v>
      </c>
      <c r="CD592" s="70">
        <v>0</v>
      </c>
    </row>
    <row r="593" spans="1:82">
      <c r="A593" s="70" t="s">
        <v>2315</v>
      </c>
      <c r="B593" s="70">
        <v>204</v>
      </c>
      <c r="C593" s="70">
        <v>18</v>
      </c>
      <c r="D593" s="70">
        <v>12</v>
      </c>
      <c r="E593" s="70">
        <v>2021</v>
      </c>
      <c r="F593" s="70" t="s">
        <v>160</v>
      </c>
      <c r="G593" s="70" t="s">
        <v>1659</v>
      </c>
      <c r="H593" s="70" t="s">
        <v>1660</v>
      </c>
      <c r="I593" s="148"/>
      <c r="J593" s="71">
        <v>29.19962669994257</v>
      </c>
      <c r="K593" s="71">
        <v>0.82129349775514049</v>
      </c>
      <c r="L593" s="71">
        <v>16.140014588299792</v>
      </c>
      <c r="M593" s="71">
        <v>8.7656737918266519</v>
      </c>
      <c r="N593" s="71">
        <v>14.225349653202002</v>
      </c>
      <c r="O593" s="71">
        <v>5.9842743428913936</v>
      </c>
      <c r="P593" s="71">
        <v>9.4883774191242658</v>
      </c>
      <c r="Q593" s="71">
        <v>0.37128361594029602</v>
      </c>
      <c r="R593" s="71">
        <v>3.5198134797934051</v>
      </c>
      <c r="S593" s="71">
        <v>0.57393150840680596</v>
      </c>
      <c r="T593" s="72"/>
      <c r="U593" s="71">
        <v>1396522</v>
      </c>
      <c r="V593" s="71">
        <v>293</v>
      </c>
      <c r="W593" s="71">
        <v>364</v>
      </c>
      <c r="X593" s="71">
        <v>1934</v>
      </c>
      <c r="Y593" s="71">
        <v>3239</v>
      </c>
      <c r="Z593" s="71">
        <v>4403</v>
      </c>
      <c r="AA593" s="71">
        <v>2042</v>
      </c>
      <c r="AB593" s="71">
        <v>6359</v>
      </c>
      <c r="AC593" s="71">
        <v>605310.99999999988</v>
      </c>
      <c r="AD593" s="71">
        <v>0.57393150840680596</v>
      </c>
      <c r="AE593" s="72"/>
      <c r="AF593" s="71">
        <v>10696757.407270039</v>
      </c>
      <c r="AG593" s="71">
        <v>555696.45428825845</v>
      </c>
      <c r="AH593" s="71">
        <v>2325327.902168856</v>
      </c>
      <c r="AI593" s="71">
        <v>12184832.013806492</v>
      </c>
      <c r="AJ593" s="71">
        <v>12956660.29581441</v>
      </c>
      <c r="AK593" s="71">
        <v>0</v>
      </c>
      <c r="AL593" s="71">
        <v>0</v>
      </c>
      <c r="AM593" s="71">
        <v>834707.06256981869</v>
      </c>
      <c r="AN593" s="71">
        <v>0</v>
      </c>
      <c r="AO593" s="71">
        <v>0</v>
      </c>
      <c r="AP593" s="71">
        <v>39553981.135917872</v>
      </c>
      <c r="AQ593" s="72"/>
      <c r="AR593" s="71">
        <v>50</v>
      </c>
      <c r="AS593" s="71">
        <v>52</v>
      </c>
      <c r="AT593" s="71">
        <v>0</v>
      </c>
      <c r="AU593" s="71">
        <v>0</v>
      </c>
      <c r="AV593" s="71">
        <v>0</v>
      </c>
      <c r="AW593" s="71">
        <v>2</v>
      </c>
      <c r="AX593" s="71"/>
      <c r="AY593" s="72"/>
      <c r="AZ593" s="71">
        <v>332.32000000000011</v>
      </c>
      <c r="BA593" s="71">
        <v>9107.5999999999985</v>
      </c>
      <c r="BB593" s="71">
        <v>0</v>
      </c>
      <c r="BC593" s="71">
        <v>0</v>
      </c>
      <c r="BD593" s="71">
        <v>0</v>
      </c>
      <c r="BE593" s="71">
        <v>200</v>
      </c>
      <c r="BF593" s="71"/>
      <c r="BG593" s="72"/>
      <c r="BH593" s="71">
        <v>0</v>
      </c>
      <c r="BI593" s="71">
        <v>0</v>
      </c>
      <c r="BJ593" s="71">
        <v>11.701000000000001</v>
      </c>
      <c r="BK593" s="71">
        <v>0</v>
      </c>
      <c r="BL593" s="71">
        <v>0</v>
      </c>
      <c r="BM593" s="71">
        <v>0</v>
      </c>
      <c r="BN593" s="72"/>
      <c r="BO593" s="71">
        <v>0</v>
      </c>
      <c r="BP593" s="71">
        <v>0</v>
      </c>
      <c r="BQ593" s="71">
        <v>1</v>
      </c>
      <c r="BR593" s="71">
        <v>0</v>
      </c>
      <c r="BS593" s="71">
        <v>0</v>
      </c>
      <c r="BT593" s="71">
        <v>0</v>
      </c>
      <c r="BU593"/>
      <c r="BV593" s="70">
        <v>11.701000000000001</v>
      </c>
      <c r="BW593" s="70">
        <v>0</v>
      </c>
      <c r="BX593" s="70">
        <v>0</v>
      </c>
      <c r="BY593" s="70">
        <v>0</v>
      </c>
      <c r="BZ593" s="70">
        <v>0</v>
      </c>
      <c r="CA593" s="70">
        <v>0</v>
      </c>
      <c r="CB593" s="70">
        <v>0</v>
      </c>
      <c r="CC593" s="70">
        <v>0</v>
      </c>
      <c r="CD593" s="70">
        <v>0</v>
      </c>
    </row>
    <row r="594" spans="1:82">
      <c r="A594" s="70" t="s">
        <v>1666</v>
      </c>
      <c r="B594" s="70">
        <v>204</v>
      </c>
      <c r="C594" s="70">
        <v>19</v>
      </c>
      <c r="D594" s="70">
        <v>12</v>
      </c>
      <c r="E594" s="70">
        <v>2022</v>
      </c>
      <c r="F594" s="70" t="s">
        <v>161</v>
      </c>
      <c r="G594" s="70" t="s">
        <v>1659</v>
      </c>
      <c r="H594" s="70" t="s">
        <v>1660</v>
      </c>
      <c r="I594" s="148"/>
      <c r="J594" s="71">
        <v>37.176478318097459</v>
      </c>
      <c r="K594" s="71">
        <v>0.78561164381771076</v>
      </c>
      <c r="L594" s="71">
        <v>14.471654070919495</v>
      </c>
      <c r="M594" s="71">
        <v>8.9370640297181314</v>
      </c>
      <c r="N594" s="71">
        <v>13.975046804394475</v>
      </c>
      <c r="O594" s="71">
        <v>6.1797889687704934</v>
      </c>
      <c r="P594" s="71">
        <v>9.3504813525255628</v>
      </c>
      <c r="Q594" s="71">
        <v>0.3667002489766279</v>
      </c>
      <c r="R594" s="71">
        <v>3.8435536236161907</v>
      </c>
      <c r="S594" s="71">
        <v>0.58463222858265496</v>
      </c>
      <c r="T594" s="72"/>
      <c r="U594" s="71">
        <v>2186824</v>
      </c>
      <c r="V594" s="71">
        <v>293</v>
      </c>
      <c r="W594" s="71">
        <v>364</v>
      </c>
      <c r="X594" s="71">
        <v>1934</v>
      </c>
      <c r="Y594" s="71">
        <v>3231</v>
      </c>
      <c r="Z594" s="71">
        <v>4320</v>
      </c>
      <c r="AA594" s="71">
        <v>2043</v>
      </c>
      <c r="AB594" s="71">
        <v>6229</v>
      </c>
      <c r="AC594" s="71">
        <v>669286.99999999988</v>
      </c>
      <c r="AD594" s="71">
        <v>0.58463222858265496</v>
      </c>
      <c r="AE594" s="72"/>
      <c r="AF594" s="71">
        <v>14932784.086000608</v>
      </c>
      <c r="AG594" s="71">
        <v>560578.00965785247</v>
      </c>
      <c r="AH594" s="71">
        <v>2581135.3485660315</v>
      </c>
      <c r="AI594" s="71">
        <v>12101053.683555603</v>
      </c>
      <c r="AJ594" s="71">
        <v>13156194.793370545</v>
      </c>
      <c r="AK594" s="71">
        <v>0</v>
      </c>
      <c r="AL594" s="71">
        <v>0</v>
      </c>
      <c r="AM594" s="71">
        <v>804333.91686192283</v>
      </c>
      <c r="AN594" s="71">
        <v>0</v>
      </c>
      <c r="AO594" s="71">
        <v>0</v>
      </c>
      <c r="AP594" s="71">
        <v>44136079.838012561</v>
      </c>
      <c r="AQ594" s="72"/>
      <c r="AR594" s="71">
        <v>53</v>
      </c>
      <c r="AS594" s="71">
        <v>58</v>
      </c>
      <c r="AT594" s="71">
        <v>0</v>
      </c>
      <c r="AU594" s="71">
        <v>0</v>
      </c>
      <c r="AV594" s="71">
        <v>0</v>
      </c>
      <c r="AW594" s="71">
        <v>2</v>
      </c>
      <c r="AX594" s="71"/>
      <c r="AY594" s="72"/>
      <c r="AZ594" s="71">
        <v>351.59999999999997</v>
      </c>
      <c r="BA594" s="71">
        <v>9405.3999999999978</v>
      </c>
      <c r="BB594" s="71">
        <v>0</v>
      </c>
      <c r="BC594" s="71">
        <v>0</v>
      </c>
      <c r="BD594" s="71">
        <v>0</v>
      </c>
      <c r="BE594" s="71">
        <v>200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2316</v>
      </c>
      <c r="B595" s="70">
        <v>204</v>
      </c>
      <c r="C595" s="70">
        <v>20</v>
      </c>
      <c r="D595" s="70">
        <v>12</v>
      </c>
      <c r="E595" s="70">
        <v>2023</v>
      </c>
      <c r="F595" s="70" t="s">
        <v>1539</v>
      </c>
      <c r="G595" s="70" t="s">
        <v>1659</v>
      </c>
      <c r="H595" s="70" t="s">
        <v>1660</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57</v>
      </c>
      <c r="AS595" s="71">
        <v>65</v>
      </c>
      <c r="AT595" s="71">
        <v>0</v>
      </c>
      <c r="AU595" s="71">
        <v>0</v>
      </c>
      <c r="AV595" s="71">
        <v>0</v>
      </c>
      <c r="AW595" s="71">
        <v>2</v>
      </c>
      <c r="AX595" s="71"/>
      <c r="AY595" s="72"/>
      <c r="AZ595" s="71">
        <v>378.59999999999997</v>
      </c>
      <c r="BA595" s="71">
        <v>9751.8999999999978</v>
      </c>
      <c r="BB595" s="71">
        <v>0</v>
      </c>
      <c r="BC595" s="71">
        <v>0</v>
      </c>
      <c r="BD595" s="71">
        <v>0</v>
      </c>
      <c r="BE595" s="71">
        <v>200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1658</v>
      </c>
      <c r="B596" s="70">
        <v>204</v>
      </c>
      <c r="C596" s="70">
        <v>21</v>
      </c>
      <c r="D596" s="70">
        <v>12</v>
      </c>
      <c r="E596" s="70">
        <v>2024</v>
      </c>
      <c r="F596" s="70" t="s">
        <v>1554</v>
      </c>
      <c r="G596" s="1064" t="s">
        <v>1659</v>
      </c>
      <c r="H596" s="70" t="s">
        <v>1660</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2317</v>
      </c>
      <c r="B597" s="70">
        <v>205</v>
      </c>
      <c r="C597" s="70">
        <v>1</v>
      </c>
      <c r="D597" s="70">
        <v>13</v>
      </c>
      <c r="E597" s="70">
        <v>1990</v>
      </c>
      <c r="F597" s="70" t="s">
        <v>787</v>
      </c>
      <c r="G597" s="1064" t="s">
        <v>2318</v>
      </c>
      <c r="H597" s="70" t="s">
        <v>1672</v>
      </c>
      <c r="I597" s="148"/>
      <c r="J597" s="71">
        <v>7.1743920713469231</v>
      </c>
      <c r="K597" s="71">
        <v>1.8542816258242929</v>
      </c>
      <c r="L597" s="71">
        <v>0.34808695070870088</v>
      </c>
      <c r="M597" s="71">
        <v>3.6930598450697292</v>
      </c>
      <c r="N597" s="71">
        <v>9.5981512410008882</v>
      </c>
      <c r="O597" s="71">
        <v>6.5862460056867098</v>
      </c>
      <c r="P597" s="71">
        <v>12.03404654577905</v>
      </c>
      <c r="Q597" s="71">
        <v>0.64157488975402499</v>
      </c>
      <c r="R597" s="71">
        <v>0</v>
      </c>
      <c r="S597" s="71">
        <v>0.52342389029633096</v>
      </c>
      <c r="T597" s="72"/>
      <c r="U597" s="71">
        <v>1165756</v>
      </c>
      <c r="V597" s="71">
        <v>533</v>
      </c>
      <c r="W597" s="71">
        <v>5</v>
      </c>
      <c r="X597" s="71">
        <v>1549</v>
      </c>
      <c r="Y597" s="71">
        <v>2495</v>
      </c>
      <c r="Z597" s="71">
        <v>2709</v>
      </c>
      <c r="AA597" s="71">
        <v>2922</v>
      </c>
      <c r="AB597" s="71">
        <v>10417</v>
      </c>
      <c r="AC597" s="71">
        <v>0</v>
      </c>
      <c r="AD597" s="71">
        <v>0.52342389029633096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2319</v>
      </c>
      <c r="B598" s="70">
        <v>206</v>
      </c>
      <c r="C598" s="70">
        <v>2</v>
      </c>
      <c r="D598" s="70">
        <v>13</v>
      </c>
      <c r="E598" s="70">
        <v>2005</v>
      </c>
      <c r="F598" s="70" t="s">
        <v>789</v>
      </c>
      <c r="G598" s="70" t="s">
        <v>2318</v>
      </c>
      <c r="H598" s="70" t="s">
        <v>1672</v>
      </c>
      <c r="I598" s="148"/>
      <c r="J598" s="71">
        <v>4.589996337620935</v>
      </c>
      <c r="K598" s="71">
        <v>1.146981528055689</v>
      </c>
      <c r="L598" s="71">
        <v>4.9954097307131358</v>
      </c>
      <c r="M598" s="71">
        <v>6.4909014469749566</v>
      </c>
      <c r="N598" s="71">
        <v>13.76211363800623</v>
      </c>
      <c r="O598" s="71">
        <v>9.2863765342280882</v>
      </c>
      <c r="P598" s="71">
        <v>11.279292248520759</v>
      </c>
      <c r="Q598" s="71">
        <v>0.51396850098872005</v>
      </c>
      <c r="R598" s="71">
        <v>0</v>
      </c>
      <c r="S598" s="71">
        <v>0.88500002782021658</v>
      </c>
      <c r="T598" s="72"/>
      <c r="U598" s="71">
        <v>592841</v>
      </c>
      <c r="V598" s="71">
        <v>423</v>
      </c>
      <c r="W598" s="71">
        <v>56</v>
      </c>
      <c r="X598" s="71">
        <v>1081</v>
      </c>
      <c r="Y598" s="71">
        <v>2556</v>
      </c>
      <c r="Z598" s="71">
        <v>4420</v>
      </c>
      <c r="AA598" s="71">
        <v>2243</v>
      </c>
      <c r="AB598" s="71">
        <v>8724</v>
      </c>
      <c r="AC598" s="71">
        <v>0</v>
      </c>
      <c r="AD598" s="71">
        <v>0.88500002782021658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2320</v>
      </c>
      <c r="B599" s="70">
        <v>207</v>
      </c>
      <c r="C599" s="70">
        <v>3</v>
      </c>
      <c r="D599" s="70">
        <v>13</v>
      </c>
      <c r="E599" s="70">
        <v>2006</v>
      </c>
      <c r="F599" s="70" t="s">
        <v>790</v>
      </c>
      <c r="G599" s="70" t="s">
        <v>2318</v>
      </c>
      <c r="H599" s="70" t="s">
        <v>1672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2321</v>
      </c>
      <c r="B600" s="70">
        <v>208</v>
      </c>
      <c r="C600" s="70">
        <v>4</v>
      </c>
      <c r="D600" s="70">
        <v>13</v>
      </c>
      <c r="E600" s="70">
        <v>2007</v>
      </c>
      <c r="F600" s="70" t="s">
        <v>791</v>
      </c>
      <c r="G600" s="70" t="s">
        <v>2318</v>
      </c>
      <c r="H600" s="70" t="s">
        <v>1672</v>
      </c>
      <c r="I600" s="148"/>
      <c r="J600" s="71">
        <v>3.9357841327880649</v>
      </c>
      <c r="K600" s="71">
        <v>0.90690743968306076</v>
      </c>
      <c r="L600" s="71">
        <v>5.4378343462664649</v>
      </c>
      <c r="M600" s="71">
        <v>6.9642089666764431</v>
      </c>
      <c r="N600" s="71">
        <v>13.62622625688932</v>
      </c>
      <c r="O600" s="71">
        <v>8.880512204404706</v>
      </c>
      <c r="P600" s="71">
        <v>11.065788556310331</v>
      </c>
      <c r="Q600" s="71">
        <v>0.52792217077755199</v>
      </c>
      <c r="R600" s="71">
        <v>0</v>
      </c>
      <c r="S600" s="71">
        <v>1.2201319320886479</v>
      </c>
      <c r="T600" s="72"/>
      <c r="U600" s="71">
        <v>565786</v>
      </c>
      <c r="V600" s="71">
        <v>353</v>
      </c>
      <c r="W600" s="71">
        <v>63</v>
      </c>
      <c r="X600" s="71">
        <v>1429</v>
      </c>
      <c r="Y600" s="71">
        <v>2538</v>
      </c>
      <c r="Z600" s="71">
        <v>4394</v>
      </c>
      <c r="AA600" s="71">
        <v>2167</v>
      </c>
      <c r="AB600" s="71">
        <v>8487</v>
      </c>
      <c r="AC600" s="71">
        <v>0</v>
      </c>
      <c r="AD600" s="71">
        <v>1.2201319320886479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2322</v>
      </c>
      <c r="B601" s="70">
        <v>209</v>
      </c>
      <c r="C601" s="70">
        <v>5</v>
      </c>
      <c r="D601" s="70">
        <v>13</v>
      </c>
      <c r="E601" s="70">
        <v>2008</v>
      </c>
      <c r="F601" s="70" t="s">
        <v>792</v>
      </c>
      <c r="G601" s="70" t="s">
        <v>2318</v>
      </c>
      <c r="H601" s="70" t="s">
        <v>1672</v>
      </c>
      <c r="I601" s="148"/>
      <c r="J601" s="71">
        <v>3.5168874821265752</v>
      </c>
      <c r="K601" s="71">
        <v>0.67827609793933563</v>
      </c>
      <c r="L601" s="71">
        <v>4.8445436472770584</v>
      </c>
      <c r="M601" s="71">
        <v>7.0445493801243897</v>
      </c>
      <c r="N601" s="71">
        <v>13.238923258677071</v>
      </c>
      <c r="O601" s="71">
        <v>8.5208149073955113</v>
      </c>
      <c r="P601" s="71">
        <v>10.96646586174743</v>
      </c>
      <c r="Q601" s="71">
        <v>0.50922077314181602</v>
      </c>
      <c r="R601" s="71">
        <v>0</v>
      </c>
      <c r="S601" s="71">
        <v>1.1579564171513601</v>
      </c>
      <c r="T601" s="72"/>
      <c r="U601" s="71">
        <v>578399</v>
      </c>
      <c r="V601" s="71">
        <v>353</v>
      </c>
      <c r="W601" s="71">
        <v>63</v>
      </c>
      <c r="X601" s="71">
        <v>1429</v>
      </c>
      <c r="Y601" s="71">
        <v>2537</v>
      </c>
      <c r="Z601" s="71">
        <v>4364</v>
      </c>
      <c r="AA601" s="71">
        <v>2150</v>
      </c>
      <c r="AB601" s="71">
        <v>8321</v>
      </c>
      <c r="AC601" s="71">
        <v>0</v>
      </c>
      <c r="AD601" s="71">
        <v>1.1579564171513601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2323</v>
      </c>
      <c r="B602" s="70">
        <v>210</v>
      </c>
      <c r="C602" s="70">
        <v>6</v>
      </c>
      <c r="D602" s="70">
        <v>13</v>
      </c>
      <c r="E602" s="70">
        <v>2009</v>
      </c>
      <c r="F602" s="70" t="s">
        <v>176</v>
      </c>
      <c r="G602" s="70" t="s">
        <v>2318</v>
      </c>
      <c r="H602" s="70" t="s">
        <v>1672</v>
      </c>
      <c r="I602" s="148"/>
      <c r="J602" s="71">
        <v>3.8829402572187242</v>
      </c>
      <c r="K602" s="71">
        <v>0.64604629597233565</v>
      </c>
      <c r="L602" s="71">
        <v>0.64571116548930274</v>
      </c>
      <c r="M602" s="71">
        <v>7.003397035480833</v>
      </c>
      <c r="N602" s="71">
        <v>11.913592693577749</v>
      </c>
      <c r="O602" s="71">
        <v>8.5752533279105823</v>
      </c>
      <c r="P602" s="71">
        <v>10.637466176609379</v>
      </c>
      <c r="Q602" s="71">
        <v>0.47669749928187299</v>
      </c>
      <c r="R602" s="71">
        <v>0</v>
      </c>
      <c r="S602" s="71">
        <v>1.1409672471818251</v>
      </c>
      <c r="T602" s="72"/>
      <c r="U602" s="71">
        <v>505418</v>
      </c>
      <c r="V602" s="71">
        <v>309</v>
      </c>
      <c r="W602" s="71">
        <v>12</v>
      </c>
      <c r="X602" s="71">
        <v>1431</v>
      </c>
      <c r="Y602" s="71">
        <v>2528</v>
      </c>
      <c r="Z602" s="71">
        <v>4335</v>
      </c>
      <c r="AA602" s="71">
        <v>2141</v>
      </c>
      <c r="AB602" s="71">
        <v>8177</v>
      </c>
      <c r="AC602" s="71">
        <v>0</v>
      </c>
      <c r="AD602" s="71">
        <v>1.1409672471818251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2324</v>
      </c>
      <c r="B603" s="70">
        <v>211</v>
      </c>
      <c r="C603" s="70">
        <v>7</v>
      </c>
      <c r="D603" s="70">
        <v>13</v>
      </c>
      <c r="E603" s="70">
        <v>2010</v>
      </c>
      <c r="F603" s="70" t="s">
        <v>177</v>
      </c>
      <c r="G603" s="70" t="s">
        <v>2318</v>
      </c>
      <c r="H603" s="70" t="s">
        <v>1672</v>
      </c>
      <c r="I603" s="148"/>
      <c r="J603" s="71">
        <v>3.1628925317190268</v>
      </c>
      <c r="K603" s="71">
        <v>0.66181348909322346</v>
      </c>
      <c r="L603" s="71">
        <v>0.61226990280254601</v>
      </c>
      <c r="M603" s="71">
        <v>6.7251134038842686</v>
      </c>
      <c r="N603" s="71">
        <v>12.18482312299936</v>
      </c>
      <c r="O603" s="71">
        <v>8.4843963006139251</v>
      </c>
      <c r="P603" s="71">
        <v>10.73157726437408</v>
      </c>
      <c r="Q603" s="71">
        <v>0.487806830999929</v>
      </c>
      <c r="R603" s="71">
        <v>0</v>
      </c>
      <c r="S603" s="71">
        <v>0.91454947763184358</v>
      </c>
      <c r="T603" s="72"/>
      <c r="U603" s="71">
        <v>471718</v>
      </c>
      <c r="V603" s="71">
        <v>309</v>
      </c>
      <c r="W603" s="71">
        <v>12</v>
      </c>
      <c r="X603" s="71">
        <v>1431</v>
      </c>
      <c r="Y603" s="71">
        <v>2512</v>
      </c>
      <c r="Z603" s="71">
        <v>4309</v>
      </c>
      <c r="AA603" s="71">
        <v>2106</v>
      </c>
      <c r="AB603" s="71">
        <v>8018</v>
      </c>
      <c r="AC603" s="71">
        <v>0</v>
      </c>
      <c r="AD603" s="71">
        <v>0.91454947763184358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2325</v>
      </c>
      <c r="B604" s="70">
        <v>212</v>
      </c>
      <c r="C604" s="70">
        <v>8</v>
      </c>
      <c r="D604" s="70">
        <v>13</v>
      </c>
      <c r="E604" s="70">
        <v>2011</v>
      </c>
      <c r="F604" s="70" t="s">
        <v>178</v>
      </c>
      <c r="G604" s="70" t="s">
        <v>2318</v>
      </c>
      <c r="H604" s="70" t="s">
        <v>1672</v>
      </c>
      <c r="I604" s="148"/>
      <c r="J604" s="71">
        <v>4.9521269824395544</v>
      </c>
      <c r="K604" s="71">
        <v>0.85018815464285924</v>
      </c>
      <c r="L604" s="71">
        <v>0.48382481426050022</v>
      </c>
      <c r="M604" s="71">
        <v>7.5768890491842162</v>
      </c>
      <c r="N604" s="71">
        <v>13.98514846338723</v>
      </c>
      <c r="O604" s="71">
        <v>8.273158046485463</v>
      </c>
      <c r="P604" s="71">
        <v>10.33732821508557</v>
      </c>
      <c r="Q604" s="71">
        <v>0.55201261082747399</v>
      </c>
      <c r="R604" s="71">
        <v>0</v>
      </c>
      <c r="S604" s="71">
        <v>1.357838449755179</v>
      </c>
      <c r="T604" s="72"/>
      <c r="U604" s="71">
        <v>681575</v>
      </c>
      <c r="V604" s="71">
        <v>309</v>
      </c>
      <c r="W604" s="71">
        <v>12</v>
      </c>
      <c r="X604" s="71">
        <v>1431</v>
      </c>
      <c r="Y604" s="71">
        <v>2491</v>
      </c>
      <c r="Z604" s="71">
        <v>4293</v>
      </c>
      <c r="AA604" s="71">
        <v>2089</v>
      </c>
      <c r="AB604" s="71">
        <v>7866</v>
      </c>
      <c r="AC604" s="71">
        <v>0</v>
      </c>
      <c r="AD604" s="71">
        <v>1.357838449755179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2326</v>
      </c>
      <c r="B605" s="70">
        <v>213</v>
      </c>
      <c r="C605" s="70">
        <v>9</v>
      </c>
      <c r="D605" s="70">
        <v>13</v>
      </c>
      <c r="E605" s="70">
        <v>2012</v>
      </c>
      <c r="F605" s="70" t="s">
        <v>179</v>
      </c>
      <c r="G605" s="70" t="s">
        <v>2318</v>
      </c>
      <c r="H605" s="70" t="s">
        <v>1672</v>
      </c>
      <c r="I605" s="148"/>
      <c r="J605" s="71">
        <v>4.4687328894321992</v>
      </c>
      <c r="K605" s="71">
        <v>0.79800069098604831</v>
      </c>
      <c r="L605" s="71">
        <v>0.4765467590138332</v>
      </c>
      <c r="M605" s="71">
        <v>7.549034067521573</v>
      </c>
      <c r="N605" s="71">
        <v>13.88126719772182</v>
      </c>
      <c r="O605" s="71">
        <v>8.2214390363880216</v>
      </c>
      <c r="P605" s="71">
        <v>10.376236040316813</v>
      </c>
      <c r="Q605" s="71">
        <v>0.593650903267532</v>
      </c>
      <c r="R605" s="71">
        <v>0</v>
      </c>
      <c r="S605" s="71">
        <v>1.2189520527124189</v>
      </c>
      <c r="T605" s="72"/>
      <c r="U605" s="71">
        <v>542324</v>
      </c>
      <c r="V605" s="71">
        <v>309</v>
      </c>
      <c r="W605" s="71">
        <v>12</v>
      </c>
      <c r="X605" s="71">
        <v>1431</v>
      </c>
      <c r="Y605" s="71">
        <v>2480</v>
      </c>
      <c r="Z605" s="71">
        <v>4300</v>
      </c>
      <c r="AA605" s="71">
        <v>2085</v>
      </c>
      <c r="AB605" s="71">
        <v>7786</v>
      </c>
      <c r="AC605" s="71">
        <v>0</v>
      </c>
      <c r="AD605" s="71">
        <v>1.2189520527124189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2327</v>
      </c>
      <c r="B606" s="70">
        <v>214</v>
      </c>
      <c r="C606" s="70">
        <v>10</v>
      </c>
      <c r="D606" s="70">
        <v>13</v>
      </c>
      <c r="E606" s="70">
        <v>2013</v>
      </c>
      <c r="F606" s="70" t="s">
        <v>180</v>
      </c>
      <c r="G606" s="70" t="s">
        <v>2318</v>
      </c>
      <c r="H606" s="70" t="s">
        <v>1672</v>
      </c>
      <c r="I606" s="148"/>
      <c r="J606" s="71">
        <v>4.413676925195408</v>
      </c>
      <c r="K606" s="71">
        <v>0.68832206903438675</v>
      </c>
      <c r="L606" s="71">
        <v>0.43533149065060589</v>
      </c>
      <c r="M606" s="71">
        <v>7.2414303069485317</v>
      </c>
      <c r="N606" s="71">
        <v>14.611041666090941</v>
      </c>
      <c r="O606" s="71">
        <v>7.8169784414487387</v>
      </c>
      <c r="P606" s="71">
        <v>10.420329136884972</v>
      </c>
      <c r="Q606" s="71">
        <v>0.59362145500586305</v>
      </c>
      <c r="R606" s="71">
        <v>0</v>
      </c>
      <c r="S606" s="71">
        <v>0.94100901593275732</v>
      </c>
      <c r="T606" s="72"/>
      <c r="U606" s="71">
        <v>525249</v>
      </c>
      <c r="V606" s="71">
        <v>309</v>
      </c>
      <c r="W606" s="71">
        <v>12</v>
      </c>
      <c r="X606" s="71">
        <v>1431</v>
      </c>
      <c r="Y606" s="71">
        <v>2478</v>
      </c>
      <c r="Z606" s="71">
        <v>4271</v>
      </c>
      <c r="AA606" s="71">
        <v>2086</v>
      </c>
      <c r="AB606" s="71">
        <v>7674</v>
      </c>
      <c r="AC606" s="71">
        <v>0</v>
      </c>
      <c r="AD606" s="71">
        <v>0.94100901593275732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2328</v>
      </c>
      <c r="B607" s="70">
        <v>215</v>
      </c>
      <c r="C607" s="70">
        <v>11</v>
      </c>
      <c r="D607" s="70">
        <v>13</v>
      </c>
      <c r="E607" s="70">
        <v>2014</v>
      </c>
      <c r="F607" s="70" t="s">
        <v>181</v>
      </c>
      <c r="G607" s="70" t="s">
        <v>2318</v>
      </c>
      <c r="H607" s="70" t="s">
        <v>1672</v>
      </c>
      <c r="I607" s="148"/>
      <c r="J607" s="71">
        <v>3.8275628414541019</v>
      </c>
      <c r="K607" s="71">
        <v>0.74845982049021842</v>
      </c>
      <c r="L607" s="71">
        <v>0.74753640036878721</v>
      </c>
      <c r="M607" s="71">
        <v>7.4430906384894717</v>
      </c>
      <c r="N607" s="71">
        <v>12.887091007123241</v>
      </c>
      <c r="O607" s="71">
        <v>7.4097983763699009</v>
      </c>
      <c r="P607" s="71">
        <v>10.34895918978637</v>
      </c>
      <c r="Q607" s="71">
        <v>0.561528947409345</v>
      </c>
      <c r="R607" s="71">
        <v>0</v>
      </c>
      <c r="S607" s="71">
        <v>0.76970889737051762</v>
      </c>
      <c r="T607" s="72"/>
      <c r="U607" s="71">
        <v>545392</v>
      </c>
      <c r="V607" s="71">
        <v>307</v>
      </c>
      <c r="W607" s="71">
        <v>17</v>
      </c>
      <c r="X607" s="71">
        <v>1462</v>
      </c>
      <c r="Y607" s="71">
        <v>2504</v>
      </c>
      <c r="Z607" s="71">
        <v>4264</v>
      </c>
      <c r="AA607" s="71">
        <v>2061</v>
      </c>
      <c r="AB607" s="71">
        <v>7566</v>
      </c>
      <c r="AC607" s="71">
        <v>0</v>
      </c>
      <c r="AD607" s="71">
        <v>0.76970889737051762</v>
      </c>
      <c r="AE607" s="72"/>
      <c r="AF607" s="71"/>
      <c r="AG607" s="71"/>
      <c r="AH607" s="71"/>
      <c r="AI607" s="71"/>
      <c r="AJ607" s="71"/>
      <c r="AK607" s="71"/>
      <c r="AL607" s="71"/>
      <c r="AM607" s="71"/>
      <c r="AN607" s="71"/>
      <c r="AO607" s="71"/>
      <c r="AP607" s="71"/>
      <c r="AQ607" s="72"/>
      <c r="AR607" s="71">
        <v>46</v>
      </c>
      <c r="AS607" s="71">
        <v>3</v>
      </c>
      <c r="AT607" s="71">
        <v>0</v>
      </c>
      <c r="AU607" s="71">
        <v>0</v>
      </c>
      <c r="AV607" s="71">
        <v>0</v>
      </c>
      <c r="AW607" s="71">
        <v>0</v>
      </c>
      <c r="AX607" s="71"/>
      <c r="AY607" s="72"/>
      <c r="AZ607" s="71">
        <v>185.7</v>
      </c>
      <c r="BA607" s="71">
        <v>32.200000000000003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2329</v>
      </c>
      <c r="B608" s="70">
        <v>216</v>
      </c>
      <c r="C608" s="70">
        <v>12</v>
      </c>
      <c r="D608" s="70">
        <v>13</v>
      </c>
      <c r="E608" s="70">
        <v>2015</v>
      </c>
      <c r="F608" s="70" t="s">
        <v>182</v>
      </c>
      <c r="G608" s="70" t="s">
        <v>2318</v>
      </c>
      <c r="H608" s="70" t="s">
        <v>1672</v>
      </c>
      <c r="I608" s="148"/>
      <c r="J608" s="71">
        <v>4.0543152856585793</v>
      </c>
      <c r="K608" s="71">
        <v>0.75775559320318908</v>
      </c>
      <c r="L608" s="71">
        <v>0.76019707560402694</v>
      </c>
      <c r="M608" s="71">
        <v>7.6170389553592699</v>
      </c>
      <c r="N608" s="71">
        <v>11.595318841825369</v>
      </c>
      <c r="O608" s="71">
        <v>7.3064641812712212</v>
      </c>
      <c r="P608" s="71">
        <v>10.206376586240255</v>
      </c>
      <c r="Q608" s="71">
        <v>0.53771272904196199</v>
      </c>
      <c r="R608" s="71">
        <v>0</v>
      </c>
      <c r="S608" s="71">
        <v>0.68488710381231044</v>
      </c>
      <c r="T608" s="72"/>
      <c r="U608" s="71">
        <v>567790</v>
      </c>
      <c r="V608" s="71">
        <v>307</v>
      </c>
      <c r="W608" s="71">
        <v>17</v>
      </c>
      <c r="X608" s="71">
        <v>1462</v>
      </c>
      <c r="Y608" s="71">
        <v>2508</v>
      </c>
      <c r="Z608" s="71">
        <v>4245</v>
      </c>
      <c r="AA608" s="71">
        <v>2031</v>
      </c>
      <c r="AB608" s="71">
        <v>7401</v>
      </c>
      <c r="AC608" s="71">
        <v>0</v>
      </c>
      <c r="AD608" s="71">
        <v>0.68488710381231044</v>
      </c>
      <c r="AE608" s="72"/>
      <c r="AF608" s="71">
        <v>5651515.1432214389</v>
      </c>
      <c r="AG608" s="71">
        <v>546839.2291953261</v>
      </c>
      <c r="AH608" s="71">
        <v>150252.3609022763</v>
      </c>
      <c r="AI608" s="71">
        <v>9799430.2417781781</v>
      </c>
      <c r="AJ608" s="71">
        <v>14070775.758491309</v>
      </c>
      <c r="AK608" s="71">
        <v>0</v>
      </c>
      <c r="AL608" s="71">
        <v>0</v>
      </c>
      <c r="AM608" s="71">
        <v>1014276.003972663</v>
      </c>
      <c r="AN608" s="71">
        <v>0</v>
      </c>
      <c r="AO608" s="71">
        <v>0</v>
      </c>
      <c r="AP608" s="71">
        <v>31233088.737561196</v>
      </c>
      <c r="AQ608" s="72"/>
      <c r="AR608" s="71">
        <v>50</v>
      </c>
      <c r="AS608" s="71">
        <v>4</v>
      </c>
      <c r="AT608" s="71">
        <v>0</v>
      </c>
      <c r="AU608" s="71">
        <v>0</v>
      </c>
      <c r="AV608" s="71">
        <v>0</v>
      </c>
      <c r="AW608" s="71">
        <v>0</v>
      </c>
      <c r="AX608" s="71"/>
      <c r="AY608" s="72"/>
      <c r="AZ608" s="71">
        <v>205</v>
      </c>
      <c r="BA608" s="71">
        <v>43</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2330</v>
      </c>
      <c r="B609" s="70">
        <v>217</v>
      </c>
      <c r="C609" s="70">
        <v>13</v>
      </c>
      <c r="D609" s="70">
        <v>13</v>
      </c>
      <c r="E609" s="70">
        <v>2016</v>
      </c>
      <c r="F609" s="70" t="s">
        <v>155</v>
      </c>
      <c r="G609" s="70" t="s">
        <v>2318</v>
      </c>
      <c r="H609" s="70" t="s">
        <v>1672</v>
      </c>
      <c r="I609" s="148"/>
      <c r="J609" s="71">
        <v>3.8503305729839221</v>
      </c>
      <c r="K609" s="71">
        <v>0.75673935692271554</v>
      </c>
      <c r="L609" s="71">
        <v>0.88750780260949491</v>
      </c>
      <c r="M609" s="71">
        <v>6.4850240676806177</v>
      </c>
      <c r="N609" s="71">
        <v>11.415097794145629</v>
      </c>
      <c r="O609" s="71">
        <v>7.2500438135675225</v>
      </c>
      <c r="P609" s="71">
        <v>10.081848013175991</v>
      </c>
      <c r="Q609" s="71">
        <v>0.51194093786626638</v>
      </c>
      <c r="R609" s="71">
        <v>0</v>
      </c>
      <c r="S609" s="71">
        <v>1.0328519345953631</v>
      </c>
      <c r="T609" s="72"/>
      <c r="U609" s="71">
        <v>572966</v>
      </c>
      <c r="V609" s="71">
        <v>307</v>
      </c>
      <c r="W609" s="71">
        <v>17</v>
      </c>
      <c r="X609" s="71">
        <v>1462</v>
      </c>
      <c r="Y609" s="71">
        <v>2482</v>
      </c>
      <c r="Z609" s="71">
        <v>4264</v>
      </c>
      <c r="AA609" s="71">
        <v>2075</v>
      </c>
      <c r="AB609" s="71">
        <v>7248</v>
      </c>
      <c r="AC609" s="71">
        <v>0</v>
      </c>
      <c r="AD609" s="71">
        <v>1.0328519345953631</v>
      </c>
      <c r="AE609" s="72"/>
      <c r="AF609" s="71">
        <v>5366342.9636013601</v>
      </c>
      <c r="AG609" s="71">
        <v>529560.81991994614</v>
      </c>
      <c r="AH609" s="71">
        <v>133572.01400042119</v>
      </c>
      <c r="AI609" s="71">
        <v>9087911.4408516586</v>
      </c>
      <c r="AJ609" s="71">
        <v>12292642.832492979</v>
      </c>
      <c r="AK609" s="71">
        <v>0</v>
      </c>
      <c r="AL609" s="71">
        <v>0</v>
      </c>
      <c r="AM609" s="71">
        <v>994079.69863374135</v>
      </c>
      <c r="AN609" s="71">
        <v>0</v>
      </c>
      <c r="AO609" s="71">
        <v>0</v>
      </c>
      <c r="AP609" s="71">
        <v>28404109.769500107</v>
      </c>
      <c r="AQ609" s="72"/>
      <c r="AR609" s="71">
        <v>55</v>
      </c>
      <c r="AS609" s="71">
        <v>5</v>
      </c>
      <c r="AT609" s="71">
        <v>0</v>
      </c>
      <c r="AU609" s="71">
        <v>0</v>
      </c>
      <c r="AV609" s="71">
        <v>0</v>
      </c>
      <c r="AW609" s="71">
        <v>0</v>
      </c>
      <c r="AX609" s="71"/>
      <c r="AY609" s="72"/>
      <c r="AZ609" s="71">
        <v>233.2</v>
      </c>
      <c r="BA609" s="71">
        <v>92.5</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2331</v>
      </c>
      <c r="B610" s="70">
        <v>218</v>
      </c>
      <c r="C610" s="70">
        <v>14</v>
      </c>
      <c r="D610" s="70">
        <v>13</v>
      </c>
      <c r="E610" s="70">
        <v>2017</v>
      </c>
      <c r="F610" s="70" t="s">
        <v>156</v>
      </c>
      <c r="G610" s="70" t="s">
        <v>2318</v>
      </c>
      <c r="H610" s="70" t="s">
        <v>1672</v>
      </c>
      <c r="I610" s="148"/>
      <c r="J610" s="71">
        <v>3.7930777531163229</v>
      </c>
      <c r="K610" s="71">
        <v>0.72728205716218275</v>
      </c>
      <c r="L610" s="71">
        <v>0.78825222556841534</v>
      </c>
      <c r="M610" s="71">
        <v>5.6003787890939822</v>
      </c>
      <c r="N610" s="71">
        <v>11.985970916916077</v>
      </c>
      <c r="O610" s="71">
        <v>7.0548032118991042</v>
      </c>
      <c r="P610" s="71">
        <v>9.8876286271392697</v>
      </c>
      <c r="Q610" s="71">
        <v>0.48378832959137502</v>
      </c>
      <c r="R610" s="71">
        <v>0</v>
      </c>
      <c r="S610" s="71">
        <v>1.2380711269081257</v>
      </c>
      <c r="T610" s="72"/>
      <c r="U610" s="71">
        <v>650918</v>
      </c>
      <c r="V610" s="71">
        <v>307</v>
      </c>
      <c r="W610" s="71">
        <v>17</v>
      </c>
      <c r="X610" s="71">
        <v>1462</v>
      </c>
      <c r="Y610" s="71">
        <v>2462</v>
      </c>
      <c r="Z610" s="71">
        <v>4218</v>
      </c>
      <c r="AA610" s="71">
        <v>2048</v>
      </c>
      <c r="AB610" s="71">
        <v>7083</v>
      </c>
      <c r="AC610" s="71">
        <v>0</v>
      </c>
      <c r="AD610" s="71">
        <v>1.2380711269081259</v>
      </c>
      <c r="AE610" s="72"/>
      <c r="AF610" s="71">
        <v>5466069.4951187726</v>
      </c>
      <c r="AG610" s="71">
        <v>518934.99581154587</v>
      </c>
      <c r="AH610" s="71">
        <v>159179.4231739229</v>
      </c>
      <c r="AI610" s="71">
        <v>8218350.8131562481</v>
      </c>
      <c r="AJ610" s="71">
        <v>13903140.034995031</v>
      </c>
      <c r="AK610" s="71">
        <v>0</v>
      </c>
      <c r="AL610" s="71">
        <v>0</v>
      </c>
      <c r="AM610" s="71">
        <v>972969.62644856423</v>
      </c>
      <c r="AN610" s="71">
        <v>0</v>
      </c>
      <c r="AO610" s="71">
        <v>0</v>
      </c>
      <c r="AP610" s="71">
        <v>29238644.388704084</v>
      </c>
      <c r="AQ610" s="72"/>
      <c r="AR610" s="71">
        <v>55</v>
      </c>
      <c r="AS610" s="71">
        <v>7</v>
      </c>
      <c r="AT610" s="71">
        <v>0</v>
      </c>
      <c r="AU610" s="71">
        <v>0</v>
      </c>
      <c r="AV610" s="71">
        <v>0</v>
      </c>
      <c r="AW610" s="71">
        <v>0</v>
      </c>
      <c r="AX610" s="71"/>
      <c r="AY610" s="72"/>
      <c r="AZ610" s="71">
        <v>233.2</v>
      </c>
      <c r="BA610" s="71">
        <v>2137</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2332</v>
      </c>
      <c r="B611" s="70">
        <v>219</v>
      </c>
      <c r="C611" s="70">
        <v>15</v>
      </c>
      <c r="D611" s="70">
        <v>13</v>
      </c>
      <c r="E611" s="70">
        <v>2018</v>
      </c>
      <c r="F611" s="70" t="s">
        <v>183</v>
      </c>
      <c r="G611" s="70" t="s">
        <v>2318</v>
      </c>
      <c r="H611" s="70" t="s">
        <v>1672</v>
      </c>
      <c r="I611" s="148"/>
      <c r="J611" s="71">
        <v>4.2439816086571973</v>
      </c>
      <c r="K611" s="71">
        <v>0.69052451044087271</v>
      </c>
      <c r="L611" s="71">
        <v>0.72739125210412925</v>
      </c>
      <c r="M611" s="71">
        <v>5.6583846749082802</v>
      </c>
      <c r="N611" s="71">
        <v>10.591349157815232</v>
      </c>
      <c r="O611" s="71">
        <v>6.8451260525003912</v>
      </c>
      <c r="P611" s="71">
        <v>9.7175065473618396</v>
      </c>
      <c r="Q611" s="71">
        <v>0.43536294448858798</v>
      </c>
      <c r="R611" s="71">
        <v>0</v>
      </c>
      <c r="S611" s="71">
        <v>1.4153260965397152</v>
      </c>
      <c r="T611" s="72"/>
      <c r="U611" s="71">
        <v>691917</v>
      </c>
      <c r="V611" s="71">
        <v>307</v>
      </c>
      <c r="W611" s="71">
        <v>17</v>
      </c>
      <c r="X611" s="71">
        <v>1462</v>
      </c>
      <c r="Y611" s="71">
        <v>2415</v>
      </c>
      <c r="Z611" s="71">
        <v>4171</v>
      </c>
      <c r="AA611" s="71">
        <v>2033</v>
      </c>
      <c r="AB611" s="71">
        <v>6869</v>
      </c>
      <c r="AC611" s="71">
        <v>0</v>
      </c>
      <c r="AD611" s="71">
        <v>1.415326096539715</v>
      </c>
      <c r="AE611" s="72"/>
      <c r="AF611" s="71">
        <v>6075365.9149489608</v>
      </c>
      <c r="AG611" s="71">
        <v>461209.2524421704</v>
      </c>
      <c r="AH611" s="71">
        <v>151043.7358396333</v>
      </c>
      <c r="AI611" s="71">
        <v>8130457.3786983797</v>
      </c>
      <c r="AJ611" s="71">
        <v>12646672.41225037</v>
      </c>
      <c r="AK611" s="71">
        <v>0</v>
      </c>
      <c r="AL611" s="71">
        <v>0</v>
      </c>
      <c r="AM611" s="71">
        <v>945525.47947831615</v>
      </c>
      <c r="AN611" s="71">
        <v>0</v>
      </c>
      <c r="AO611" s="71">
        <v>0</v>
      </c>
      <c r="AP611" s="71">
        <v>28410274.173657827</v>
      </c>
      <c r="AQ611" s="72"/>
      <c r="AR611" s="71">
        <v>60</v>
      </c>
      <c r="AS611" s="71">
        <v>7</v>
      </c>
      <c r="AT611" s="71">
        <v>0</v>
      </c>
      <c r="AU611" s="71">
        <v>0</v>
      </c>
      <c r="AV611" s="71">
        <v>0</v>
      </c>
      <c r="AW611" s="71">
        <v>0</v>
      </c>
      <c r="AX611" s="71"/>
      <c r="AY611" s="72"/>
      <c r="AZ611" s="71">
        <v>254.10000000000002</v>
      </c>
      <c r="BA611" s="71">
        <v>2137</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2333</v>
      </c>
      <c r="B612" s="70">
        <v>220</v>
      </c>
      <c r="C612" s="70">
        <v>16</v>
      </c>
      <c r="D612" s="70">
        <v>13</v>
      </c>
      <c r="E612" s="70">
        <v>2019</v>
      </c>
      <c r="F612" s="70" t="s">
        <v>158</v>
      </c>
      <c r="G612" s="70" t="s">
        <v>2318</v>
      </c>
      <c r="H612" s="70" t="s">
        <v>1672</v>
      </c>
      <c r="I612" s="148"/>
      <c r="J612" s="71">
        <v>3.2031865501433767</v>
      </c>
      <c r="K612" s="71">
        <v>0.63860946757402259</v>
      </c>
      <c r="L612" s="71">
        <v>0.73476850635589963</v>
      </c>
      <c r="M612" s="71">
        <v>5.5486958011752705</v>
      </c>
      <c r="N612" s="71">
        <v>10.098651818997196</v>
      </c>
      <c r="O612" s="71">
        <v>6.5695842541574585</v>
      </c>
      <c r="P612" s="71">
        <v>9.3477254922994337</v>
      </c>
      <c r="Q612" s="71">
        <v>0.41432241401824399</v>
      </c>
      <c r="R612" s="71">
        <v>0</v>
      </c>
      <c r="S612" s="71">
        <v>1.3343944616446453</v>
      </c>
      <c r="T612" s="72"/>
      <c r="U612" s="71">
        <v>597760</v>
      </c>
      <c r="V612" s="71">
        <v>307</v>
      </c>
      <c r="W612" s="71">
        <v>17</v>
      </c>
      <c r="X612" s="71">
        <v>1462</v>
      </c>
      <c r="Y612" s="71">
        <v>2396</v>
      </c>
      <c r="Z612" s="71">
        <v>4113</v>
      </c>
      <c r="AA612" s="71">
        <v>1941</v>
      </c>
      <c r="AB612" s="71">
        <v>6714</v>
      </c>
      <c r="AC612" s="71">
        <v>0</v>
      </c>
      <c r="AD612" s="71">
        <v>1.334394461644645</v>
      </c>
      <c r="AE612" s="72"/>
      <c r="AF612" s="71">
        <v>4622094.7122007478</v>
      </c>
      <c r="AG612" s="71">
        <v>446184.94459445938</v>
      </c>
      <c r="AH612" s="71">
        <v>160486.4110770415</v>
      </c>
      <c r="AI612" s="71">
        <v>8219959.0086817294</v>
      </c>
      <c r="AJ612" s="71">
        <v>12456969.147535959</v>
      </c>
      <c r="AK612" s="71">
        <v>0</v>
      </c>
      <c r="AL612" s="71">
        <v>0</v>
      </c>
      <c r="AM612" s="71">
        <v>914396.25703506055</v>
      </c>
      <c r="AN612" s="71">
        <v>0</v>
      </c>
      <c r="AO612" s="71">
        <v>0</v>
      </c>
      <c r="AP612" s="71">
        <v>26820090.481124997</v>
      </c>
      <c r="AQ612" s="72"/>
      <c r="AR612" s="71">
        <v>61</v>
      </c>
      <c r="AS612" s="71">
        <v>9</v>
      </c>
      <c r="AT612" s="71">
        <v>0</v>
      </c>
      <c r="AU612" s="71">
        <v>0</v>
      </c>
      <c r="AV612" s="71">
        <v>0</v>
      </c>
      <c r="AW612" s="71">
        <v>0</v>
      </c>
      <c r="AX612" s="71"/>
      <c r="AY612" s="72"/>
      <c r="AZ612" s="71">
        <v>256.60000000000002</v>
      </c>
      <c r="BA612" s="71">
        <v>2230.5</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2334</v>
      </c>
      <c r="B613" s="70">
        <v>221</v>
      </c>
      <c r="C613" s="70">
        <v>17</v>
      </c>
      <c r="D613" s="70">
        <v>13</v>
      </c>
      <c r="E613" s="70">
        <v>2020</v>
      </c>
      <c r="F613" s="70" t="s">
        <v>159</v>
      </c>
      <c r="G613" s="70" t="s">
        <v>2318</v>
      </c>
      <c r="H613" s="70" t="s">
        <v>1672</v>
      </c>
      <c r="I613" s="148"/>
      <c r="J613" s="71">
        <v>2.772395795832062</v>
      </c>
      <c r="K613" s="71">
        <v>0.60940300655083679</v>
      </c>
      <c r="L613" s="71">
        <v>0.58142937775081338</v>
      </c>
      <c r="M613" s="71">
        <v>4.5031528765106046</v>
      </c>
      <c r="N613" s="71">
        <v>9.4141028779521196</v>
      </c>
      <c r="O613" s="71">
        <v>5.6929099663132527</v>
      </c>
      <c r="P613" s="71">
        <v>8.7266281133940176</v>
      </c>
      <c r="Q613" s="71">
        <v>0.38654650260331802</v>
      </c>
      <c r="R613" s="71">
        <v>0</v>
      </c>
      <c r="S613" s="71">
        <v>1.2199168171305439</v>
      </c>
      <c r="T613" s="72"/>
      <c r="U613" s="71">
        <v>534587</v>
      </c>
      <c r="V613" s="71">
        <v>259</v>
      </c>
      <c r="W613" s="71">
        <v>17</v>
      </c>
      <c r="X613" s="71">
        <v>1207</v>
      </c>
      <c r="Y613" s="71">
        <v>2401</v>
      </c>
      <c r="Z613" s="71">
        <v>4068</v>
      </c>
      <c r="AA613" s="71">
        <v>1926</v>
      </c>
      <c r="AB613" s="71">
        <v>6556</v>
      </c>
      <c r="AC613" s="71">
        <v>0</v>
      </c>
      <c r="AD613" s="71">
        <v>1.2199168171305439</v>
      </c>
      <c r="AE613" s="72"/>
      <c r="AF613" s="71">
        <v>4332899.4283793988</v>
      </c>
      <c r="AG613" s="71">
        <v>412928.15088888496</v>
      </c>
      <c r="AH613" s="71">
        <v>143820.5402766394</v>
      </c>
      <c r="AI613" s="71">
        <v>7095037.4204361541</v>
      </c>
      <c r="AJ613" s="71">
        <v>12854398.365633011</v>
      </c>
      <c r="AK613" s="71"/>
      <c r="AL613" s="71"/>
      <c r="AM613" s="71">
        <v>855630.83867919981</v>
      </c>
      <c r="AN613" s="71"/>
      <c r="AO613" s="71"/>
      <c r="AP613" s="71">
        <v>25694714.744293287</v>
      </c>
      <c r="AQ613" s="72"/>
      <c r="AR613" s="71">
        <v>63</v>
      </c>
      <c r="AS613" s="71">
        <v>9</v>
      </c>
      <c r="AT613" s="71">
        <v>0</v>
      </c>
      <c r="AU613" s="71">
        <v>0</v>
      </c>
      <c r="AV613" s="71">
        <v>0</v>
      </c>
      <c r="AW613" s="71">
        <v>0</v>
      </c>
      <c r="AX613" s="71"/>
      <c r="AY613" s="72"/>
      <c r="AZ613" s="71">
        <v>269.3</v>
      </c>
      <c r="BA613" s="71">
        <v>2230.5</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2335</v>
      </c>
      <c r="B614" s="70">
        <v>221</v>
      </c>
      <c r="C614" s="70">
        <v>18</v>
      </c>
      <c r="D614" s="70">
        <v>13</v>
      </c>
      <c r="E614" s="70">
        <v>2021</v>
      </c>
      <c r="F614" s="70" t="s">
        <v>160</v>
      </c>
      <c r="G614" s="70" t="s">
        <v>2318</v>
      </c>
      <c r="H614" s="70" t="s">
        <v>1672</v>
      </c>
      <c r="I614" s="148"/>
      <c r="J614" s="71">
        <v>2.9032035904467022</v>
      </c>
      <c r="K614" s="71">
        <v>0.63460763787811791</v>
      </c>
      <c r="L614" s="71">
        <v>0.5051809502500213</v>
      </c>
      <c r="M614" s="71">
        <v>4.7363977408428015</v>
      </c>
      <c r="N614" s="71">
        <v>9.8482511504550043</v>
      </c>
      <c r="O614" s="71">
        <v>5.3984868703076572</v>
      </c>
      <c r="P614" s="71">
        <v>8.8982579616175173</v>
      </c>
      <c r="Q614" s="71">
        <v>0.37140039015509002</v>
      </c>
      <c r="R614" s="71">
        <v>0</v>
      </c>
      <c r="S614" s="71">
        <v>1.11736621044601</v>
      </c>
      <c r="T614" s="72"/>
      <c r="U614" s="71">
        <v>606807</v>
      </c>
      <c r="V614" s="71">
        <v>259</v>
      </c>
      <c r="W614" s="71">
        <v>17</v>
      </c>
      <c r="X614" s="71">
        <v>1207</v>
      </c>
      <c r="Y614" s="71">
        <v>2368</v>
      </c>
      <c r="Z614" s="71">
        <v>3972</v>
      </c>
      <c r="AA614" s="71">
        <v>1915</v>
      </c>
      <c r="AB614" s="71">
        <v>6361</v>
      </c>
      <c r="AC614" s="71">
        <v>0</v>
      </c>
      <c r="AD614" s="71">
        <v>1.11736621044601</v>
      </c>
      <c r="AE614" s="72"/>
      <c r="AF614" s="71">
        <v>4373012.5745887905</v>
      </c>
      <c r="AG614" s="71">
        <v>418916.45702536165</v>
      </c>
      <c r="AH614" s="71">
        <v>112987.33846362398</v>
      </c>
      <c r="AI614" s="71">
        <v>7332659.523677866</v>
      </c>
      <c r="AJ614" s="71">
        <v>13042175.08890786</v>
      </c>
      <c r="AK614" s="71">
        <v>0</v>
      </c>
      <c r="AL614" s="71">
        <v>0</v>
      </c>
      <c r="AM614" s="71">
        <v>834969.59034543438</v>
      </c>
      <c r="AN614" s="71">
        <v>0</v>
      </c>
      <c r="AO614" s="71">
        <v>0</v>
      </c>
      <c r="AP614" s="71">
        <v>26114720.573008936</v>
      </c>
      <c r="AQ614" s="72"/>
      <c r="AR614" s="71">
        <v>65</v>
      </c>
      <c r="AS614" s="71">
        <v>9</v>
      </c>
      <c r="AT614" s="71">
        <v>0</v>
      </c>
      <c r="AU614" s="71">
        <v>0</v>
      </c>
      <c r="AV614" s="71">
        <v>0</v>
      </c>
      <c r="AW614" s="71">
        <v>0</v>
      </c>
      <c r="AX614" s="71"/>
      <c r="AY614" s="72"/>
      <c r="AZ614" s="71">
        <v>279</v>
      </c>
      <c r="BA614" s="71">
        <v>2230.5</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2336</v>
      </c>
      <c r="B615" s="70">
        <v>221</v>
      </c>
      <c r="C615" s="70">
        <v>19</v>
      </c>
      <c r="D615" s="70">
        <v>13</v>
      </c>
      <c r="E615" s="70">
        <v>2022</v>
      </c>
      <c r="F615" s="70" t="s">
        <v>161</v>
      </c>
      <c r="G615" s="1064" t="s">
        <v>2318</v>
      </c>
      <c r="H615" s="70" t="s">
        <v>1672</v>
      </c>
      <c r="I615" s="148"/>
      <c r="J615" s="71">
        <v>3.8286378419931388</v>
      </c>
      <c r="K615" s="71">
        <v>0.57831297735073894</v>
      </c>
      <c r="L615" s="71">
        <v>0.44620493383236109</v>
      </c>
      <c r="M615" s="71">
        <v>4.5280334242264395</v>
      </c>
      <c r="N615" s="71">
        <v>10.110341818184965</v>
      </c>
      <c r="O615" s="71">
        <v>5.5718236188335819</v>
      </c>
      <c r="P615" s="71">
        <v>8.6456482011359697</v>
      </c>
      <c r="Q615" s="71">
        <v>0.36493415370141535</v>
      </c>
      <c r="R615" s="71">
        <v>0</v>
      </c>
      <c r="S615" s="71">
        <v>0.99085088511488295</v>
      </c>
      <c r="T615" s="72"/>
      <c r="U615" s="71">
        <v>739966</v>
      </c>
      <c r="V615" s="71">
        <v>259</v>
      </c>
      <c r="W615" s="71">
        <v>17</v>
      </c>
      <c r="X615" s="71">
        <v>1207</v>
      </c>
      <c r="Y615" s="71">
        <v>2353</v>
      </c>
      <c r="Z615" s="71">
        <v>3895</v>
      </c>
      <c r="AA615" s="71">
        <v>1889</v>
      </c>
      <c r="AB615" s="71">
        <v>6199</v>
      </c>
      <c r="AC615" s="71">
        <v>0</v>
      </c>
      <c r="AD615" s="71">
        <v>0.99085088511488295</v>
      </c>
      <c r="AE615" s="72"/>
      <c r="AF615" s="71">
        <v>6079882.611263535</v>
      </c>
      <c r="AG615" s="71">
        <v>412025.42101051856</v>
      </c>
      <c r="AH615" s="71">
        <v>119761.6247152162</v>
      </c>
      <c r="AI615" s="71">
        <v>6958217.4250661209</v>
      </c>
      <c r="AJ615" s="71">
        <v>14875429.230161456</v>
      </c>
      <c r="AK615" s="71">
        <v>0</v>
      </c>
      <c r="AL615" s="71">
        <v>0</v>
      </c>
      <c r="AM615" s="71">
        <v>800460.09802970942</v>
      </c>
      <c r="AN615" s="71">
        <v>0</v>
      </c>
      <c r="AO615" s="71">
        <v>0</v>
      </c>
      <c r="AP615" s="71">
        <v>29245776.410246558</v>
      </c>
      <c r="AQ615" s="72"/>
      <c r="AR615" s="71">
        <v>67</v>
      </c>
      <c r="AS615" s="71">
        <v>9</v>
      </c>
      <c r="AT615" s="71">
        <v>0</v>
      </c>
      <c r="AU615" s="71">
        <v>0</v>
      </c>
      <c r="AV615" s="71">
        <v>0</v>
      </c>
      <c r="AW615" s="71">
        <v>0</v>
      </c>
      <c r="AX615" s="71"/>
      <c r="AY615" s="72"/>
      <c r="AZ615" s="71">
        <v>295.40000000000003</v>
      </c>
      <c r="BA615" s="71">
        <v>2230.5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2337</v>
      </c>
      <c r="B616" s="70">
        <v>221</v>
      </c>
      <c r="C616" s="70">
        <v>20</v>
      </c>
      <c r="D616" s="70">
        <v>13</v>
      </c>
      <c r="E616" s="70">
        <v>2023</v>
      </c>
      <c r="F616" s="70" t="s">
        <v>1539</v>
      </c>
      <c r="G616" s="1064" t="s">
        <v>2318</v>
      </c>
      <c r="H616" s="70" t="s">
        <v>1672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72</v>
      </c>
      <c r="AS616" s="71">
        <v>9</v>
      </c>
      <c r="AT616" s="71">
        <v>0</v>
      </c>
      <c r="AU616" s="71">
        <v>0</v>
      </c>
      <c r="AV616" s="71">
        <v>0</v>
      </c>
      <c r="AW616" s="71">
        <v>0</v>
      </c>
      <c r="AX616" s="71"/>
      <c r="AY616" s="72"/>
      <c r="AZ616" s="71">
        <v>322.8</v>
      </c>
      <c r="BA616" s="71">
        <v>2230.5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2338</v>
      </c>
      <c r="B617" s="70">
        <v>221</v>
      </c>
      <c r="C617" s="70">
        <v>21</v>
      </c>
      <c r="D617" s="70">
        <v>13</v>
      </c>
      <c r="E617" s="70">
        <v>2024</v>
      </c>
      <c r="F617" s="70" t="s">
        <v>1554</v>
      </c>
      <c r="G617" s="70" t="s">
        <v>2318</v>
      </c>
      <c r="H617" s="70" t="s">
        <v>1672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2383</v>
      </c>
      <c r="B618" s="70">
        <v>511</v>
      </c>
      <c r="C618" s="70">
        <v>1</v>
      </c>
      <c r="D618" s="70">
        <v>31</v>
      </c>
      <c r="E618" s="70">
        <v>1990</v>
      </c>
      <c r="F618" s="70" t="s">
        <v>787</v>
      </c>
      <c r="G618" s="70" t="s">
        <v>2384</v>
      </c>
      <c r="H618" s="70" t="s">
        <v>2385</v>
      </c>
      <c r="I618" s="148"/>
      <c r="J618" s="71">
        <v>2003.723618417649</v>
      </c>
      <c r="K618" s="71">
        <v>264.397448751924</v>
      </c>
      <c r="L618" s="71">
        <v>409.01110988683661</v>
      </c>
      <c r="M618" s="71">
        <v>850.16809663475215</v>
      </c>
      <c r="N618" s="71">
        <v>1548.9660034193621</v>
      </c>
      <c r="O618" s="71">
        <v>821.24822887224377</v>
      </c>
      <c r="P618" s="71">
        <v>1174.958672547893</v>
      </c>
      <c r="Q618" s="71">
        <v>75.599410821300907</v>
      </c>
      <c r="R618" s="71">
        <v>18.833285808458271</v>
      </c>
      <c r="S618" s="71">
        <v>81.45198000000002</v>
      </c>
      <c r="T618" s="72"/>
      <c r="U618" s="71">
        <v>150107439</v>
      </c>
      <c r="V618" s="71">
        <v>64277</v>
      </c>
      <c r="W618" s="71">
        <v>7556</v>
      </c>
      <c r="X618" s="71">
        <v>337811</v>
      </c>
      <c r="Y618" s="71">
        <v>358562</v>
      </c>
      <c r="Z618" s="71">
        <v>337789</v>
      </c>
      <c r="AA618" s="71">
        <v>285293</v>
      </c>
      <c r="AB618" s="71">
        <v>1227478</v>
      </c>
      <c r="AC618" s="71">
        <v>3261959</v>
      </c>
      <c r="AD618" s="71">
        <v>81.451980000000006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2386</v>
      </c>
      <c r="B619" s="70">
        <v>512</v>
      </c>
      <c r="C619" s="70">
        <v>2</v>
      </c>
      <c r="D619" s="70">
        <v>31</v>
      </c>
      <c r="E619" s="70">
        <v>2005</v>
      </c>
      <c r="F619" s="70" t="s">
        <v>789</v>
      </c>
      <c r="G619" s="70" t="s">
        <v>2384</v>
      </c>
      <c r="H619" s="70" t="s">
        <v>2385</v>
      </c>
      <c r="I619" s="148"/>
      <c r="J619" s="71">
        <v>2460.4912280130939</v>
      </c>
      <c r="K619" s="71">
        <v>224.77994112066159</v>
      </c>
      <c r="L619" s="71">
        <v>351.45044627178549</v>
      </c>
      <c r="M619" s="71">
        <v>1760.9382773798541</v>
      </c>
      <c r="N619" s="71">
        <v>2400.027177390994</v>
      </c>
      <c r="O619" s="71">
        <v>1232.262247278911</v>
      </c>
      <c r="P619" s="71">
        <v>1136.166175678236</v>
      </c>
      <c r="Q619" s="71">
        <v>68.1259238800221</v>
      </c>
      <c r="R619" s="71">
        <v>79.156567751362516</v>
      </c>
      <c r="S619" s="71">
        <v>138.828194153</v>
      </c>
      <c r="T619" s="72"/>
      <c r="U619" s="71">
        <v>140167156</v>
      </c>
      <c r="V619" s="71">
        <v>56228</v>
      </c>
      <c r="W619" s="71">
        <v>3712</v>
      </c>
      <c r="X619" s="71">
        <v>288144</v>
      </c>
      <c r="Y619" s="71">
        <v>415268</v>
      </c>
      <c r="Z619" s="71">
        <v>586515</v>
      </c>
      <c r="AA619" s="71">
        <v>225938</v>
      </c>
      <c r="AB619" s="71">
        <v>1156356</v>
      </c>
      <c r="AC619" s="71">
        <v>13997200</v>
      </c>
      <c r="AD619" s="71">
        <v>138.828194153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2387</v>
      </c>
      <c r="B620" s="70">
        <v>513</v>
      </c>
      <c r="C620" s="70">
        <v>3</v>
      </c>
      <c r="D620" s="70">
        <v>31</v>
      </c>
      <c r="E620" s="70">
        <v>2006</v>
      </c>
      <c r="F620" s="70" t="s">
        <v>790</v>
      </c>
      <c r="G620" s="70" t="s">
        <v>2384</v>
      </c>
      <c r="H620" s="70" t="s">
        <v>2385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2388</v>
      </c>
      <c r="B621" s="70">
        <v>514</v>
      </c>
      <c r="C621" s="70">
        <v>4</v>
      </c>
      <c r="D621" s="70">
        <v>31</v>
      </c>
      <c r="E621" s="70">
        <v>2007</v>
      </c>
      <c r="F621" s="70" t="s">
        <v>791</v>
      </c>
      <c r="G621" s="70" t="s">
        <v>2384</v>
      </c>
      <c r="H621" s="70" t="s">
        <v>2385</v>
      </c>
      <c r="I621" s="148"/>
      <c r="J621" s="71">
        <v>2099.5721368254999</v>
      </c>
      <c r="K621" s="71">
        <v>153.7243874671513</v>
      </c>
      <c r="L621" s="71">
        <v>433.14449213177329</v>
      </c>
      <c r="M621" s="71">
        <v>1674.0613584110861</v>
      </c>
      <c r="N621" s="71">
        <v>2426.543072492088</v>
      </c>
      <c r="O621" s="71">
        <v>1185.9061058834261</v>
      </c>
      <c r="P621" s="71">
        <v>1109.132106336227</v>
      </c>
      <c r="Q621" s="71">
        <v>70.341290553220702</v>
      </c>
      <c r="R621" s="71">
        <v>75.591685694008149</v>
      </c>
      <c r="S621" s="71">
        <v>142.004450463458</v>
      </c>
      <c r="T621" s="72"/>
      <c r="U621" s="71">
        <v>166047554</v>
      </c>
      <c r="V621" s="71">
        <v>51340</v>
      </c>
      <c r="W621" s="71">
        <v>5012</v>
      </c>
      <c r="X621" s="71">
        <v>350204</v>
      </c>
      <c r="Y621" s="71">
        <v>416787</v>
      </c>
      <c r="Z621" s="71">
        <v>586776</v>
      </c>
      <c r="AA621" s="71">
        <v>217200</v>
      </c>
      <c r="AB621" s="71">
        <v>1130823</v>
      </c>
      <c r="AC621" s="71">
        <v>13750353</v>
      </c>
      <c r="AD621" s="71">
        <v>142.004450463458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2389</v>
      </c>
      <c r="B622" s="70">
        <v>515</v>
      </c>
      <c r="C622" s="70">
        <v>5</v>
      </c>
      <c r="D622" s="70">
        <v>31</v>
      </c>
      <c r="E622" s="70">
        <v>2008</v>
      </c>
      <c r="F622" s="70" t="s">
        <v>792</v>
      </c>
      <c r="G622" s="70" t="s">
        <v>2384</v>
      </c>
      <c r="H622" s="70" t="s">
        <v>2385</v>
      </c>
      <c r="I622" s="148"/>
      <c r="J622" s="71">
        <v>1907.2019898772</v>
      </c>
      <c r="K622" s="71">
        <v>116.287979210945</v>
      </c>
      <c r="L622" s="71">
        <v>390.290206962404</v>
      </c>
      <c r="M622" s="71">
        <v>1749.9626118614001</v>
      </c>
      <c r="N622" s="71">
        <v>1996.012546388557</v>
      </c>
      <c r="O622" s="71">
        <v>1144.411437375745</v>
      </c>
      <c r="P622" s="71">
        <v>1082.3544757818979</v>
      </c>
      <c r="Q622" s="71">
        <v>68.463297877756204</v>
      </c>
      <c r="R622" s="71">
        <v>71.75997008703645</v>
      </c>
      <c r="S622" s="71">
        <v>144.82627238347001</v>
      </c>
      <c r="T622" s="72"/>
      <c r="U622" s="71">
        <v>155584434</v>
      </c>
      <c r="V622" s="71">
        <v>51340</v>
      </c>
      <c r="W622" s="71">
        <v>5012</v>
      </c>
      <c r="X622" s="71">
        <v>350204</v>
      </c>
      <c r="Y622" s="71">
        <v>417941</v>
      </c>
      <c r="Z622" s="71">
        <v>586119</v>
      </c>
      <c r="AA622" s="71">
        <v>212198</v>
      </c>
      <c r="AB622" s="71">
        <v>1118735</v>
      </c>
      <c r="AC622" s="71">
        <v>13554471</v>
      </c>
      <c r="AD622" s="71">
        <v>144.82627238347001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2390</v>
      </c>
      <c r="B623" s="70">
        <v>516</v>
      </c>
      <c r="C623" s="70">
        <v>6</v>
      </c>
      <c r="D623" s="70">
        <v>31</v>
      </c>
      <c r="E623" s="70">
        <v>2009</v>
      </c>
      <c r="F623" s="70" t="s">
        <v>176</v>
      </c>
      <c r="G623" s="70" t="s">
        <v>2384</v>
      </c>
      <c r="H623" s="70" t="s">
        <v>2385</v>
      </c>
      <c r="I623" s="148"/>
      <c r="J623" s="71">
        <v>1973.870366748303</v>
      </c>
      <c r="K623" s="71">
        <v>121.33063092224749</v>
      </c>
      <c r="L623" s="71">
        <v>453.4899592501626</v>
      </c>
      <c r="M623" s="71">
        <v>1895.1965474161971</v>
      </c>
      <c r="N623" s="71">
        <v>1984.0847448365939</v>
      </c>
      <c r="O623" s="71">
        <v>1162.3197060362229</v>
      </c>
      <c r="P623" s="71">
        <v>1032.1422634575699</v>
      </c>
      <c r="Q623" s="71">
        <v>64.607289533037203</v>
      </c>
      <c r="R623" s="71">
        <v>72.46591512523861</v>
      </c>
      <c r="S623" s="71">
        <v>131.19592768391399</v>
      </c>
      <c r="T623" s="72"/>
      <c r="U623" s="71">
        <v>118479931</v>
      </c>
      <c r="V623" s="71">
        <v>46549</v>
      </c>
      <c r="W623" s="71">
        <v>9665</v>
      </c>
      <c r="X623" s="71">
        <v>363505</v>
      </c>
      <c r="Y623" s="71">
        <v>419270</v>
      </c>
      <c r="Z623" s="71">
        <v>587581</v>
      </c>
      <c r="AA623" s="71">
        <v>207739</v>
      </c>
      <c r="AB623" s="71">
        <v>1108237</v>
      </c>
      <c r="AC623" s="71">
        <v>13353560</v>
      </c>
      <c r="AD623" s="71">
        <v>131.19592768391399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5.9749999999999996</v>
      </c>
      <c r="BI623" s="71">
        <v>18.949000000000002</v>
      </c>
      <c r="BJ623" s="71">
        <v>1615.0039999999999</v>
      </c>
      <c r="BK623" s="71">
        <v>506.01400000000001</v>
      </c>
      <c r="BL623" s="71">
        <v>512.36799999999994</v>
      </c>
      <c r="BM623" s="71">
        <v>0</v>
      </c>
      <c r="BN623" s="72"/>
      <c r="BO623" s="71">
        <v>2</v>
      </c>
      <c r="BP623" s="71">
        <v>3</v>
      </c>
      <c r="BQ623" s="71">
        <v>65</v>
      </c>
      <c r="BR623" s="71">
        <v>3</v>
      </c>
      <c r="BS623" s="71">
        <v>42</v>
      </c>
      <c r="BT623" s="71">
        <v>0</v>
      </c>
      <c r="BU623"/>
      <c r="BV623" s="70">
        <v>2140.7310000000002</v>
      </c>
      <c r="BW623" s="70">
        <v>2.5720000000000001</v>
      </c>
      <c r="BX623" s="70">
        <v>367.096</v>
      </c>
      <c r="BY623" s="70">
        <v>3.5449999999999999</v>
      </c>
      <c r="BZ623" s="70">
        <v>95.923000000000002</v>
      </c>
      <c r="CA623" s="70">
        <v>0</v>
      </c>
      <c r="CB623" s="70">
        <v>0</v>
      </c>
      <c r="CC623" s="70">
        <v>48.442999999999998</v>
      </c>
      <c r="CD623" s="70">
        <v>0</v>
      </c>
    </row>
    <row r="624" spans="1:82">
      <c r="A624" s="70" t="s">
        <v>2391</v>
      </c>
      <c r="B624" s="70">
        <v>517</v>
      </c>
      <c r="C624" s="70">
        <v>7</v>
      </c>
      <c r="D624" s="70">
        <v>31</v>
      </c>
      <c r="E624" s="70">
        <v>2010</v>
      </c>
      <c r="F624" s="70" t="s">
        <v>177</v>
      </c>
      <c r="G624" s="70" t="s">
        <v>2384</v>
      </c>
      <c r="H624" s="70" t="s">
        <v>2385</v>
      </c>
      <c r="I624" s="148"/>
      <c r="J624" s="71">
        <v>1876.604424025252</v>
      </c>
      <c r="K624" s="71">
        <v>120.2678316083182</v>
      </c>
      <c r="L624" s="71">
        <v>436.86858100697089</v>
      </c>
      <c r="M624" s="71">
        <v>1780.0210799685269</v>
      </c>
      <c r="N624" s="71">
        <v>2327.1117419178681</v>
      </c>
      <c r="O624" s="71">
        <v>1158.477467493434</v>
      </c>
      <c r="P624" s="71">
        <v>1039.0164312468539</v>
      </c>
      <c r="Q624" s="71">
        <v>66.776119234665799</v>
      </c>
      <c r="R624" s="71">
        <v>76.770125961333761</v>
      </c>
      <c r="S624" s="71">
        <v>152.93695112217</v>
      </c>
      <c r="T624" s="72"/>
      <c r="U624" s="71">
        <v>131757929</v>
      </c>
      <c r="V624" s="71">
        <v>46549</v>
      </c>
      <c r="W624" s="71">
        <v>9665</v>
      </c>
      <c r="X624" s="71">
        <v>363505</v>
      </c>
      <c r="Y624" s="71">
        <v>420351</v>
      </c>
      <c r="Z624" s="71">
        <v>588360</v>
      </c>
      <c r="AA624" s="71">
        <v>203900</v>
      </c>
      <c r="AB624" s="71">
        <v>1097588</v>
      </c>
      <c r="AC624" s="71">
        <v>13406257</v>
      </c>
      <c r="AD624" s="71">
        <v>152.93695112217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6.3719999999999999</v>
      </c>
      <c r="BI624" s="71">
        <v>18.995999999999999</v>
      </c>
      <c r="BJ624" s="71">
        <v>1742.2360000000001</v>
      </c>
      <c r="BK624" s="71">
        <v>147.179</v>
      </c>
      <c r="BL624" s="71">
        <v>566.87</v>
      </c>
      <c r="BM624" s="71">
        <v>0</v>
      </c>
      <c r="BN624" s="72"/>
      <c r="BO624" s="71">
        <v>2</v>
      </c>
      <c r="BP624" s="71">
        <v>3</v>
      </c>
      <c r="BQ624" s="71">
        <v>64</v>
      </c>
      <c r="BR624" s="71">
        <v>3</v>
      </c>
      <c r="BS624" s="71">
        <v>45</v>
      </c>
      <c r="BT624" s="71">
        <v>0</v>
      </c>
      <c r="BU624"/>
      <c r="BV624" s="70">
        <v>1885.249</v>
      </c>
      <c r="BW624" s="70">
        <v>2.2320000000000002</v>
      </c>
      <c r="BX624" s="70">
        <v>408.72</v>
      </c>
      <c r="BY624" s="70">
        <v>27.085000000000001</v>
      </c>
      <c r="BZ624" s="70">
        <v>98.418000000000006</v>
      </c>
      <c r="CA624" s="70">
        <v>0</v>
      </c>
      <c r="CB624" s="70">
        <v>0</v>
      </c>
      <c r="CC624" s="70">
        <v>59.948999999999998</v>
      </c>
      <c r="CD624" s="70">
        <v>0</v>
      </c>
    </row>
    <row r="625" spans="1:82">
      <c r="A625" s="70" t="s">
        <v>2392</v>
      </c>
      <c r="B625" s="70">
        <v>518</v>
      </c>
      <c r="C625" s="70">
        <v>8</v>
      </c>
      <c r="D625" s="70">
        <v>31</v>
      </c>
      <c r="E625" s="70">
        <v>2011</v>
      </c>
      <c r="F625" s="70" t="s">
        <v>178</v>
      </c>
      <c r="G625" s="70" t="s">
        <v>2384</v>
      </c>
      <c r="H625" s="70" t="s">
        <v>2385</v>
      </c>
      <c r="I625" s="148"/>
      <c r="J625" s="71">
        <v>2234.391991963902</v>
      </c>
      <c r="K625" s="71">
        <v>163.37189674405701</v>
      </c>
      <c r="L625" s="71">
        <v>372.87560442069918</v>
      </c>
      <c r="M625" s="71">
        <v>2055.5528851723179</v>
      </c>
      <c r="N625" s="71">
        <v>2175.2840363969258</v>
      </c>
      <c r="O625" s="71">
        <v>1141.4838263979636</v>
      </c>
      <c r="P625" s="71">
        <v>995.7880475720915</v>
      </c>
      <c r="Q625" s="71">
        <v>76.213530585511293</v>
      </c>
      <c r="R625" s="71">
        <v>94.243784436851556</v>
      </c>
      <c r="S625" s="71">
        <v>150.53389430756701</v>
      </c>
      <c r="T625" s="72"/>
      <c r="U625" s="71">
        <v>121095434</v>
      </c>
      <c r="V625" s="71">
        <v>46549</v>
      </c>
      <c r="W625" s="71">
        <v>9665</v>
      </c>
      <c r="X625" s="71">
        <v>363505</v>
      </c>
      <c r="Y625" s="71">
        <v>421338</v>
      </c>
      <c r="Z625" s="71">
        <v>592324</v>
      </c>
      <c r="AA625" s="71">
        <v>201232</v>
      </c>
      <c r="AB625" s="71">
        <v>1086018</v>
      </c>
      <c r="AC625" s="71">
        <v>16430438</v>
      </c>
      <c r="AD625" s="71">
        <v>150.53389430756701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6.008</v>
      </c>
      <c r="BI625" s="71">
        <v>18.96</v>
      </c>
      <c r="BJ625" s="71">
        <v>1693.3309999999999</v>
      </c>
      <c r="BK625" s="71">
        <v>609.05499999999995</v>
      </c>
      <c r="BL625" s="71">
        <v>533.68999999999994</v>
      </c>
      <c r="BM625" s="71">
        <v>0</v>
      </c>
      <c r="BN625" s="72"/>
      <c r="BO625" s="71">
        <v>2</v>
      </c>
      <c r="BP625" s="71">
        <v>3</v>
      </c>
      <c r="BQ625" s="71">
        <v>67</v>
      </c>
      <c r="BR625" s="71">
        <v>3</v>
      </c>
      <c r="BS625" s="71">
        <v>44</v>
      </c>
      <c r="BT625" s="71">
        <v>0</v>
      </c>
      <c r="BU625"/>
      <c r="BV625" s="70">
        <v>2295.1379999999999</v>
      </c>
      <c r="BW625" s="70">
        <v>72.009</v>
      </c>
      <c r="BX625" s="70">
        <v>328.60599999999999</v>
      </c>
      <c r="BY625" s="70">
        <v>23.268999999999998</v>
      </c>
      <c r="BZ625" s="70">
        <v>108.938</v>
      </c>
      <c r="CA625" s="70">
        <v>0</v>
      </c>
      <c r="CB625" s="70">
        <v>0</v>
      </c>
      <c r="CC625" s="70">
        <v>33.084000000000003</v>
      </c>
      <c r="CD625" s="70">
        <v>0</v>
      </c>
    </row>
    <row r="626" spans="1:82">
      <c r="A626" s="70" t="s">
        <v>2393</v>
      </c>
      <c r="B626" s="70">
        <v>519</v>
      </c>
      <c r="C626" s="70">
        <v>9</v>
      </c>
      <c r="D626" s="70">
        <v>31</v>
      </c>
      <c r="E626" s="70">
        <v>2012</v>
      </c>
      <c r="F626" s="70" t="s">
        <v>179</v>
      </c>
      <c r="G626" s="70" t="s">
        <v>2384</v>
      </c>
      <c r="H626" s="70" t="s">
        <v>2385</v>
      </c>
      <c r="I626" s="148"/>
      <c r="J626" s="71">
        <v>1785.118265905679</v>
      </c>
      <c r="K626" s="71">
        <v>151.88127987173459</v>
      </c>
      <c r="L626" s="71">
        <v>368.19604377456812</v>
      </c>
      <c r="M626" s="71">
        <v>2045.194406983316</v>
      </c>
      <c r="N626" s="71">
        <v>2337.5700296655482</v>
      </c>
      <c r="O626" s="71">
        <v>1141.5793135661092</v>
      </c>
      <c r="P626" s="71">
        <v>992.91372173613877</v>
      </c>
      <c r="Q626" s="71">
        <v>82.056263851918004</v>
      </c>
      <c r="R626" s="71">
        <v>93.357159594823642</v>
      </c>
      <c r="S626" s="71">
        <v>128.79265284371991</v>
      </c>
      <c r="T626" s="72"/>
      <c r="U626" s="71">
        <v>112364176</v>
      </c>
      <c r="V626" s="71">
        <v>46549</v>
      </c>
      <c r="W626" s="71">
        <v>9665</v>
      </c>
      <c r="X626" s="71">
        <v>363505</v>
      </c>
      <c r="Y626" s="71">
        <v>423751</v>
      </c>
      <c r="Z626" s="71">
        <v>597072</v>
      </c>
      <c r="AA626" s="71">
        <v>199516</v>
      </c>
      <c r="AB626" s="71">
        <v>1076205</v>
      </c>
      <c r="AC626" s="71">
        <v>15854306</v>
      </c>
      <c r="AD626" s="71">
        <v>128.79265284371999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7.7350000000000003</v>
      </c>
      <c r="BI626" s="71">
        <v>19.047999999999998</v>
      </c>
      <c r="BJ626" s="71">
        <v>1456.9359999999999</v>
      </c>
      <c r="BK626" s="71">
        <v>580.96699999999998</v>
      </c>
      <c r="BL626" s="71">
        <v>550.51699999999994</v>
      </c>
      <c r="BM626" s="71">
        <v>0</v>
      </c>
      <c r="BN626" s="72"/>
      <c r="BO626" s="71">
        <v>2</v>
      </c>
      <c r="BP626" s="71">
        <v>3</v>
      </c>
      <c r="BQ626" s="71">
        <v>67</v>
      </c>
      <c r="BR626" s="71">
        <v>3</v>
      </c>
      <c r="BS626" s="71">
        <v>45</v>
      </c>
      <c r="BT626" s="71">
        <v>0</v>
      </c>
      <c r="BU626"/>
      <c r="BV626" s="70">
        <v>2160.0329999999999</v>
      </c>
      <c r="BW626" s="70">
        <v>99.057000000000002</v>
      </c>
      <c r="BX626" s="70">
        <v>231.27099999999999</v>
      </c>
      <c r="BY626" s="70">
        <v>26.161000000000001</v>
      </c>
      <c r="BZ626" s="70">
        <v>65.116</v>
      </c>
      <c r="CA626" s="70">
        <v>0</v>
      </c>
      <c r="CB626" s="70">
        <v>0</v>
      </c>
      <c r="CC626" s="70">
        <v>33.564999999999998</v>
      </c>
      <c r="CD626" s="70">
        <v>0</v>
      </c>
    </row>
    <row r="627" spans="1:82">
      <c r="A627" s="70" t="s">
        <v>2394</v>
      </c>
      <c r="B627" s="70">
        <v>520</v>
      </c>
      <c r="C627" s="70">
        <v>10</v>
      </c>
      <c r="D627" s="70">
        <v>31</v>
      </c>
      <c r="E627" s="70">
        <v>2013</v>
      </c>
      <c r="F627" s="70" t="s">
        <v>180</v>
      </c>
      <c r="G627" s="70" t="s">
        <v>2384</v>
      </c>
      <c r="H627" s="70" t="s">
        <v>2385</v>
      </c>
      <c r="I627" s="148"/>
      <c r="J627" s="71">
        <v>1847.121523452146</v>
      </c>
      <c r="K627" s="71">
        <v>137.82666187173601</v>
      </c>
      <c r="L627" s="71">
        <v>291.59676083263219</v>
      </c>
      <c r="M627" s="71">
        <v>2018.0232865214391</v>
      </c>
      <c r="N627" s="71">
        <v>2674.4634716254109</v>
      </c>
      <c r="O627" s="71">
        <v>1103.2280489399916</v>
      </c>
      <c r="P627" s="71">
        <v>992.45392678361554</v>
      </c>
      <c r="Q627" s="71">
        <v>82.787218569859903</v>
      </c>
      <c r="R627" s="71">
        <v>94.666783368000978</v>
      </c>
      <c r="S627" s="71">
        <v>148.85951371246361</v>
      </c>
      <c r="T627" s="72"/>
      <c r="U627" s="71">
        <v>110646529</v>
      </c>
      <c r="V627" s="71">
        <v>46549</v>
      </c>
      <c r="W627" s="71">
        <v>9665</v>
      </c>
      <c r="X627" s="71">
        <v>363505</v>
      </c>
      <c r="Y627" s="71">
        <v>425062</v>
      </c>
      <c r="Z627" s="71">
        <v>602776</v>
      </c>
      <c r="AA627" s="71">
        <v>198675</v>
      </c>
      <c r="AB627" s="71">
        <v>1070226</v>
      </c>
      <c r="AC627" s="71">
        <v>15693084</v>
      </c>
      <c r="AD627" s="71">
        <v>148.85951371246361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8.9009999999999998</v>
      </c>
      <c r="BI627" s="71">
        <v>18.823</v>
      </c>
      <c r="BJ627" s="71">
        <v>1996.6969999999999</v>
      </c>
      <c r="BK627" s="71">
        <v>567.29499999999996</v>
      </c>
      <c r="BL627" s="71">
        <v>614.20999999999992</v>
      </c>
      <c r="BM627" s="71">
        <v>0</v>
      </c>
      <c r="BN627" s="72"/>
      <c r="BO627" s="71">
        <v>2</v>
      </c>
      <c r="BP627" s="71">
        <v>3</v>
      </c>
      <c r="BQ627" s="71">
        <v>63</v>
      </c>
      <c r="BR627" s="71">
        <v>3</v>
      </c>
      <c r="BS627" s="71">
        <v>45</v>
      </c>
      <c r="BT627" s="71">
        <v>0</v>
      </c>
      <c r="BU627"/>
      <c r="BV627" s="70">
        <v>2641.873</v>
      </c>
      <c r="BW627" s="70">
        <v>155.21100000000001</v>
      </c>
      <c r="BX627" s="70">
        <v>271.36</v>
      </c>
      <c r="BY627" s="70">
        <v>30.645</v>
      </c>
      <c r="BZ627" s="70">
        <v>100.255</v>
      </c>
      <c r="CA627" s="70">
        <v>0</v>
      </c>
      <c r="CB627" s="70">
        <v>0</v>
      </c>
      <c r="CC627" s="70">
        <v>6.5819999999999999</v>
      </c>
      <c r="CD627" s="70">
        <v>0</v>
      </c>
    </row>
    <row r="628" spans="1:82">
      <c r="A628" s="70" t="s">
        <v>2395</v>
      </c>
      <c r="B628" s="70">
        <v>521</v>
      </c>
      <c r="C628" s="70">
        <v>11</v>
      </c>
      <c r="D628" s="70">
        <v>31</v>
      </c>
      <c r="E628" s="70">
        <v>2014</v>
      </c>
      <c r="F628" s="70" t="s">
        <v>181</v>
      </c>
      <c r="G628" s="70" t="s">
        <v>2384</v>
      </c>
      <c r="H628" s="70" t="s">
        <v>2385</v>
      </c>
      <c r="I628" s="148"/>
      <c r="J628" s="71">
        <v>1540.799668321871</v>
      </c>
      <c r="K628" s="71">
        <v>132.77740848317279</v>
      </c>
      <c r="L628" s="71">
        <v>387.7127765219268</v>
      </c>
      <c r="M628" s="71">
        <v>1896.0160456624481</v>
      </c>
      <c r="N628" s="71">
        <v>2169.9270878138468</v>
      </c>
      <c r="O628" s="71">
        <v>1050.4727271850913</v>
      </c>
      <c r="P628" s="71">
        <v>982.8096726537201</v>
      </c>
      <c r="Q628" s="71">
        <v>78.416560101086205</v>
      </c>
      <c r="R628" s="71">
        <v>95.996893374323847</v>
      </c>
      <c r="S628" s="71">
        <v>114.23296387062</v>
      </c>
      <c r="T628" s="72"/>
      <c r="U628" s="71">
        <v>121493567</v>
      </c>
      <c r="V628" s="71">
        <v>41990</v>
      </c>
      <c r="W628" s="71">
        <v>7946</v>
      </c>
      <c r="X628" s="71">
        <v>349691</v>
      </c>
      <c r="Y628" s="71">
        <v>425771</v>
      </c>
      <c r="Z628" s="71">
        <v>604499</v>
      </c>
      <c r="AA628" s="71">
        <v>195727</v>
      </c>
      <c r="AB628" s="71">
        <v>1056579</v>
      </c>
      <c r="AC628" s="71">
        <v>15963617</v>
      </c>
      <c r="AD628" s="71">
        <v>114.23296387062</v>
      </c>
      <c r="AE628" s="72"/>
      <c r="AF628" s="71"/>
      <c r="AG628" s="71"/>
      <c r="AH628" s="71"/>
      <c r="AI628" s="71"/>
      <c r="AJ628" s="71"/>
      <c r="AK628" s="71"/>
      <c r="AL628" s="71"/>
      <c r="AM628" s="71"/>
      <c r="AN628" s="71"/>
      <c r="AO628" s="71"/>
      <c r="AP628" s="71"/>
      <c r="AQ628" s="72"/>
      <c r="AR628" s="71">
        <v>5303</v>
      </c>
      <c r="AS628" s="71">
        <v>337</v>
      </c>
      <c r="AT628" s="71">
        <v>29</v>
      </c>
      <c r="AU628" s="71">
        <v>4</v>
      </c>
      <c r="AV628" s="71">
        <v>0</v>
      </c>
      <c r="AW628" s="71">
        <v>4</v>
      </c>
      <c r="AX628" s="71"/>
      <c r="AY628" s="72"/>
      <c r="AZ628" s="71">
        <v>22072.6</v>
      </c>
      <c r="BA628" s="71">
        <v>50618.6</v>
      </c>
      <c r="BB628" s="71">
        <v>205300</v>
      </c>
      <c r="BC628" s="71">
        <v>5025.5</v>
      </c>
      <c r="BD628" s="71">
        <v>0</v>
      </c>
      <c r="BE628" s="71">
        <v>8565</v>
      </c>
      <c r="BF628" s="71"/>
      <c r="BG628" s="72"/>
      <c r="BH628" s="71">
        <v>7.5469999999999997</v>
      </c>
      <c r="BI628" s="71">
        <v>21.213999999999999</v>
      </c>
      <c r="BJ628" s="71">
        <v>1839.357</v>
      </c>
      <c r="BK628" s="71">
        <v>519.274</v>
      </c>
      <c r="BL628" s="71">
        <v>576.46699999999998</v>
      </c>
      <c r="BM628" s="71">
        <v>0</v>
      </c>
      <c r="BN628" s="72"/>
      <c r="BO628" s="71">
        <v>2</v>
      </c>
      <c r="BP628" s="71">
        <v>3</v>
      </c>
      <c r="BQ628" s="71">
        <v>58</v>
      </c>
      <c r="BR628" s="71">
        <v>3</v>
      </c>
      <c r="BS628" s="71">
        <v>40</v>
      </c>
      <c r="BT628" s="71">
        <v>0</v>
      </c>
      <c r="BU628"/>
      <c r="BV628" s="70">
        <v>2482.3510000000001</v>
      </c>
      <c r="BW628" s="70">
        <v>75.302000000000007</v>
      </c>
      <c r="BX628" s="70">
        <v>260.47500000000002</v>
      </c>
      <c r="BY628" s="70">
        <v>28.233000000000001</v>
      </c>
      <c r="BZ628" s="70">
        <v>98.305999999999997</v>
      </c>
      <c r="CA628" s="70">
        <v>0</v>
      </c>
      <c r="CB628" s="70">
        <v>0</v>
      </c>
      <c r="CC628" s="70">
        <v>19.192</v>
      </c>
      <c r="CD628" s="70">
        <v>0</v>
      </c>
    </row>
    <row r="629" spans="1:82">
      <c r="A629" s="70" t="s">
        <v>2396</v>
      </c>
      <c r="B629" s="70">
        <v>522</v>
      </c>
      <c r="C629" s="70">
        <v>12</v>
      </c>
      <c r="D629" s="70">
        <v>31</v>
      </c>
      <c r="E629" s="70">
        <v>2015</v>
      </c>
      <c r="F629" s="70" t="s">
        <v>182</v>
      </c>
      <c r="G629" s="70" t="s">
        <v>2384</v>
      </c>
      <c r="H629" s="70" t="s">
        <v>2385</v>
      </c>
      <c r="I629" s="148"/>
      <c r="J629" s="71">
        <v>1577.40406151295</v>
      </c>
      <c r="K629" s="71">
        <v>125.22454275896941</v>
      </c>
      <c r="L629" s="71">
        <v>415.08152176061998</v>
      </c>
      <c r="M629" s="71">
        <v>1800.6382873214709</v>
      </c>
      <c r="N629" s="71">
        <v>2101.5935221014911</v>
      </c>
      <c r="O629" s="71">
        <v>1041.1238130243207</v>
      </c>
      <c r="P629" s="71">
        <v>970.67616378384776</v>
      </c>
      <c r="Q629" s="71">
        <v>75.7792787571547</v>
      </c>
      <c r="R629" s="71">
        <v>90.21606342432203</v>
      </c>
      <c r="S629" s="71">
        <v>148.83315123529721</v>
      </c>
      <c r="T629" s="72"/>
      <c r="U629" s="71">
        <v>122413931</v>
      </c>
      <c r="V629" s="71">
        <v>41990</v>
      </c>
      <c r="W629" s="71">
        <v>7946</v>
      </c>
      <c r="X629" s="71">
        <v>349691</v>
      </c>
      <c r="Y629" s="71">
        <v>426035</v>
      </c>
      <c r="Z629" s="71">
        <v>604885</v>
      </c>
      <c r="AA629" s="71">
        <v>193158</v>
      </c>
      <c r="AB629" s="71">
        <v>1043015</v>
      </c>
      <c r="AC629" s="71">
        <v>15420964</v>
      </c>
      <c r="AD629" s="71">
        <v>148.83315123529721</v>
      </c>
      <c r="AE629" s="72"/>
      <c r="AF629" s="71">
        <v>1717283663.7396121</v>
      </c>
      <c r="AG629" s="71">
        <v>88064276.819695801</v>
      </c>
      <c r="AH629" s="71">
        <v>104892981.90457051</v>
      </c>
      <c r="AI629" s="71">
        <v>2234629236.282084</v>
      </c>
      <c r="AJ629" s="71">
        <v>2278200032.4176698</v>
      </c>
      <c r="AK629" s="71"/>
      <c r="AL629" s="71"/>
      <c r="AM629" s="71">
        <v>142940830.4666326</v>
      </c>
      <c r="AN629" s="71"/>
      <c r="AO629" s="71"/>
      <c r="AP629" s="71">
        <v>6566011021.6302643</v>
      </c>
      <c r="AQ629" s="72"/>
      <c r="AR629" s="71">
        <v>5802</v>
      </c>
      <c r="AS629" s="71">
        <v>561</v>
      </c>
      <c r="AT629" s="71">
        <v>46</v>
      </c>
      <c r="AU629" s="71">
        <v>5</v>
      </c>
      <c r="AV629" s="71">
        <v>0</v>
      </c>
      <c r="AW629" s="71">
        <v>4</v>
      </c>
      <c r="AX629" s="71"/>
      <c r="AY629" s="72"/>
      <c r="AZ629" s="71">
        <v>24648.400000000001</v>
      </c>
      <c r="BA629" s="71">
        <v>88785.4</v>
      </c>
      <c r="BB629" s="71">
        <v>277843</v>
      </c>
      <c r="BC629" s="71">
        <v>12549</v>
      </c>
      <c r="BD629" s="71">
        <v>0</v>
      </c>
      <c r="BE629" s="71">
        <v>8565</v>
      </c>
      <c r="BF629" s="71"/>
      <c r="BG629" s="72"/>
      <c r="BH629" s="71">
        <v>6.7720000000000002</v>
      </c>
      <c r="BI629" s="71">
        <v>21.443999999999999</v>
      </c>
      <c r="BJ629" s="71">
        <v>1873.348</v>
      </c>
      <c r="BK629" s="71">
        <v>546.63499999999999</v>
      </c>
      <c r="BL629" s="71">
        <v>571.82599999999991</v>
      </c>
      <c r="BM629" s="71">
        <v>0</v>
      </c>
      <c r="BN629" s="72"/>
      <c r="BO629" s="71">
        <v>2</v>
      </c>
      <c r="BP629" s="71">
        <v>3</v>
      </c>
      <c r="BQ629" s="71">
        <v>55</v>
      </c>
      <c r="BR629" s="71">
        <v>3</v>
      </c>
      <c r="BS629" s="71">
        <v>40</v>
      </c>
      <c r="BT629" s="71">
        <v>0</v>
      </c>
      <c r="BU629"/>
      <c r="BV629" s="70">
        <v>2454.366</v>
      </c>
      <c r="BW629" s="70">
        <v>170.845</v>
      </c>
      <c r="BX629" s="70">
        <v>251.69</v>
      </c>
      <c r="BY629" s="70">
        <v>32.034999999999997</v>
      </c>
      <c r="BZ629" s="70">
        <v>101.947</v>
      </c>
      <c r="CA629" s="70">
        <v>0</v>
      </c>
      <c r="CB629" s="70">
        <v>0</v>
      </c>
      <c r="CC629" s="70">
        <v>6.0049999999999999</v>
      </c>
      <c r="CD629" s="70">
        <v>3.137</v>
      </c>
    </row>
    <row r="630" spans="1:82">
      <c r="A630" s="70" t="s">
        <v>2397</v>
      </c>
      <c r="B630" s="70">
        <v>523</v>
      </c>
      <c r="C630" s="70">
        <v>13</v>
      </c>
      <c r="D630" s="70">
        <v>31</v>
      </c>
      <c r="E630" s="70">
        <v>2016</v>
      </c>
      <c r="F630" s="70" t="s">
        <v>155</v>
      </c>
      <c r="G630" s="70" t="s">
        <v>2384</v>
      </c>
      <c r="H630" s="70" t="s">
        <v>2385</v>
      </c>
      <c r="I630" s="148"/>
      <c r="J630" s="71">
        <v>2017.9636632596648</v>
      </c>
      <c r="K630" s="71">
        <v>133.10795995024682</v>
      </c>
      <c r="L630" s="71">
        <v>393.31692511631962</v>
      </c>
      <c r="M630" s="71">
        <v>1565.1537164984863</v>
      </c>
      <c r="N630" s="71">
        <v>2138.3674863987771</v>
      </c>
      <c r="O630" s="71">
        <v>1029.9125912431555</v>
      </c>
      <c r="P630" s="71">
        <v>967.91085520616969</v>
      </c>
      <c r="Q630" s="71">
        <v>72.694200536452811</v>
      </c>
      <c r="R630" s="71">
        <v>94.792295540627606</v>
      </c>
      <c r="S630" s="71">
        <v>154.55757798959999</v>
      </c>
      <c r="T630" s="72"/>
      <c r="U630" s="71">
        <v>123528453</v>
      </c>
      <c r="V630" s="71">
        <v>41990</v>
      </c>
      <c r="W630" s="71">
        <v>7946</v>
      </c>
      <c r="X630" s="71">
        <v>349691</v>
      </c>
      <c r="Y630" s="71">
        <v>426020</v>
      </c>
      <c r="Z630" s="71">
        <v>605727</v>
      </c>
      <c r="AA630" s="71">
        <v>199211</v>
      </c>
      <c r="AB630" s="71">
        <v>1029196</v>
      </c>
      <c r="AC630" s="71">
        <v>16189590.992269389</v>
      </c>
      <c r="AD630" s="71">
        <v>154.55757798959999</v>
      </c>
      <c r="AE630" s="72"/>
      <c r="AF630" s="71">
        <v>2528816110.917788</v>
      </c>
      <c r="AG630" s="71">
        <v>92612284.159295559</v>
      </c>
      <c r="AH630" s="71">
        <v>70799138.218075842</v>
      </c>
      <c r="AI630" s="71">
        <v>2162032439.2830038</v>
      </c>
      <c r="AJ630" s="71">
        <v>2324205376.3783669</v>
      </c>
      <c r="AK630" s="71"/>
      <c r="AL630" s="71"/>
      <c r="AM630" s="71">
        <v>141156574.16046521</v>
      </c>
      <c r="AN630" s="71"/>
      <c r="AO630" s="71"/>
      <c r="AP630" s="71">
        <v>7319621923.1169949</v>
      </c>
      <c r="AQ630" s="72"/>
      <c r="AR630" s="71">
        <v>6345</v>
      </c>
      <c r="AS630" s="71">
        <v>722</v>
      </c>
      <c r="AT630" s="71">
        <v>88</v>
      </c>
      <c r="AU630" s="71">
        <v>10</v>
      </c>
      <c r="AV630" s="71">
        <v>0</v>
      </c>
      <c r="AW630" s="71">
        <v>6</v>
      </c>
      <c r="AX630" s="71"/>
      <c r="AY630" s="72"/>
      <c r="AZ630" s="71">
        <v>27737.3</v>
      </c>
      <c r="BA630" s="71">
        <v>141375.9</v>
      </c>
      <c r="BB630" s="71">
        <v>352627</v>
      </c>
      <c r="BC630" s="71">
        <v>17685.7</v>
      </c>
      <c r="BD630" s="71">
        <v>0</v>
      </c>
      <c r="BE630" s="71">
        <v>30000.400000000001</v>
      </c>
      <c r="BF630" s="71"/>
      <c r="BG630" s="72"/>
      <c r="BH630" s="71">
        <v>4.181</v>
      </c>
      <c r="BI630" s="71">
        <v>20.681000000000001</v>
      </c>
      <c r="BJ630" s="71">
        <v>1843.5409999999999</v>
      </c>
      <c r="BK630" s="71">
        <v>535.84400000000005</v>
      </c>
      <c r="BL630" s="71">
        <v>565.08799999999997</v>
      </c>
      <c r="BM630" s="71">
        <v>0</v>
      </c>
      <c r="BN630" s="72"/>
      <c r="BO630" s="71">
        <v>1</v>
      </c>
      <c r="BP630" s="71">
        <v>3</v>
      </c>
      <c r="BQ630" s="71">
        <v>62</v>
      </c>
      <c r="BR630" s="71">
        <v>2</v>
      </c>
      <c r="BS630" s="71">
        <v>41</v>
      </c>
      <c r="BT630" s="71">
        <v>0</v>
      </c>
      <c r="BU630"/>
      <c r="BV630" s="70">
        <v>2409.0650000000001</v>
      </c>
      <c r="BW630" s="70">
        <v>176.36799999999999</v>
      </c>
      <c r="BX630" s="70">
        <v>259.10000000000002</v>
      </c>
      <c r="BY630" s="70">
        <v>14.015000000000001</v>
      </c>
      <c r="BZ630" s="70">
        <v>105.318</v>
      </c>
      <c r="CA630" s="70">
        <v>0</v>
      </c>
      <c r="CB630" s="70">
        <v>0</v>
      </c>
      <c r="CC630" s="70">
        <v>5.4690000000000003</v>
      </c>
      <c r="CD630" s="70">
        <v>0</v>
      </c>
    </row>
    <row r="631" spans="1:82">
      <c r="A631" s="70" t="s">
        <v>2398</v>
      </c>
      <c r="B631" s="70">
        <v>524</v>
      </c>
      <c r="C631" s="70">
        <v>14</v>
      </c>
      <c r="D631" s="70">
        <v>31</v>
      </c>
      <c r="E631" s="70">
        <v>2017</v>
      </c>
      <c r="F631" s="70" t="s">
        <v>156</v>
      </c>
      <c r="G631" s="70" t="s">
        <v>2384</v>
      </c>
      <c r="H631" s="70" t="s">
        <v>2385</v>
      </c>
      <c r="I631" s="148"/>
      <c r="J631" s="71">
        <v>1813.801109014169</v>
      </c>
      <c r="K631" s="71">
        <v>129.15192189297127</v>
      </c>
      <c r="L631" s="71">
        <v>379.88906970654938</v>
      </c>
      <c r="M631" s="71">
        <v>1407.91119523164</v>
      </c>
      <c r="N631" s="71">
        <v>2298.5527303245431</v>
      </c>
      <c r="O631" s="71">
        <v>1014.5670052958739</v>
      </c>
      <c r="P631" s="71">
        <v>952.76088679958241</v>
      </c>
      <c r="Q631" s="71">
        <v>69.331177533535595</v>
      </c>
      <c r="R631" s="71">
        <v>86.489392897226949</v>
      </c>
      <c r="S631" s="71">
        <v>138.75805347896289</v>
      </c>
      <c r="T631" s="72"/>
      <c r="U631" s="71">
        <v>137544978</v>
      </c>
      <c r="V631" s="71">
        <v>41990</v>
      </c>
      <c r="W631" s="71">
        <v>7946</v>
      </c>
      <c r="X631" s="71">
        <v>349691</v>
      </c>
      <c r="Y631" s="71">
        <v>425933</v>
      </c>
      <c r="Z631" s="71">
        <v>606600</v>
      </c>
      <c r="AA631" s="71">
        <v>197343</v>
      </c>
      <c r="AB631" s="71">
        <v>1015057</v>
      </c>
      <c r="AC631" s="71">
        <v>15064635</v>
      </c>
      <c r="AD631" s="71">
        <v>138.75805347896289</v>
      </c>
      <c r="AE631" s="72"/>
      <c r="AF631" s="71">
        <v>2321256872.3913488</v>
      </c>
      <c r="AG631" s="71">
        <v>88671438.321966365</v>
      </c>
      <c r="AH631" s="71">
        <v>82151850.469741672</v>
      </c>
      <c r="AI631" s="71">
        <v>2060393254.705899</v>
      </c>
      <c r="AJ631" s="71">
        <v>2388116690.1051741</v>
      </c>
      <c r="AK631" s="71"/>
      <c r="AL631" s="71"/>
      <c r="AM631" s="71">
        <v>139435215.32034451</v>
      </c>
      <c r="AN631" s="71"/>
      <c r="AO631" s="71"/>
      <c r="AP631" s="71">
        <v>7080025321.3144751</v>
      </c>
      <c r="AQ631" s="72"/>
      <c r="AR631" s="71">
        <v>6706</v>
      </c>
      <c r="AS631" s="71">
        <v>813</v>
      </c>
      <c r="AT631" s="71">
        <v>166</v>
      </c>
      <c r="AU631" s="71">
        <v>12</v>
      </c>
      <c r="AV631" s="71">
        <v>0</v>
      </c>
      <c r="AW631" s="71">
        <v>9</v>
      </c>
      <c r="AX631" s="71"/>
      <c r="AY631" s="72"/>
      <c r="AZ631" s="71">
        <v>29825.899999999991</v>
      </c>
      <c r="BA631" s="71">
        <v>181320.8</v>
      </c>
      <c r="BB631" s="71">
        <v>367493.8</v>
      </c>
      <c r="BC631" s="71">
        <v>26471.7</v>
      </c>
      <c r="BD631" s="71">
        <v>0</v>
      </c>
      <c r="BE631" s="71">
        <v>30810.400000000001</v>
      </c>
      <c r="BF631" s="71"/>
      <c r="BG631" s="72"/>
      <c r="BH631" s="71">
        <v>12.994999999999999</v>
      </c>
      <c r="BI631" s="71">
        <v>20.782</v>
      </c>
      <c r="BJ631" s="71">
        <v>1935.248</v>
      </c>
      <c r="BK631" s="71">
        <v>512.54100000000005</v>
      </c>
      <c r="BL631" s="71">
        <v>565.89700000000005</v>
      </c>
      <c r="BM631" s="71">
        <v>0</v>
      </c>
      <c r="BN631" s="72"/>
      <c r="BO631" s="71">
        <v>2</v>
      </c>
      <c r="BP631" s="71">
        <v>3</v>
      </c>
      <c r="BQ631" s="71">
        <v>64</v>
      </c>
      <c r="BR631" s="71">
        <v>2</v>
      </c>
      <c r="BS631" s="71">
        <v>43</v>
      </c>
      <c r="BT631" s="71">
        <v>0</v>
      </c>
      <c r="BU631"/>
      <c r="BV631" s="70">
        <v>2482.4180000000001</v>
      </c>
      <c r="BW631" s="70">
        <v>180.351</v>
      </c>
      <c r="BX631" s="70">
        <v>255.303</v>
      </c>
      <c r="BY631" s="70">
        <v>16.437000000000001</v>
      </c>
      <c r="BZ631" s="70">
        <v>106.19199999999999</v>
      </c>
      <c r="CA631" s="70">
        <v>0</v>
      </c>
      <c r="CB631" s="70">
        <v>0</v>
      </c>
      <c r="CC631" s="70">
        <v>3.6560000000000001</v>
      </c>
      <c r="CD631" s="70">
        <v>3.1059999999999999</v>
      </c>
    </row>
    <row r="632" spans="1:82">
      <c r="A632" s="70" t="s">
        <v>2399</v>
      </c>
      <c r="B632" s="70">
        <v>525</v>
      </c>
      <c r="C632" s="70">
        <v>15</v>
      </c>
      <c r="D632" s="70">
        <v>31</v>
      </c>
      <c r="E632" s="70">
        <v>2018</v>
      </c>
      <c r="F632" s="70" t="s">
        <v>183</v>
      </c>
      <c r="G632" s="70" t="s">
        <v>2384</v>
      </c>
      <c r="H632" s="70" t="s">
        <v>2385</v>
      </c>
      <c r="I632" s="148"/>
      <c r="J632" s="71">
        <v>1954.6272512866474</v>
      </c>
      <c r="K632" s="71">
        <v>122.12694722024757</v>
      </c>
      <c r="L632" s="71">
        <v>348.16138988276839</v>
      </c>
      <c r="M632" s="71">
        <v>1475.1860332225608</v>
      </c>
      <c r="N632" s="71">
        <v>1957.954412299413</v>
      </c>
      <c r="O632" s="71">
        <v>992.63682165115495</v>
      </c>
      <c r="P632" s="71">
        <v>937.49321773424447</v>
      </c>
      <c r="Q632" s="71">
        <v>63.394967306043</v>
      </c>
      <c r="R632" s="71">
        <v>79.30685243654375</v>
      </c>
      <c r="S632" s="71">
        <v>137.71369942328198</v>
      </c>
      <c r="T632" s="72"/>
      <c r="U632" s="71">
        <v>133576925</v>
      </c>
      <c r="V632" s="71">
        <v>41990</v>
      </c>
      <c r="W632" s="71">
        <v>7946</v>
      </c>
      <c r="X632" s="71">
        <v>349691</v>
      </c>
      <c r="Y632" s="71">
        <v>425775</v>
      </c>
      <c r="Z632" s="71">
        <v>604852</v>
      </c>
      <c r="AA632" s="71">
        <v>196133</v>
      </c>
      <c r="AB632" s="71">
        <v>1000223</v>
      </c>
      <c r="AC632" s="71">
        <v>13759450</v>
      </c>
      <c r="AD632" s="71">
        <v>137.71369942328201</v>
      </c>
      <c r="AE632" s="72"/>
      <c r="AF632" s="71">
        <v>2461455334.1171169</v>
      </c>
      <c r="AG632" s="71">
        <v>82967127.340501934</v>
      </c>
      <c r="AH632" s="71">
        <v>79167313.483773604</v>
      </c>
      <c r="AI632" s="71">
        <v>2080789318.172729</v>
      </c>
      <c r="AJ632" s="71">
        <v>2148522965.5751748</v>
      </c>
      <c r="AK632" s="71"/>
      <c r="AL632" s="71"/>
      <c r="AM632" s="71">
        <v>137681806.90933761</v>
      </c>
      <c r="AN632" s="71"/>
      <c r="AO632" s="71"/>
      <c r="AP632" s="71">
        <v>6990583865.5986347</v>
      </c>
      <c r="AQ632" s="72"/>
      <c r="AR632" s="71">
        <v>7203</v>
      </c>
      <c r="AS632" s="71">
        <v>958</v>
      </c>
      <c r="AT632" s="71">
        <v>262</v>
      </c>
      <c r="AU632" s="71">
        <v>12</v>
      </c>
      <c r="AV632" s="71">
        <v>0</v>
      </c>
      <c r="AW632" s="71">
        <v>10</v>
      </c>
      <c r="AX632" s="71"/>
      <c r="AY632" s="72"/>
      <c r="AZ632" s="71">
        <v>32590.6</v>
      </c>
      <c r="BA632" s="71">
        <v>233084.79999999999</v>
      </c>
      <c r="BB632" s="71">
        <v>440324</v>
      </c>
      <c r="BC632" s="71">
        <v>26442</v>
      </c>
      <c r="BD632" s="71">
        <v>0</v>
      </c>
      <c r="BE632" s="71">
        <v>37865</v>
      </c>
      <c r="BF632" s="71"/>
      <c r="BG632" s="72"/>
      <c r="BH632" s="71">
        <v>15.22</v>
      </c>
      <c r="BI632" s="71">
        <v>19.646000000000001</v>
      </c>
      <c r="BJ632" s="71">
        <v>1899.346</v>
      </c>
      <c r="BK632" s="71">
        <v>492.49</v>
      </c>
      <c r="BL632" s="71">
        <v>536.20500000000004</v>
      </c>
      <c r="BM632" s="71">
        <v>0</v>
      </c>
      <c r="BN632" s="72"/>
      <c r="BO632" s="71">
        <v>3</v>
      </c>
      <c r="BP632" s="71">
        <v>3</v>
      </c>
      <c r="BQ632" s="71">
        <v>67</v>
      </c>
      <c r="BR632" s="71">
        <v>2</v>
      </c>
      <c r="BS632" s="71">
        <v>43</v>
      </c>
      <c r="BT632" s="71">
        <v>0</v>
      </c>
      <c r="BU632"/>
      <c r="BV632" s="70">
        <v>2429.0250000000001</v>
      </c>
      <c r="BW632" s="70">
        <v>166.71700000000001</v>
      </c>
      <c r="BX632" s="70">
        <v>241.12</v>
      </c>
      <c r="BY632" s="70">
        <v>16.888999999999999</v>
      </c>
      <c r="BZ632" s="70">
        <v>100.196</v>
      </c>
      <c r="CA632" s="70">
        <v>0</v>
      </c>
      <c r="CB632" s="70">
        <v>0</v>
      </c>
      <c r="CC632" s="70">
        <v>5.343</v>
      </c>
      <c r="CD632" s="70">
        <v>3.617</v>
      </c>
    </row>
    <row r="633" spans="1:82">
      <c r="A633" s="70" t="s">
        <v>2400</v>
      </c>
      <c r="B633" s="70">
        <v>526</v>
      </c>
      <c r="C633" s="70">
        <v>16</v>
      </c>
      <c r="D633" s="70">
        <v>31</v>
      </c>
      <c r="E633" s="70">
        <v>2019</v>
      </c>
      <c r="F633" s="70" t="s">
        <v>158</v>
      </c>
      <c r="G633" s="70" t="s">
        <v>2384</v>
      </c>
      <c r="H633" s="70" t="s">
        <v>2385</v>
      </c>
      <c r="I633" s="148"/>
      <c r="J633" s="71">
        <v>1784.4585259878629</v>
      </c>
      <c r="K633" s="71">
        <v>114.45111138018103</v>
      </c>
      <c r="L633" s="71">
        <v>351.38536856107885</v>
      </c>
      <c r="M633" s="71">
        <v>1394.134323469272</v>
      </c>
      <c r="N633" s="71">
        <v>1841.9480555832788</v>
      </c>
      <c r="O633" s="71">
        <v>962.17814726316624</v>
      </c>
      <c r="P633" s="71">
        <v>891.32320384533466</v>
      </c>
      <c r="Q633" s="71">
        <v>60.810237702145002</v>
      </c>
      <c r="R633" s="71">
        <v>71.990906798533132</v>
      </c>
      <c r="S633" s="71">
        <v>121.87055831456094</v>
      </c>
      <c r="T633" s="72"/>
      <c r="U633" s="71">
        <v>128617154</v>
      </c>
      <c r="V633" s="71">
        <v>41990</v>
      </c>
      <c r="W633" s="71">
        <v>7946</v>
      </c>
      <c r="X633" s="71">
        <v>349691</v>
      </c>
      <c r="Y633" s="71">
        <v>425547</v>
      </c>
      <c r="Z633" s="71">
        <v>602388</v>
      </c>
      <c r="AA633" s="71">
        <v>185078</v>
      </c>
      <c r="AB633" s="71">
        <v>985416</v>
      </c>
      <c r="AC633" s="71">
        <v>12694734</v>
      </c>
      <c r="AD633" s="71">
        <v>121.87055831456099</v>
      </c>
      <c r="AE633" s="72"/>
      <c r="AF633" s="71">
        <v>2399485529.2257099</v>
      </c>
      <c r="AG633" s="71">
        <v>79825093.077394083</v>
      </c>
      <c r="AH633" s="71">
        <v>82434999.969679952</v>
      </c>
      <c r="AI633" s="71">
        <v>2013509216.6317148</v>
      </c>
      <c r="AJ633" s="71">
        <v>2051292139.1497099</v>
      </c>
      <c r="AK633" s="71">
        <v>0</v>
      </c>
      <c r="AL633" s="71">
        <v>0</v>
      </c>
      <c r="AM633" s="71">
        <v>134206240.99232371</v>
      </c>
      <c r="AN633" s="71">
        <v>0</v>
      </c>
      <c r="AO633" s="71">
        <v>0</v>
      </c>
      <c r="AP633" s="71">
        <v>6760753219.0465326</v>
      </c>
      <c r="AQ633" s="72"/>
      <c r="AR633" s="71">
        <v>7610</v>
      </c>
      <c r="AS633" s="71">
        <v>1065</v>
      </c>
      <c r="AT633" s="71">
        <v>321</v>
      </c>
      <c r="AU633" s="71">
        <v>15</v>
      </c>
      <c r="AV633" s="71">
        <v>1</v>
      </c>
      <c r="AW633" s="71">
        <v>10</v>
      </c>
      <c r="AX633" s="71"/>
      <c r="AY633" s="72"/>
      <c r="AZ633" s="71">
        <v>34979.599999999991</v>
      </c>
      <c r="BA633" s="71">
        <v>242462.6</v>
      </c>
      <c r="BB633" s="71">
        <v>581722.19999999995</v>
      </c>
      <c r="BC633" s="71">
        <v>28809.599999999999</v>
      </c>
      <c r="BD633" s="71">
        <v>46199</v>
      </c>
      <c r="BE633" s="71">
        <v>37865.275999999998</v>
      </c>
      <c r="BF633" s="71"/>
      <c r="BG633" s="72"/>
      <c r="BH633" s="71">
        <v>18.292999999999999</v>
      </c>
      <c r="BI633" s="71">
        <v>23.221</v>
      </c>
      <c r="BJ633" s="71">
        <v>1625.682</v>
      </c>
      <c r="BK633" s="71">
        <v>520.22799999999995</v>
      </c>
      <c r="BL633" s="71">
        <v>540.69900000000007</v>
      </c>
      <c r="BM633" s="71">
        <v>0</v>
      </c>
      <c r="BN633" s="72"/>
      <c r="BO633" s="71">
        <v>4</v>
      </c>
      <c r="BP633" s="71">
        <v>4</v>
      </c>
      <c r="BQ633" s="71">
        <v>63</v>
      </c>
      <c r="BR633" s="71">
        <v>2</v>
      </c>
      <c r="BS633" s="71">
        <v>40</v>
      </c>
      <c r="BT633" s="71">
        <v>0</v>
      </c>
      <c r="BU633"/>
      <c r="BV633" s="70">
        <v>2193.11</v>
      </c>
      <c r="BW633" s="70">
        <v>180.28</v>
      </c>
      <c r="BX633" s="70">
        <v>238.95500000000001</v>
      </c>
      <c r="BY633" s="70">
        <v>19.678000000000001</v>
      </c>
      <c r="BZ633" s="70">
        <v>96.1</v>
      </c>
      <c r="CA633" s="70">
        <v>0</v>
      </c>
      <c r="CB633" s="70">
        <v>0</v>
      </c>
      <c r="CC633" s="70">
        <v>0</v>
      </c>
      <c r="CD633" s="70">
        <v>0</v>
      </c>
    </row>
    <row r="634" spans="1:82">
      <c r="A634" s="70" t="s">
        <v>2401</v>
      </c>
      <c r="B634" s="70">
        <v>527</v>
      </c>
      <c r="C634" s="70">
        <v>17</v>
      </c>
      <c r="D634" s="70">
        <v>31</v>
      </c>
      <c r="E634" s="70">
        <v>2020</v>
      </c>
      <c r="F634" s="70" t="s">
        <v>159</v>
      </c>
      <c r="G634" s="1064" t="s">
        <v>2384</v>
      </c>
      <c r="H634" s="70" t="s">
        <v>2385</v>
      </c>
      <c r="I634" s="148"/>
      <c r="J634" s="71">
        <v>1723.0989083196771</v>
      </c>
      <c r="K634" s="71">
        <v>121.87620745918332</v>
      </c>
      <c r="L634" s="71">
        <v>374.41290361264055</v>
      </c>
      <c r="M634" s="71">
        <v>1228.1749747132446</v>
      </c>
      <c r="N634" s="71">
        <v>1733.3863041816883</v>
      </c>
      <c r="O634" s="71">
        <v>842.09026022111743</v>
      </c>
      <c r="P634" s="71">
        <v>833.50172785857933</v>
      </c>
      <c r="Q634" s="71">
        <v>57.286474697284099</v>
      </c>
      <c r="R634" s="71">
        <v>68.518356132742639</v>
      </c>
      <c r="S634" s="71">
        <v>119.93619902851299</v>
      </c>
      <c r="T634" s="72"/>
      <c r="U634" s="71">
        <v>130782705</v>
      </c>
      <c r="V634" s="71">
        <v>38495</v>
      </c>
      <c r="W634" s="71">
        <v>10139</v>
      </c>
      <c r="X634" s="71">
        <v>328494</v>
      </c>
      <c r="Y634" s="71">
        <v>425698</v>
      </c>
      <c r="Z634" s="71">
        <v>601735</v>
      </c>
      <c r="AA634" s="71">
        <v>183957</v>
      </c>
      <c r="AB634" s="71">
        <v>971604</v>
      </c>
      <c r="AC634" s="71">
        <v>12146232.999999998</v>
      </c>
      <c r="AD634" s="71">
        <v>119.93619902851299</v>
      </c>
      <c r="AE634" s="72"/>
      <c r="AF634" s="71">
        <v>2302071681.8869519</v>
      </c>
      <c r="AG634" s="71">
        <v>86689760.927803352</v>
      </c>
      <c r="AH634" s="71">
        <v>90779503.585795611</v>
      </c>
      <c r="AI634" s="71">
        <v>1888935341.5061772</v>
      </c>
      <c r="AJ634" s="71">
        <v>2057091501.500211</v>
      </c>
      <c r="AK634" s="71">
        <v>0</v>
      </c>
      <c r="AL634" s="71">
        <v>0</v>
      </c>
      <c r="AM634" s="71">
        <v>126805116.7455865</v>
      </c>
      <c r="AN634" s="71">
        <v>0</v>
      </c>
      <c r="AO634" s="71">
        <v>0</v>
      </c>
      <c r="AP634" s="71">
        <v>6552372906.1525249</v>
      </c>
      <c r="AQ634" s="72"/>
      <c r="AR634" s="71">
        <v>8113</v>
      </c>
      <c r="AS634" s="71">
        <v>1225</v>
      </c>
      <c r="AT634" s="71">
        <v>380</v>
      </c>
      <c r="AU634" s="71">
        <v>18</v>
      </c>
      <c r="AV634" s="71">
        <v>2</v>
      </c>
      <c r="AW634" s="71">
        <v>10</v>
      </c>
      <c r="AX634" s="71"/>
      <c r="AY634" s="72"/>
      <c r="AZ634" s="71">
        <v>37861.299999999981</v>
      </c>
      <c r="BA634" s="71">
        <v>261794.2</v>
      </c>
      <c r="BB634" s="71">
        <v>658694.89999999991</v>
      </c>
      <c r="BC634" s="71">
        <v>30817.1</v>
      </c>
      <c r="BD634" s="71">
        <v>46449</v>
      </c>
      <c r="BE634" s="71">
        <v>38215.816000000013</v>
      </c>
      <c r="BF634" s="71"/>
      <c r="BG634" s="72"/>
      <c r="BH634" s="71">
        <v>19.420000000000002</v>
      </c>
      <c r="BI634" s="71">
        <v>21.123000000000001</v>
      </c>
      <c r="BJ634" s="71">
        <v>1656.2080000000001</v>
      </c>
      <c r="BK634" s="71">
        <v>625.971</v>
      </c>
      <c r="BL634" s="71">
        <v>519.17300000000012</v>
      </c>
      <c r="BM634" s="71">
        <v>0</v>
      </c>
      <c r="BN634" s="72"/>
      <c r="BO634" s="71">
        <v>4</v>
      </c>
      <c r="BP634" s="71">
        <v>4</v>
      </c>
      <c r="BQ634" s="71">
        <v>59</v>
      </c>
      <c r="BR634" s="71">
        <v>2</v>
      </c>
      <c r="BS634" s="71">
        <v>37</v>
      </c>
      <c r="BT634" s="71">
        <v>0</v>
      </c>
      <c r="BU634"/>
      <c r="BV634" s="70">
        <v>2304.6350000000002</v>
      </c>
      <c r="BW634" s="70">
        <v>171.63800000000001</v>
      </c>
      <c r="BX634" s="70">
        <v>245.29599999999999</v>
      </c>
      <c r="BY634" s="70">
        <v>14.439</v>
      </c>
      <c r="BZ634" s="70">
        <v>105.887</v>
      </c>
      <c r="CA634" s="70">
        <v>0</v>
      </c>
      <c r="CB634" s="70">
        <v>0</v>
      </c>
      <c r="CC634" s="70">
        <v>0</v>
      </c>
      <c r="CD634" s="70">
        <v>0</v>
      </c>
    </row>
    <row r="635" spans="1:82">
      <c r="A635" s="70" t="s">
        <v>2402</v>
      </c>
      <c r="B635" s="70">
        <v>527</v>
      </c>
      <c r="C635" s="70">
        <v>18</v>
      </c>
      <c r="D635" s="70">
        <v>31</v>
      </c>
      <c r="E635" s="70">
        <v>2021</v>
      </c>
      <c r="F635" s="70" t="s">
        <v>160</v>
      </c>
      <c r="G635" s="1064" t="s">
        <v>2384</v>
      </c>
      <c r="H635" s="70" t="s">
        <v>2385</v>
      </c>
      <c r="I635" s="148"/>
      <c r="J635" s="71">
        <v>1784.2560764599957</v>
      </c>
      <c r="K635" s="71">
        <v>119.24001222319923</v>
      </c>
      <c r="L635" s="71">
        <v>391.54643427904915</v>
      </c>
      <c r="M635" s="71">
        <v>1427.1929223370053</v>
      </c>
      <c r="N635" s="71">
        <v>1876.1030683922233</v>
      </c>
      <c r="O635" s="71">
        <v>813.56365992210249</v>
      </c>
      <c r="P635" s="71">
        <v>851.75612123771384</v>
      </c>
      <c r="Q635" s="71">
        <v>55.866886293733103</v>
      </c>
      <c r="R635" s="71">
        <v>69.064922742323247</v>
      </c>
      <c r="S635" s="71">
        <v>113.29079561066568</v>
      </c>
      <c r="T635" s="72"/>
      <c r="U635" s="71">
        <v>140572345</v>
      </c>
      <c r="V635" s="71">
        <v>38495</v>
      </c>
      <c r="W635" s="71">
        <v>10139</v>
      </c>
      <c r="X635" s="71">
        <v>328494</v>
      </c>
      <c r="Y635" s="71">
        <v>425716</v>
      </c>
      <c r="Z635" s="71">
        <v>598589</v>
      </c>
      <c r="AA635" s="71">
        <v>183307</v>
      </c>
      <c r="AB635" s="71">
        <v>956836</v>
      </c>
      <c r="AC635" s="71">
        <v>11877264.999999998</v>
      </c>
      <c r="AD635" s="71">
        <v>113.29079561066568</v>
      </c>
      <c r="AE635" s="72"/>
      <c r="AF635" s="71">
        <v>2425400116.6167798</v>
      </c>
      <c r="AG635" s="71">
        <v>81395529.521681696</v>
      </c>
      <c r="AH635" s="71">
        <v>83231719.063836783</v>
      </c>
      <c r="AI635" s="71">
        <v>2150687762.622097</v>
      </c>
      <c r="AJ635" s="71">
        <v>2236044542.4699659</v>
      </c>
      <c r="AK635" s="71">
        <v>0</v>
      </c>
      <c r="AL635" s="71">
        <v>0</v>
      </c>
      <c r="AM635" s="71">
        <v>125598013.35446689</v>
      </c>
      <c r="AN635" s="71">
        <v>0</v>
      </c>
      <c r="AO635" s="71">
        <v>0</v>
      </c>
      <c r="AP635" s="71">
        <v>7102357683.6488276</v>
      </c>
      <c r="AQ635" s="72"/>
      <c r="AR635" s="71">
        <v>8655</v>
      </c>
      <c r="AS635" s="71">
        <v>1355</v>
      </c>
      <c r="AT635" s="71">
        <v>406</v>
      </c>
      <c r="AU635" s="71">
        <v>23</v>
      </c>
      <c r="AV635" s="71">
        <v>2</v>
      </c>
      <c r="AW635" s="71">
        <v>18</v>
      </c>
      <c r="AX635" s="71"/>
      <c r="AY635" s="72"/>
      <c r="AZ635" s="71">
        <v>41201.200000000237</v>
      </c>
      <c r="BA635" s="71">
        <v>271313.49999999988</v>
      </c>
      <c r="BB635" s="71">
        <v>673577.9</v>
      </c>
      <c r="BC635" s="71">
        <v>32180.799999999999</v>
      </c>
      <c r="BD635" s="71">
        <v>46449</v>
      </c>
      <c r="BE635" s="71">
        <v>38535.816000000013</v>
      </c>
      <c r="BF635" s="71"/>
      <c r="BG635" s="72"/>
      <c r="BH635" s="71">
        <v>18.757999999999999</v>
      </c>
      <c r="BI635" s="71">
        <v>18.434999999999999</v>
      </c>
      <c r="BJ635" s="71">
        <v>1556.578</v>
      </c>
      <c r="BK635" s="71">
        <v>645.11500000000001</v>
      </c>
      <c r="BL635" s="71">
        <v>496.005</v>
      </c>
      <c r="BM635" s="71">
        <v>0</v>
      </c>
      <c r="BN635" s="72"/>
      <c r="BO635" s="71">
        <v>4</v>
      </c>
      <c r="BP635" s="71">
        <v>3</v>
      </c>
      <c r="BQ635" s="71">
        <v>51</v>
      </c>
      <c r="BR635" s="71">
        <v>2</v>
      </c>
      <c r="BS635" s="71">
        <v>34</v>
      </c>
      <c r="BT635" s="71">
        <v>0</v>
      </c>
      <c r="BU635"/>
      <c r="BV635" s="70">
        <v>2215.2399999999998</v>
      </c>
      <c r="BW635" s="70">
        <v>167.38300000000001</v>
      </c>
      <c r="BX635" s="70">
        <v>237.62100000000001</v>
      </c>
      <c r="BY635" s="70">
        <v>10.56</v>
      </c>
      <c r="BZ635" s="70">
        <v>101.08</v>
      </c>
      <c r="CA635" s="70">
        <v>0</v>
      </c>
      <c r="CB635" s="70">
        <v>0</v>
      </c>
      <c r="CC635" s="70">
        <v>3.0070000000000001</v>
      </c>
      <c r="CD635" s="70">
        <v>0</v>
      </c>
    </row>
    <row r="636" spans="1:82">
      <c r="A636" s="70" t="s">
        <v>2403</v>
      </c>
      <c r="B636" s="70">
        <v>527</v>
      </c>
      <c r="C636" s="70">
        <v>19</v>
      </c>
      <c r="D636" s="70">
        <v>31</v>
      </c>
      <c r="E636" s="70">
        <v>2022</v>
      </c>
      <c r="F636" s="70" t="s">
        <v>161</v>
      </c>
      <c r="G636" s="70" t="s">
        <v>2384</v>
      </c>
      <c r="H636" s="70" t="s">
        <v>2385</v>
      </c>
      <c r="I636" s="148"/>
      <c r="J636" s="71">
        <v>1514.0693240558901</v>
      </c>
      <c r="K636" s="71">
        <v>109.28918226033063</v>
      </c>
      <c r="L636" s="71">
        <v>316.74358637340549</v>
      </c>
      <c r="M636" s="71">
        <v>1397.5270401127809</v>
      </c>
      <c r="N636" s="71">
        <v>1782.5363328043986</v>
      </c>
      <c r="O636" s="71">
        <v>853.09125700465222</v>
      </c>
      <c r="P636" s="71">
        <v>839.20913401815324</v>
      </c>
      <c r="Q636" s="71">
        <v>55.397758065858937</v>
      </c>
      <c r="R636" s="71">
        <v>70.178898139209736</v>
      </c>
      <c r="S636" s="71">
        <v>116.23368614617468</v>
      </c>
      <c r="T636" s="72"/>
      <c r="U636" s="71">
        <v>157612243</v>
      </c>
      <c r="V636" s="71">
        <v>38495</v>
      </c>
      <c r="W636" s="71">
        <v>10139</v>
      </c>
      <c r="X636" s="71">
        <v>328494</v>
      </c>
      <c r="Y636" s="71">
        <v>425607</v>
      </c>
      <c r="Z636" s="71">
        <v>596356</v>
      </c>
      <c r="AA636" s="71">
        <v>183360</v>
      </c>
      <c r="AB636" s="71">
        <v>941021</v>
      </c>
      <c r="AC636" s="71">
        <v>12220415.999999998</v>
      </c>
      <c r="AD636" s="71">
        <v>116.23368614617468</v>
      </c>
      <c r="AE636" s="72"/>
      <c r="AF636" s="71">
        <v>2146927490.547348</v>
      </c>
      <c r="AG636" s="71">
        <v>76073879.360967219</v>
      </c>
      <c r="AH636" s="71">
        <v>88847585.700099573</v>
      </c>
      <c r="AI636" s="71">
        <v>2096440422.8613462</v>
      </c>
      <c r="AJ636" s="71">
        <v>2245114247.4004993</v>
      </c>
      <c r="AK636" s="71">
        <v>0</v>
      </c>
      <c r="AL636" s="71">
        <v>0</v>
      </c>
      <c r="AM636" s="71">
        <v>121511495.71027829</v>
      </c>
      <c r="AN636" s="71">
        <v>0</v>
      </c>
      <c r="AO636" s="71">
        <v>0</v>
      </c>
      <c r="AP636" s="71">
        <v>6774915121.5805387</v>
      </c>
      <c r="AQ636" s="72"/>
      <c r="AR636" s="71">
        <v>9288</v>
      </c>
      <c r="AS636" s="71">
        <v>1443</v>
      </c>
      <c r="AT636" s="71">
        <v>441</v>
      </c>
      <c r="AU636" s="71">
        <v>24</v>
      </c>
      <c r="AV636" s="71">
        <v>2</v>
      </c>
      <c r="AW636" s="71">
        <v>19</v>
      </c>
      <c r="AX636" s="71"/>
      <c r="AY636" s="72"/>
      <c r="AZ636" s="71">
        <v>45270.800000000527</v>
      </c>
      <c r="BA636" s="71">
        <v>276215.39999999997</v>
      </c>
      <c r="BB636" s="71">
        <v>674221.7</v>
      </c>
      <c r="BC636" s="71">
        <v>42506.8</v>
      </c>
      <c r="BD636" s="71">
        <v>46449</v>
      </c>
      <c r="BE636" s="71">
        <v>38575.815999999999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2404</v>
      </c>
      <c r="B637" s="70">
        <v>527</v>
      </c>
      <c r="C637" s="70">
        <v>20</v>
      </c>
      <c r="D637" s="70">
        <v>31</v>
      </c>
      <c r="E637" s="70">
        <v>2023</v>
      </c>
      <c r="F637" s="70" t="s">
        <v>1539</v>
      </c>
      <c r="G637" s="70" t="s">
        <v>2384</v>
      </c>
      <c r="H637" s="70" t="s">
        <v>2385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10001</v>
      </c>
      <c r="AS637" s="71">
        <v>1470</v>
      </c>
      <c r="AT637" s="71">
        <v>465</v>
      </c>
      <c r="AU637" s="71">
        <v>26</v>
      </c>
      <c r="AV637" s="71">
        <v>2</v>
      </c>
      <c r="AW637" s="71">
        <v>20</v>
      </c>
      <c r="AX637" s="71"/>
      <c r="AY637" s="72"/>
      <c r="AZ637" s="71">
        <v>49730.900000000984</v>
      </c>
      <c r="BA637" s="71">
        <v>277486.69999999995</v>
      </c>
      <c r="BB637" s="71">
        <v>703665.6</v>
      </c>
      <c r="BC637" s="71">
        <v>42606.6</v>
      </c>
      <c r="BD637" s="71">
        <v>46449</v>
      </c>
      <c r="BE637" s="71">
        <v>40565.815999999999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2405</v>
      </c>
      <c r="B638" s="70">
        <v>527</v>
      </c>
      <c r="C638" s="70">
        <v>21</v>
      </c>
      <c r="D638" s="70">
        <v>31</v>
      </c>
      <c r="E638" s="70">
        <v>2024</v>
      </c>
      <c r="F638" s="70" t="s">
        <v>1554</v>
      </c>
      <c r="G638" s="70" t="s">
        <v>2384</v>
      </c>
      <c r="H638" s="70" t="s">
        <v>2385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1816</v>
      </c>
      <c r="B9" s="70">
        <v>1</v>
      </c>
      <c r="C9" s="70">
        <v>1</v>
      </c>
      <c r="D9" s="70">
        <v>1</v>
      </c>
      <c r="E9" s="70">
        <v>1990</v>
      </c>
      <c r="F9" s="70" t="s">
        <v>787</v>
      </c>
      <c r="G9" s="1073" t="s">
        <v>1817</v>
      </c>
      <c r="H9" s="70" t="s">
        <v>1818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1819</v>
      </c>
      <c r="B10" s="70">
        <v>2</v>
      </c>
      <c r="C10" s="70">
        <v>2</v>
      </c>
      <c r="D10" s="70">
        <v>1</v>
      </c>
      <c r="E10" s="70">
        <v>2005</v>
      </c>
      <c r="F10" s="70" t="s">
        <v>789</v>
      </c>
      <c r="G10" s="1073" t="s">
        <v>1817</v>
      </c>
      <c r="H10" s="70" t="s">
        <v>1818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1820</v>
      </c>
      <c r="B11" s="70">
        <v>3</v>
      </c>
      <c r="C11" s="70">
        <v>3</v>
      </c>
      <c r="D11" s="70">
        <v>1</v>
      </c>
      <c r="E11" s="70">
        <v>2006</v>
      </c>
      <c r="F11" s="70" t="s">
        <v>790</v>
      </c>
      <c r="G11" s="1073" t="s">
        <v>1817</v>
      </c>
      <c r="H11" s="70" t="s">
        <v>1818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1821</v>
      </c>
      <c r="B12" s="70">
        <v>4</v>
      </c>
      <c r="C12" s="70">
        <v>4</v>
      </c>
      <c r="D12" s="70">
        <v>1</v>
      </c>
      <c r="E12" s="70">
        <v>2007</v>
      </c>
      <c r="F12" s="70" t="s">
        <v>791</v>
      </c>
      <c r="G12" s="1073" t="s">
        <v>1817</v>
      </c>
      <c r="H12" s="70" t="s">
        <v>1818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1822</v>
      </c>
      <c r="B13" s="70">
        <v>5</v>
      </c>
      <c r="C13" s="70">
        <v>5</v>
      </c>
      <c r="D13" s="70">
        <v>1</v>
      </c>
      <c r="E13" s="70">
        <v>2008</v>
      </c>
      <c r="F13" s="70" t="s">
        <v>792</v>
      </c>
      <c r="G13" s="1073" t="s">
        <v>1817</v>
      </c>
      <c r="H13" s="70" t="s">
        <v>1818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1823</v>
      </c>
      <c r="B14" s="70">
        <v>6</v>
      </c>
      <c r="C14" s="70">
        <v>6</v>
      </c>
      <c r="D14" s="70">
        <v>1</v>
      </c>
      <c r="E14" s="70">
        <v>2009</v>
      </c>
      <c r="F14" s="70" t="s">
        <v>176</v>
      </c>
      <c r="G14" s="1073" t="s">
        <v>1817</v>
      </c>
      <c r="H14" s="70" t="s">
        <v>1818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1824</v>
      </c>
      <c r="B15" s="70">
        <v>7</v>
      </c>
      <c r="C15" s="70">
        <v>7</v>
      </c>
      <c r="D15" s="70">
        <v>1</v>
      </c>
      <c r="E15" s="70">
        <v>2010</v>
      </c>
      <c r="F15" s="70" t="s">
        <v>177</v>
      </c>
      <c r="G15" s="1073" t="s">
        <v>1817</v>
      </c>
      <c r="H15" s="70" t="s">
        <v>1818</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1825</v>
      </c>
      <c r="B16" s="70">
        <v>8</v>
      </c>
      <c r="C16" s="70">
        <v>8</v>
      </c>
      <c r="D16" s="70">
        <v>1</v>
      </c>
      <c r="E16" s="70">
        <v>2011</v>
      </c>
      <c r="F16" s="70" t="s">
        <v>178</v>
      </c>
      <c r="G16" s="1073" t="s">
        <v>1817</v>
      </c>
      <c r="H16" s="70" t="s">
        <v>1818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1826</v>
      </c>
      <c r="B17" s="70">
        <v>9</v>
      </c>
      <c r="C17" s="70">
        <v>9</v>
      </c>
      <c r="D17" s="70">
        <v>1</v>
      </c>
      <c r="E17" s="70">
        <v>2012</v>
      </c>
      <c r="F17" s="70" t="s">
        <v>179</v>
      </c>
      <c r="G17" s="1073" t="s">
        <v>1817</v>
      </c>
      <c r="H17" s="70" t="s">
        <v>1818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1827</v>
      </c>
      <c r="B18" s="70">
        <v>10</v>
      </c>
      <c r="C18" s="70">
        <v>10</v>
      </c>
      <c r="D18" s="70">
        <v>1</v>
      </c>
      <c r="E18" s="70">
        <v>2013</v>
      </c>
      <c r="F18" s="70" t="s">
        <v>180</v>
      </c>
      <c r="G18" s="1073" t="s">
        <v>1817</v>
      </c>
      <c r="H18" s="70" t="s">
        <v>1818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1828</v>
      </c>
      <c r="B19" s="70">
        <v>11</v>
      </c>
      <c r="C19" s="70">
        <v>11</v>
      </c>
      <c r="D19" s="70">
        <v>1</v>
      </c>
      <c r="E19" s="70">
        <v>2014</v>
      </c>
      <c r="F19" s="70" t="s">
        <v>181</v>
      </c>
      <c r="G19" s="1073" t="s">
        <v>1817</v>
      </c>
      <c r="H19" s="70" t="s">
        <v>1818</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1829</v>
      </c>
      <c r="B20" s="70">
        <v>12</v>
      </c>
      <c r="C20" s="70">
        <v>12</v>
      </c>
      <c r="D20" s="70">
        <v>1</v>
      </c>
      <c r="E20" s="70">
        <v>2015</v>
      </c>
      <c r="F20" s="70" t="s">
        <v>182</v>
      </c>
      <c r="G20" s="1073" t="s">
        <v>1817</v>
      </c>
      <c r="H20" s="70" t="s">
        <v>1818</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1830</v>
      </c>
      <c r="B21" s="70">
        <v>13</v>
      </c>
      <c r="C21" s="70">
        <v>13</v>
      </c>
      <c r="D21" s="70">
        <v>1</v>
      </c>
      <c r="E21" s="70">
        <v>2016</v>
      </c>
      <c r="F21" s="70" t="s">
        <v>155</v>
      </c>
      <c r="G21" s="1073" t="s">
        <v>1817</v>
      </c>
      <c r="H21" s="70" t="s">
        <v>1818</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1831</v>
      </c>
      <c r="B22" s="70">
        <v>14</v>
      </c>
      <c r="C22" s="70">
        <v>14</v>
      </c>
      <c r="D22" s="70">
        <v>1</v>
      </c>
      <c r="E22" s="70">
        <v>2017</v>
      </c>
      <c r="F22" s="70" t="s">
        <v>156</v>
      </c>
      <c r="G22" s="1073" t="s">
        <v>1817</v>
      </c>
      <c r="H22" s="70" t="s">
        <v>1818</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1832</v>
      </c>
      <c r="B23" s="70">
        <v>15</v>
      </c>
      <c r="C23" s="70">
        <v>15</v>
      </c>
      <c r="D23" s="70">
        <v>1</v>
      </c>
      <c r="E23" s="70">
        <v>2018</v>
      </c>
      <c r="F23" s="70" t="s">
        <v>183</v>
      </c>
      <c r="G23" s="1073" t="s">
        <v>1817</v>
      </c>
      <c r="H23" s="70" t="s">
        <v>1818</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1833</v>
      </c>
      <c r="B24" s="70">
        <v>16</v>
      </c>
      <c r="C24" s="70">
        <v>16</v>
      </c>
      <c r="D24" s="70">
        <v>1</v>
      </c>
      <c r="E24" s="70">
        <v>2019</v>
      </c>
      <c r="F24" s="70" t="s">
        <v>158</v>
      </c>
      <c r="G24" s="1073" t="s">
        <v>1817</v>
      </c>
      <c r="H24" s="70" t="s">
        <v>1818</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1834</v>
      </c>
      <c r="B25" s="70">
        <v>17</v>
      </c>
      <c r="C25" s="70">
        <v>17</v>
      </c>
      <c r="D25" s="70">
        <v>1</v>
      </c>
      <c r="E25" s="70">
        <v>2020</v>
      </c>
      <c r="F25" s="70" t="s">
        <v>159</v>
      </c>
      <c r="G25" s="1073" t="s">
        <v>1817</v>
      </c>
      <c r="H25" s="70" t="s">
        <v>1818</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1835</v>
      </c>
      <c r="B26" s="70">
        <v>18</v>
      </c>
      <c r="C26" s="70">
        <v>18</v>
      </c>
      <c r="D26" s="70">
        <v>1</v>
      </c>
      <c r="E26" s="70">
        <v>2021</v>
      </c>
      <c r="F26" s="70" t="s">
        <v>160</v>
      </c>
      <c r="G26" s="1073" t="s">
        <v>1817</v>
      </c>
      <c r="H26" s="70" t="s">
        <v>1818</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1836</v>
      </c>
      <c r="B27" s="70">
        <v>19</v>
      </c>
      <c r="C27" s="70">
        <v>19</v>
      </c>
      <c r="D27" s="70">
        <v>1</v>
      </c>
      <c r="E27" s="70">
        <v>2022</v>
      </c>
      <c r="F27" s="70" t="s">
        <v>161</v>
      </c>
      <c r="G27" s="1073" t="s">
        <v>1817</v>
      </c>
      <c r="H27" s="70" t="s">
        <v>1818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1837</v>
      </c>
      <c r="B28" s="70">
        <v>20</v>
      </c>
      <c r="C28" s="70">
        <v>20</v>
      </c>
      <c r="D28" s="70">
        <v>1</v>
      </c>
      <c r="E28" s="70">
        <v>2023</v>
      </c>
      <c r="F28" s="70" t="s">
        <v>1539</v>
      </c>
      <c r="G28" s="1073" t="s">
        <v>1817</v>
      </c>
      <c r="H28" s="70" t="s">
        <v>1818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1838</v>
      </c>
      <c r="B29" s="70">
        <v>21</v>
      </c>
      <c r="C29" s="70">
        <v>21</v>
      </c>
      <c r="D29" s="70">
        <v>1</v>
      </c>
      <c r="E29" s="70">
        <v>2024</v>
      </c>
      <c r="F29" s="70" t="s">
        <v>1554</v>
      </c>
      <c r="G29" s="1073" t="s">
        <v>1817</v>
      </c>
      <c r="H29" s="70" t="s">
        <v>1818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2414</v>
      </c>
      <c r="B30" s="70">
        <v>22</v>
      </c>
      <c r="C30" s="70">
        <v>22</v>
      </c>
      <c r="D30" s="70">
        <v>1</v>
      </c>
      <c r="E30" s="70">
        <v>2025</v>
      </c>
      <c r="F30" s="70" t="s">
        <v>1556</v>
      </c>
      <c r="G30" s="1073" t="s">
        <v>1817</v>
      </c>
      <c r="H30" s="70" t="s">
        <v>1818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2415</v>
      </c>
      <c r="B31" s="70">
        <v>23</v>
      </c>
      <c r="C31" s="70">
        <v>23</v>
      </c>
      <c r="D31" s="70">
        <v>1</v>
      </c>
      <c r="E31" s="70">
        <v>2026</v>
      </c>
      <c r="F31" s="70" t="s">
        <v>1557</v>
      </c>
      <c r="G31" s="1073" t="s">
        <v>1817</v>
      </c>
      <c r="H31" s="70" t="s">
        <v>1818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2416</v>
      </c>
      <c r="B32" s="70">
        <v>24</v>
      </c>
      <c r="C32" s="70">
        <v>24</v>
      </c>
      <c r="D32" s="70">
        <v>1</v>
      </c>
      <c r="E32" s="70">
        <v>2027</v>
      </c>
      <c r="F32" s="70" t="s">
        <v>1558</v>
      </c>
      <c r="G32" s="1073" t="s">
        <v>1817</v>
      </c>
      <c r="H32" s="70" t="s">
        <v>1818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2417</v>
      </c>
      <c r="B33" s="70">
        <v>25</v>
      </c>
      <c r="C33" s="70">
        <v>25</v>
      </c>
      <c r="D33" s="70">
        <v>1</v>
      </c>
      <c r="E33" s="70">
        <v>2028</v>
      </c>
      <c r="F33" s="70" t="s">
        <v>1559</v>
      </c>
      <c r="G33" s="1073" t="s">
        <v>1817</v>
      </c>
      <c r="H33" s="70" t="s">
        <v>1818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2418</v>
      </c>
      <c r="B34" s="70">
        <v>26</v>
      </c>
      <c r="C34" s="70">
        <v>26</v>
      </c>
      <c r="D34" s="70">
        <v>1</v>
      </c>
      <c r="E34" s="70">
        <v>2029</v>
      </c>
      <c r="F34" s="70" t="s">
        <v>1560</v>
      </c>
      <c r="G34" s="1073" t="s">
        <v>1817</v>
      </c>
      <c r="H34" s="70" t="s">
        <v>1818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2419</v>
      </c>
      <c r="B35" s="70">
        <v>27</v>
      </c>
      <c r="C35" s="70">
        <v>27</v>
      </c>
      <c r="D35" s="70">
        <v>1</v>
      </c>
      <c r="E35" s="70">
        <v>2030</v>
      </c>
      <c r="F35" s="70" t="s">
        <v>1561</v>
      </c>
      <c r="G35" s="1073" t="s">
        <v>1817</v>
      </c>
      <c r="H35" s="70" t="s">
        <v>1818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1639</v>
      </c>
      <c r="B10" s="70">
        <v>2</v>
      </c>
      <c r="C10" s="70">
        <v>18</v>
      </c>
      <c r="D10" s="70">
        <v>2</v>
      </c>
      <c r="E10" s="70">
        <v>2024</v>
      </c>
      <c r="F10" s="70" t="s">
        <v>1554</v>
      </c>
      <c r="G10" s="1073" t="s">
        <v>1636</v>
      </c>
      <c r="H10" s="70" t="s">
        <v>1637</v>
      </c>
      <c r="I10" s="1066"/>
      <c r="J10" s="73">
        <v>1320106</v>
      </c>
      <c r="K10" s="71">
        <v>1464293454</v>
      </c>
      <c r="L10" s="71">
        <v>1658008</v>
      </c>
      <c r="M10" s="71">
        <v>1838424780</v>
      </c>
      <c r="N10" s="71">
        <v>752000</v>
      </c>
      <c r="O10" s="71">
        <v>1730720928.0000002</v>
      </c>
      <c r="P10" s="71">
        <v>31022</v>
      </c>
      <c r="Q10" s="71">
        <v>210351971</v>
      </c>
      <c r="R10" s="71">
        <v>0</v>
      </c>
      <c r="S10" s="71">
        <v>0</v>
      </c>
      <c r="T10" s="71">
        <v>0</v>
      </c>
      <c r="U10" s="71">
        <v>0</v>
      </c>
      <c r="V10" s="71">
        <v>41</v>
      </c>
      <c r="W10" s="71">
        <v>0</v>
      </c>
      <c r="X10" s="71">
        <v>0</v>
      </c>
      <c r="Y10" s="71">
        <v>248959</v>
      </c>
      <c r="Z10" s="71">
        <v>5244040092</v>
      </c>
      <c r="AA10" s="71">
        <v>3069979091</v>
      </c>
      <c r="AB10" s="71">
        <v>13821462649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2358</v>
      </c>
      <c r="B11" s="70">
        <v>3</v>
      </c>
      <c r="C11" s="70">
        <v>18</v>
      </c>
      <c r="D11" s="70">
        <v>3</v>
      </c>
      <c r="E11" s="70">
        <v>2024</v>
      </c>
      <c r="F11" s="70" t="s">
        <v>1554</v>
      </c>
      <c r="G11" s="1073" t="s">
        <v>2355</v>
      </c>
      <c r="H11" s="70" t="s">
        <v>2356</v>
      </c>
      <c r="I11" s="1066"/>
      <c r="J11" s="73">
        <v>39015</v>
      </c>
      <c r="K11" s="71">
        <v>43892192</v>
      </c>
      <c r="L11" s="71">
        <v>273022</v>
      </c>
      <c r="M11" s="71">
        <v>307090037</v>
      </c>
      <c r="N11" s="71">
        <v>35200</v>
      </c>
      <c r="O11" s="71">
        <v>78719240</v>
      </c>
      <c r="P11" s="71">
        <v>0</v>
      </c>
      <c r="Q11" s="71">
        <v>0</v>
      </c>
      <c r="R11" s="71">
        <v>0</v>
      </c>
      <c r="S11" s="71">
        <v>0</v>
      </c>
      <c r="T11" s="71">
        <v>0</v>
      </c>
      <c r="U11" s="71">
        <v>0</v>
      </c>
      <c r="V11" s="71">
        <v>0</v>
      </c>
      <c r="W11" s="71">
        <v>0</v>
      </c>
      <c r="X11" s="71">
        <v>0</v>
      </c>
      <c r="Y11" s="71">
        <v>0</v>
      </c>
      <c r="Z11" s="71">
        <v>429701469.00000006</v>
      </c>
      <c r="AA11" s="71">
        <v>78815258</v>
      </c>
      <c r="AB11" s="71">
        <v>361632462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2346</v>
      </c>
      <c r="B12" s="70">
        <v>4</v>
      </c>
      <c r="C12" s="70">
        <v>18</v>
      </c>
      <c r="D12" s="70">
        <v>4</v>
      </c>
      <c r="E12" s="70">
        <v>2024</v>
      </c>
      <c r="F12" s="70" t="s">
        <v>1554</v>
      </c>
      <c r="G12" s="1073" t="s">
        <v>2343</v>
      </c>
      <c r="H12" s="70" t="s">
        <v>2344</v>
      </c>
      <c r="I12" s="1066"/>
      <c r="J12" s="73">
        <v>107823</v>
      </c>
      <c r="K12" s="71">
        <v>122469320.00000001</v>
      </c>
      <c r="L12" s="71">
        <v>736016</v>
      </c>
      <c r="M12" s="71">
        <v>837414834</v>
      </c>
      <c r="N12" s="71">
        <v>326300</v>
      </c>
      <c r="O12" s="71">
        <v>736233764</v>
      </c>
      <c r="P12" s="71">
        <v>1505</v>
      </c>
      <c r="Q12" s="71">
        <v>10778953</v>
      </c>
      <c r="R12" s="71">
        <v>0</v>
      </c>
      <c r="S12" s="71">
        <v>0</v>
      </c>
      <c r="T12" s="71">
        <v>0</v>
      </c>
      <c r="U12" s="71">
        <v>0</v>
      </c>
      <c r="V12" s="71">
        <v>0</v>
      </c>
      <c r="W12" s="71">
        <v>0</v>
      </c>
      <c r="X12" s="71">
        <v>0</v>
      </c>
      <c r="Y12" s="71">
        <v>0</v>
      </c>
      <c r="Z12" s="71">
        <v>1706896870.9999998</v>
      </c>
      <c r="AA12" s="71">
        <v>88321267</v>
      </c>
      <c r="AB12" s="71">
        <v>802046771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1700</v>
      </c>
      <c r="B13" s="70">
        <v>5</v>
      </c>
      <c r="C13" s="70">
        <v>18</v>
      </c>
      <c r="D13" s="70">
        <v>5</v>
      </c>
      <c r="E13" s="70">
        <v>2024</v>
      </c>
      <c r="F13" s="70" t="s">
        <v>1554</v>
      </c>
      <c r="G13" s="1073" t="s">
        <v>1697</v>
      </c>
      <c r="H13" s="70" t="s">
        <v>1698</v>
      </c>
      <c r="I13" s="1066"/>
      <c r="J13" s="73">
        <v>40020</v>
      </c>
      <c r="K13" s="71">
        <v>45436432.999999993</v>
      </c>
      <c r="L13" s="71">
        <v>3736106</v>
      </c>
      <c r="M13" s="71">
        <v>4243009321.0000005</v>
      </c>
      <c r="N13" s="71">
        <v>173400</v>
      </c>
      <c r="O13" s="71">
        <v>312492283</v>
      </c>
      <c r="P13" s="71">
        <v>0</v>
      </c>
      <c r="Q13" s="71">
        <v>0</v>
      </c>
      <c r="R13" s="71">
        <v>0</v>
      </c>
      <c r="S13" s="71">
        <v>0</v>
      </c>
      <c r="T13" s="71">
        <v>0</v>
      </c>
      <c r="U13" s="71">
        <v>0</v>
      </c>
      <c r="V13" s="71">
        <v>1490</v>
      </c>
      <c r="W13" s="71">
        <v>0</v>
      </c>
      <c r="X13" s="71">
        <v>0</v>
      </c>
      <c r="Y13" s="71">
        <v>9137661</v>
      </c>
      <c r="Z13" s="71">
        <v>4610075698</v>
      </c>
      <c r="AA13" s="71">
        <v>9371038</v>
      </c>
      <c r="AB13" s="71">
        <v>46413963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2382</v>
      </c>
      <c r="B14" s="70">
        <v>6</v>
      </c>
      <c r="C14" s="70">
        <v>18</v>
      </c>
      <c r="D14" s="70">
        <v>6</v>
      </c>
      <c r="E14" s="70">
        <v>2024</v>
      </c>
      <c r="F14" s="70" t="s">
        <v>1554</v>
      </c>
      <c r="G14" s="1073" t="s">
        <v>2379</v>
      </c>
      <c r="H14" s="70" t="s">
        <v>2380</v>
      </c>
      <c r="I14" s="1066"/>
      <c r="J14" s="73">
        <v>487632</v>
      </c>
      <c r="K14" s="71">
        <v>551635350</v>
      </c>
      <c r="L14" s="71">
        <v>1232380</v>
      </c>
      <c r="M14" s="71">
        <v>1394077331</v>
      </c>
      <c r="N14" s="71">
        <v>1311600</v>
      </c>
      <c r="O14" s="71">
        <v>3142484188</v>
      </c>
      <c r="P14" s="71">
        <v>15850</v>
      </c>
      <c r="Q14" s="71">
        <v>95229036.999999985</v>
      </c>
      <c r="R14" s="71">
        <v>0</v>
      </c>
      <c r="S14" s="71">
        <v>0</v>
      </c>
      <c r="T14" s="71">
        <v>0</v>
      </c>
      <c r="U14" s="71">
        <v>0</v>
      </c>
      <c r="V14" s="71">
        <v>4</v>
      </c>
      <c r="W14" s="71">
        <v>0</v>
      </c>
      <c r="X14" s="71">
        <v>0</v>
      </c>
      <c r="Y14" s="71">
        <v>21585</v>
      </c>
      <c r="Z14" s="71">
        <v>5183447490.999999</v>
      </c>
      <c r="AA14" s="71">
        <v>1303998106</v>
      </c>
      <c r="AB14" s="71">
        <v>5302513727</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1684</v>
      </c>
      <c r="B15" s="70">
        <v>7</v>
      </c>
      <c r="C15" s="70">
        <v>18</v>
      </c>
      <c r="D15" s="70">
        <v>7</v>
      </c>
      <c r="E15" s="70">
        <v>2024</v>
      </c>
      <c r="F15" s="70" t="s">
        <v>1554</v>
      </c>
      <c r="G15" s="1073" t="s">
        <v>1681</v>
      </c>
      <c r="H15" s="70" t="s">
        <v>1682</v>
      </c>
      <c r="I15" s="1066"/>
      <c r="J15" s="73">
        <v>212147</v>
      </c>
      <c r="K15" s="71">
        <v>240856502</v>
      </c>
      <c r="L15" s="71">
        <v>967783</v>
      </c>
      <c r="M15" s="71">
        <v>1099479762.0000002</v>
      </c>
      <c r="N15" s="71">
        <v>502300</v>
      </c>
      <c r="O15" s="71">
        <v>1302128921</v>
      </c>
      <c r="P15" s="71">
        <v>224</v>
      </c>
      <c r="Q15" s="71">
        <v>1293064</v>
      </c>
      <c r="R15" s="71">
        <v>0</v>
      </c>
      <c r="S15" s="71">
        <v>0</v>
      </c>
      <c r="T15" s="71">
        <v>0</v>
      </c>
      <c r="U15" s="71">
        <v>0</v>
      </c>
      <c r="V15" s="71">
        <v>1269</v>
      </c>
      <c r="W15" s="71">
        <v>0</v>
      </c>
      <c r="X15" s="71">
        <v>0</v>
      </c>
      <c r="Y15" s="71">
        <v>7778564.9999999991</v>
      </c>
      <c r="Z15" s="71">
        <v>2651536814.0000005</v>
      </c>
      <c r="AA15" s="71">
        <v>516608257.00000006</v>
      </c>
      <c r="AB15" s="71">
        <v>2091181930.9999998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1671</v>
      </c>
      <c r="B16" s="70">
        <v>8</v>
      </c>
      <c r="C16" s="70">
        <v>18</v>
      </c>
      <c r="D16" s="70">
        <v>8</v>
      </c>
      <c r="E16" s="70">
        <v>2024</v>
      </c>
      <c r="F16" s="70" t="s">
        <v>1554</v>
      </c>
      <c r="G16" s="1073" t="s">
        <v>1668</v>
      </c>
      <c r="H16" s="70" t="s">
        <v>1669</v>
      </c>
      <c r="I16" s="1066"/>
      <c r="J16" s="73">
        <v>191703</v>
      </c>
      <c r="K16" s="71">
        <v>217037609.99999997</v>
      </c>
      <c r="L16" s="71">
        <v>783063</v>
      </c>
      <c r="M16" s="71">
        <v>886333844</v>
      </c>
      <c r="N16" s="71">
        <v>13200</v>
      </c>
      <c r="O16" s="71">
        <v>24323942</v>
      </c>
      <c r="P16" s="71">
        <v>0</v>
      </c>
      <c r="Q16" s="71">
        <v>0</v>
      </c>
      <c r="R16" s="71">
        <v>0</v>
      </c>
      <c r="S16" s="71">
        <v>0</v>
      </c>
      <c r="T16" s="71">
        <v>0</v>
      </c>
      <c r="U16" s="71">
        <v>0</v>
      </c>
      <c r="V16" s="71">
        <v>0</v>
      </c>
      <c r="W16" s="71">
        <v>0</v>
      </c>
      <c r="X16" s="71">
        <v>0</v>
      </c>
      <c r="Y16" s="71">
        <v>0</v>
      </c>
      <c r="Z16" s="71">
        <v>1127695396.0000002</v>
      </c>
      <c r="AA16" s="71">
        <v>492678207</v>
      </c>
      <c r="AB16" s="71">
        <v>1985141845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2342</v>
      </c>
      <c r="B17" s="70">
        <v>9</v>
      </c>
      <c r="C17" s="70">
        <v>18</v>
      </c>
      <c r="D17" s="70">
        <v>9</v>
      </c>
      <c r="E17" s="70">
        <v>2024</v>
      </c>
      <c r="F17" s="70" t="s">
        <v>1554</v>
      </c>
      <c r="G17" s="1073" t="s">
        <v>2339</v>
      </c>
      <c r="H17" s="70" t="s">
        <v>2340</v>
      </c>
      <c r="I17" s="1066"/>
      <c r="J17" s="73">
        <v>257595.00000000003</v>
      </c>
      <c r="K17" s="71">
        <v>294648128.00000006</v>
      </c>
      <c r="L17" s="71">
        <v>1211312</v>
      </c>
      <c r="M17" s="71">
        <v>1385670397</v>
      </c>
      <c r="N17" s="71">
        <v>1729300</v>
      </c>
      <c r="O17" s="71">
        <v>5172628516</v>
      </c>
      <c r="P17" s="71">
        <v>28874</v>
      </c>
      <c r="Q17" s="71">
        <v>173486686</v>
      </c>
      <c r="R17" s="71">
        <v>0</v>
      </c>
      <c r="S17" s="71">
        <v>0</v>
      </c>
      <c r="T17" s="71">
        <v>321698</v>
      </c>
      <c r="U17" s="71">
        <v>4837</v>
      </c>
      <c r="V17" s="71">
        <v>1750</v>
      </c>
      <c r="W17" s="71">
        <v>2251800953.0000005</v>
      </c>
      <c r="X17" s="71">
        <v>29658767</v>
      </c>
      <c r="Y17" s="71">
        <v>10732961.999999998</v>
      </c>
      <c r="Z17" s="71">
        <v>9318626409</v>
      </c>
      <c r="AA17" s="71">
        <v>713307161</v>
      </c>
      <c r="AB17" s="71">
        <v>2657961102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2362</v>
      </c>
      <c r="B18" s="70">
        <v>10</v>
      </c>
      <c r="C18" s="70">
        <v>18</v>
      </c>
      <c r="D18" s="70">
        <v>10</v>
      </c>
      <c r="E18" s="70">
        <v>2024</v>
      </c>
      <c r="F18" s="70" t="s">
        <v>1554</v>
      </c>
      <c r="G18" s="1073" t="s">
        <v>2359</v>
      </c>
      <c r="H18" s="70" t="s">
        <v>2360</v>
      </c>
      <c r="I18" s="1066"/>
      <c r="J18" s="73">
        <v>23869</v>
      </c>
      <c r="K18" s="71">
        <v>26464063</v>
      </c>
      <c r="L18" s="71">
        <v>64730.999999999993</v>
      </c>
      <c r="M18" s="71">
        <v>71824276</v>
      </c>
      <c r="N18" s="71">
        <v>628400</v>
      </c>
      <c r="O18" s="71">
        <v>1447359559</v>
      </c>
      <c r="P18" s="71">
        <v>3864</v>
      </c>
      <c r="Q18" s="71">
        <v>22325225.999999996</v>
      </c>
      <c r="R18" s="71">
        <v>0</v>
      </c>
      <c r="S18" s="71">
        <v>0</v>
      </c>
      <c r="T18" s="71">
        <v>0</v>
      </c>
      <c r="U18" s="71">
        <v>0</v>
      </c>
      <c r="V18" s="71">
        <v>0</v>
      </c>
      <c r="W18" s="71">
        <v>0</v>
      </c>
      <c r="X18" s="71">
        <v>0</v>
      </c>
      <c r="Y18" s="71">
        <v>0</v>
      </c>
      <c r="Z18" s="71">
        <v>1567973123.9999998</v>
      </c>
      <c r="AA18" s="71">
        <v>9668265</v>
      </c>
      <c r="AB18" s="71">
        <v>130107655.00000001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2374</v>
      </c>
      <c r="B19" s="70">
        <v>11</v>
      </c>
      <c r="C19" s="70">
        <v>18</v>
      </c>
      <c r="D19" s="70">
        <v>11</v>
      </c>
      <c r="E19" s="70">
        <v>2024</v>
      </c>
      <c r="F19" s="70" t="s">
        <v>1554</v>
      </c>
      <c r="G19" s="1073" t="s">
        <v>2371</v>
      </c>
      <c r="H19" s="70" t="s">
        <v>2372</v>
      </c>
      <c r="I19" s="1066"/>
      <c r="J19" s="73">
        <v>268576</v>
      </c>
      <c r="K19" s="71">
        <v>301888967</v>
      </c>
      <c r="L19" s="71">
        <v>870345</v>
      </c>
      <c r="M19" s="71">
        <v>977711155.00000012</v>
      </c>
      <c r="N19" s="71">
        <v>2362900</v>
      </c>
      <c r="O19" s="71">
        <v>5437159255</v>
      </c>
      <c r="P19" s="71">
        <v>30297</v>
      </c>
      <c r="Q19" s="71">
        <v>181983541</v>
      </c>
      <c r="R19" s="71">
        <v>0</v>
      </c>
      <c r="S19" s="71">
        <v>0</v>
      </c>
      <c r="T19" s="71">
        <v>0</v>
      </c>
      <c r="U19" s="71">
        <v>21</v>
      </c>
      <c r="V19" s="71">
        <v>657</v>
      </c>
      <c r="W19" s="71">
        <v>0</v>
      </c>
      <c r="X19" s="71">
        <v>129263.00000000001</v>
      </c>
      <c r="Y19" s="71">
        <v>4026026</v>
      </c>
      <c r="Z19" s="71">
        <v>6902898206.9999981</v>
      </c>
      <c r="AA19" s="71">
        <v>617172369</v>
      </c>
      <c r="AB19" s="71">
        <v>2580560496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2354</v>
      </c>
      <c r="B20" s="70">
        <v>12</v>
      </c>
      <c r="C20" s="70">
        <v>18</v>
      </c>
      <c r="D20" s="70">
        <v>12</v>
      </c>
      <c r="E20" s="70">
        <v>2024</v>
      </c>
      <c r="F20" s="70" t="s">
        <v>1554</v>
      </c>
      <c r="G20" s="1073" t="s">
        <v>2351</v>
      </c>
      <c r="H20" s="70" t="s">
        <v>2352</v>
      </c>
      <c r="I20" s="1066"/>
      <c r="J20" s="73">
        <v>52847</v>
      </c>
      <c r="K20" s="71">
        <v>61689947.999999993</v>
      </c>
      <c r="L20" s="71">
        <v>178686</v>
      </c>
      <c r="M20" s="71">
        <v>208560166</v>
      </c>
      <c r="N20" s="71">
        <v>227000</v>
      </c>
      <c r="O20" s="71">
        <v>592070417.99999988</v>
      </c>
      <c r="P20" s="71">
        <v>8092.0000000000009</v>
      </c>
      <c r="Q20" s="71">
        <v>48714969</v>
      </c>
      <c r="R20" s="71">
        <v>0</v>
      </c>
      <c r="S20" s="71">
        <v>0</v>
      </c>
      <c r="T20" s="71">
        <v>0</v>
      </c>
      <c r="U20" s="71">
        <v>0</v>
      </c>
      <c r="V20" s="71">
        <v>73</v>
      </c>
      <c r="W20" s="71">
        <v>0</v>
      </c>
      <c r="X20" s="71">
        <v>0</v>
      </c>
      <c r="Y20" s="71">
        <v>448372</v>
      </c>
      <c r="Z20" s="71">
        <v>911483872.99999988</v>
      </c>
      <c r="AA20" s="71">
        <v>41118615</v>
      </c>
      <c r="AB20" s="71">
        <v>336050479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1680</v>
      </c>
      <c r="B21" s="70">
        <v>13</v>
      </c>
      <c r="C21" s="70">
        <v>18</v>
      </c>
      <c r="D21" s="70">
        <v>13</v>
      </c>
      <c r="E21" s="70">
        <v>2024</v>
      </c>
      <c r="F21" s="70" t="s">
        <v>1554</v>
      </c>
      <c r="G21" s="1073" t="s">
        <v>1677</v>
      </c>
      <c r="H21" s="70" t="s">
        <v>1678</v>
      </c>
      <c r="I21" s="1066"/>
      <c r="J21" s="73">
        <v>75144</v>
      </c>
      <c r="K21" s="71">
        <v>83561551.000000015</v>
      </c>
      <c r="L21" s="71">
        <v>311871</v>
      </c>
      <c r="M21" s="71">
        <v>347057626.99999994</v>
      </c>
      <c r="N21" s="71">
        <v>233100</v>
      </c>
      <c r="O21" s="71">
        <v>506662087</v>
      </c>
      <c r="P21" s="71">
        <v>1905</v>
      </c>
      <c r="Q21" s="71">
        <v>11004768</v>
      </c>
      <c r="R21" s="71">
        <v>0</v>
      </c>
      <c r="S21" s="71">
        <v>0</v>
      </c>
      <c r="T21" s="71">
        <v>0</v>
      </c>
      <c r="U21" s="71">
        <v>0</v>
      </c>
      <c r="V21" s="71">
        <v>0</v>
      </c>
      <c r="W21" s="71">
        <v>0</v>
      </c>
      <c r="X21" s="71">
        <v>0</v>
      </c>
      <c r="Y21" s="71">
        <v>0</v>
      </c>
      <c r="Z21" s="71">
        <v>948286032.99999988</v>
      </c>
      <c r="AA21" s="71">
        <v>150170246</v>
      </c>
      <c r="AB21" s="71">
        <v>796011160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1688</v>
      </c>
      <c r="B22" s="70">
        <v>14</v>
      </c>
      <c r="C22" s="70">
        <v>18</v>
      </c>
      <c r="D22" s="70">
        <v>14</v>
      </c>
      <c r="E22" s="70">
        <v>2024</v>
      </c>
      <c r="F22" s="70" t="s">
        <v>1554</v>
      </c>
      <c r="G22" s="1073" t="s">
        <v>1685</v>
      </c>
      <c r="H22" s="70" t="s">
        <v>1686</v>
      </c>
      <c r="I22" s="1066"/>
      <c r="J22" s="73">
        <v>220357</v>
      </c>
      <c r="K22" s="71">
        <v>240166065</v>
      </c>
      <c r="L22" s="71">
        <v>1043256.0000000001</v>
      </c>
      <c r="M22" s="71">
        <v>1137923016</v>
      </c>
      <c r="N22" s="71">
        <v>1057900</v>
      </c>
      <c r="O22" s="71">
        <v>2528397401.9999995</v>
      </c>
      <c r="P22" s="71">
        <v>54426</v>
      </c>
      <c r="Q22" s="71">
        <v>326477535</v>
      </c>
      <c r="R22" s="71">
        <v>4786</v>
      </c>
      <c r="S22" s="71">
        <v>23090849</v>
      </c>
      <c r="T22" s="71">
        <v>843103</v>
      </c>
      <c r="U22" s="71">
        <v>12185</v>
      </c>
      <c r="V22" s="71">
        <v>6660</v>
      </c>
      <c r="W22" s="71">
        <v>5903148275</v>
      </c>
      <c r="X22" s="71">
        <v>74717683.999999985</v>
      </c>
      <c r="Y22" s="71">
        <v>40839856</v>
      </c>
      <c r="Z22" s="71">
        <v>10274760681.663769</v>
      </c>
      <c r="AA22" s="71">
        <v>294359116</v>
      </c>
      <c r="AB22" s="71">
        <v>1732520760</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1651</v>
      </c>
      <c r="B23" s="70">
        <v>15</v>
      </c>
      <c r="C23" s="70">
        <v>18</v>
      </c>
      <c r="D23" s="70">
        <v>15</v>
      </c>
      <c r="E23" s="70">
        <v>2024</v>
      </c>
      <c r="F23" s="70" t="s">
        <v>1554</v>
      </c>
      <c r="G23" s="1073" t="s">
        <v>1648</v>
      </c>
      <c r="H23" s="70" t="s">
        <v>1649</v>
      </c>
      <c r="I23" s="1066"/>
      <c r="J23" s="73">
        <v>577784</v>
      </c>
      <c r="K23" s="71">
        <v>644294873</v>
      </c>
      <c r="L23" s="71">
        <v>4044849</v>
      </c>
      <c r="M23" s="71">
        <v>4514490926</v>
      </c>
      <c r="N23" s="71">
        <v>513000</v>
      </c>
      <c r="O23" s="71">
        <v>1056757334.0000001</v>
      </c>
      <c r="P23" s="71">
        <v>3503</v>
      </c>
      <c r="Q23" s="71">
        <v>21440041</v>
      </c>
      <c r="R23" s="71">
        <v>386</v>
      </c>
      <c r="S23" s="71">
        <v>1913661</v>
      </c>
      <c r="T23" s="71">
        <v>0</v>
      </c>
      <c r="U23" s="71">
        <v>0</v>
      </c>
      <c r="V23" s="71">
        <v>1</v>
      </c>
      <c r="W23" s="71">
        <v>0</v>
      </c>
      <c r="X23" s="71">
        <v>0</v>
      </c>
      <c r="Y23" s="71">
        <v>4415</v>
      </c>
      <c r="Z23" s="71">
        <v>6238901249.9038696</v>
      </c>
      <c r="AA23" s="71">
        <v>1074616599</v>
      </c>
      <c r="AB23" s="71">
        <v>5404012844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2370</v>
      </c>
      <c r="B24" s="70">
        <v>16</v>
      </c>
      <c r="C24" s="70">
        <v>18</v>
      </c>
      <c r="D24" s="70">
        <v>16</v>
      </c>
      <c r="E24" s="70">
        <v>2024</v>
      </c>
      <c r="F24" s="70" t="s">
        <v>1554</v>
      </c>
      <c r="G24" s="1073" t="s">
        <v>2367</v>
      </c>
      <c r="H24" s="70" t="s">
        <v>2368</v>
      </c>
      <c r="I24" s="1066"/>
      <c r="J24" s="73">
        <v>167337</v>
      </c>
      <c r="K24" s="71">
        <v>183627628.99999997</v>
      </c>
      <c r="L24" s="71">
        <v>716638</v>
      </c>
      <c r="M24" s="71">
        <v>787029709.99999988</v>
      </c>
      <c r="N24" s="71">
        <v>575200</v>
      </c>
      <c r="O24" s="71">
        <v>1404648719</v>
      </c>
      <c r="P24" s="71">
        <v>15142</v>
      </c>
      <c r="Q24" s="71">
        <v>113111831.00000001</v>
      </c>
      <c r="R24" s="71">
        <v>0</v>
      </c>
      <c r="S24" s="71">
        <v>0</v>
      </c>
      <c r="T24" s="71">
        <v>11875</v>
      </c>
      <c r="U24" s="71">
        <v>4363</v>
      </c>
      <c r="V24" s="71">
        <v>7958</v>
      </c>
      <c r="W24" s="71">
        <v>82211341</v>
      </c>
      <c r="X24" s="71">
        <v>26756614.000000004</v>
      </c>
      <c r="Y24" s="71">
        <v>48797720</v>
      </c>
      <c r="Z24" s="71">
        <v>2646183564.0000005</v>
      </c>
      <c r="AA24" s="71">
        <v>349482979</v>
      </c>
      <c r="AB24" s="71">
        <v>1543806452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2406</v>
      </c>
      <c r="B25" s="70">
        <v>17</v>
      </c>
      <c r="C25" s="70">
        <v>18</v>
      </c>
      <c r="D25" s="70">
        <v>17</v>
      </c>
      <c r="E25" s="70">
        <v>2024</v>
      </c>
      <c r="F25" s="70" t="s">
        <v>1554</v>
      </c>
      <c r="G25" s="1073" t="s">
        <v>2407</v>
      </c>
      <c r="H25" s="70" t="s">
        <v>2408</v>
      </c>
      <c r="I25" s="1066"/>
      <c r="J25" s="73">
        <v>361456</v>
      </c>
      <c r="K25" s="71">
        <v>405165595</v>
      </c>
      <c r="L25" s="71">
        <v>1338328</v>
      </c>
      <c r="M25" s="71">
        <v>1501675692</v>
      </c>
      <c r="N25" s="71">
        <v>973600</v>
      </c>
      <c r="O25" s="71">
        <v>2098179958.9999995</v>
      </c>
      <c r="P25" s="71">
        <v>3456</v>
      </c>
      <c r="Q25" s="71">
        <v>20042530</v>
      </c>
      <c r="R25" s="71">
        <v>0</v>
      </c>
      <c r="S25" s="71">
        <v>0</v>
      </c>
      <c r="T25" s="71">
        <v>0</v>
      </c>
      <c r="U25" s="71">
        <v>0</v>
      </c>
      <c r="V25" s="71">
        <v>628</v>
      </c>
      <c r="W25" s="71">
        <v>0</v>
      </c>
      <c r="X25" s="71">
        <v>0</v>
      </c>
      <c r="Y25" s="71">
        <v>3851632</v>
      </c>
      <c r="Z25" s="71">
        <v>4028915407.9999995</v>
      </c>
      <c r="AA25" s="71">
        <v>797271996</v>
      </c>
      <c r="AB25" s="71">
        <v>3500460019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2366</v>
      </c>
      <c r="B26" s="70">
        <v>18</v>
      </c>
      <c r="C26" s="70">
        <v>18</v>
      </c>
      <c r="D26" s="70">
        <v>18</v>
      </c>
      <c r="E26" s="70">
        <v>2024</v>
      </c>
      <c r="F26" s="70" t="s">
        <v>1554</v>
      </c>
      <c r="G26" s="1073" t="s">
        <v>2363</v>
      </c>
      <c r="H26" s="70" t="s">
        <v>2364</v>
      </c>
      <c r="I26" s="1066"/>
      <c r="J26" s="73">
        <v>37345</v>
      </c>
      <c r="K26" s="71">
        <v>41648324</v>
      </c>
      <c r="L26" s="71">
        <v>161957</v>
      </c>
      <c r="M26" s="71">
        <v>180769171</v>
      </c>
      <c r="N26" s="71">
        <v>900</v>
      </c>
      <c r="O26" s="71">
        <v>1657537</v>
      </c>
      <c r="P26" s="71">
        <v>0</v>
      </c>
      <c r="Q26" s="71">
        <v>0</v>
      </c>
      <c r="R26" s="71">
        <v>0</v>
      </c>
      <c r="S26" s="71">
        <v>0</v>
      </c>
      <c r="T26" s="71">
        <v>0</v>
      </c>
      <c r="U26" s="71">
        <v>0</v>
      </c>
      <c r="V26" s="71">
        <v>0</v>
      </c>
      <c r="W26" s="71">
        <v>0</v>
      </c>
      <c r="X26" s="71">
        <v>0</v>
      </c>
      <c r="Y26" s="71">
        <v>0</v>
      </c>
      <c r="Z26" s="71">
        <v>224075032</v>
      </c>
      <c r="AA26" s="71">
        <v>82085389</v>
      </c>
      <c r="AB26" s="71">
        <v>458180762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1838</v>
      </c>
      <c r="B27" s="70">
        <v>19</v>
      </c>
      <c r="C27" s="70">
        <v>18</v>
      </c>
      <c r="D27" s="70">
        <v>19</v>
      </c>
      <c r="E27" s="70">
        <v>2024</v>
      </c>
      <c r="F27" s="70" t="s">
        <v>1554</v>
      </c>
      <c r="G27" s="1073" t="s">
        <v>1817</v>
      </c>
      <c r="H27" s="70" t="s">
        <v>1818</v>
      </c>
      <c r="I27" s="1066"/>
      <c r="J27" s="73">
        <v>66591</v>
      </c>
      <c r="K27" s="71">
        <v>74232474</v>
      </c>
      <c r="L27" s="71">
        <v>425917</v>
      </c>
      <c r="M27" s="71">
        <v>475188614</v>
      </c>
      <c r="N27" s="71">
        <v>136900</v>
      </c>
      <c r="O27" s="71">
        <v>298147221</v>
      </c>
      <c r="P27" s="71">
        <v>16532</v>
      </c>
      <c r="Q27" s="71">
        <v>94281786</v>
      </c>
      <c r="R27" s="71">
        <v>0</v>
      </c>
      <c r="S27" s="71">
        <v>0</v>
      </c>
      <c r="T27" s="71">
        <v>0</v>
      </c>
      <c r="U27" s="71">
        <v>0</v>
      </c>
      <c r="V27" s="71">
        <v>5</v>
      </c>
      <c r="W27" s="71">
        <v>0</v>
      </c>
      <c r="X27" s="71">
        <v>0</v>
      </c>
      <c r="Y27" s="71">
        <v>31396</v>
      </c>
      <c r="Z27" s="71">
        <v>941881491</v>
      </c>
      <c r="AA27" s="71">
        <v>30289006</v>
      </c>
      <c r="AB27" s="71">
        <v>398256903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1692</v>
      </c>
      <c r="B28" s="70">
        <v>20</v>
      </c>
      <c r="C28" s="70">
        <v>18</v>
      </c>
      <c r="D28" s="70">
        <v>20</v>
      </c>
      <c r="E28" s="70">
        <v>2024</v>
      </c>
      <c r="F28" s="70" t="s">
        <v>1554</v>
      </c>
      <c r="G28" s="1073" t="s">
        <v>1689</v>
      </c>
      <c r="H28" s="70" t="s">
        <v>1690</v>
      </c>
      <c r="I28" s="1066"/>
      <c r="J28" s="73">
        <v>13791</v>
      </c>
      <c r="K28" s="71">
        <v>15089701</v>
      </c>
      <c r="L28" s="71">
        <v>77383</v>
      </c>
      <c r="M28" s="71">
        <v>84773554.999999985</v>
      </c>
      <c r="N28" s="71">
        <v>451600</v>
      </c>
      <c r="O28" s="71">
        <v>1395553601</v>
      </c>
      <c r="P28" s="71">
        <v>16613</v>
      </c>
      <c r="Q28" s="71">
        <v>101616874</v>
      </c>
      <c r="R28" s="71">
        <v>0</v>
      </c>
      <c r="S28" s="71">
        <v>0</v>
      </c>
      <c r="T28" s="71">
        <v>0</v>
      </c>
      <c r="U28" s="71">
        <v>0</v>
      </c>
      <c r="V28" s="71">
        <v>496</v>
      </c>
      <c r="W28" s="71">
        <v>0</v>
      </c>
      <c r="X28" s="71">
        <v>0</v>
      </c>
      <c r="Y28" s="71">
        <v>3042697.9999999995</v>
      </c>
      <c r="Z28" s="71">
        <v>1600076429.0000002</v>
      </c>
      <c r="AA28" s="71">
        <v>8927697</v>
      </c>
      <c r="AB28" s="71">
        <v>144442836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1704</v>
      </c>
      <c r="B29" s="70">
        <v>21</v>
      </c>
      <c r="C29" s="70">
        <v>18</v>
      </c>
      <c r="D29" s="70">
        <v>21</v>
      </c>
      <c r="E29" s="70">
        <v>2024</v>
      </c>
      <c r="F29" s="70" t="s">
        <v>1554</v>
      </c>
      <c r="G29" s="1073" t="s">
        <v>1701</v>
      </c>
      <c r="H29" s="70" t="s">
        <v>1702</v>
      </c>
      <c r="I29" s="1066"/>
      <c r="J29" s="73">
        <v>32682.000000000004</v>
      </c>
      <c r="K29" s="71">
        <v>36810811</v>
      </c>
      <c r="L29" s="71">
        <v>192572</v>
      </c>
      <c r="M29" s="71">
        <v>217016192.00000003</v>
      </c>
      <c r="N29" s="71">
        <v>268600</v>
      </c>
      <c r="O29" s="71">
        <v>606527856</v>
      </c>
      <c r="P29" s="71">
        <v>18358</v>
      </c>
      <c r="Q29" s="71">
        <v>106505467.00000001</v>
      </c>
      <c r="R29" s="71">
        <v>0</v>
      </c>
      <c r="S29" s="71">
        <v>0</v>
      </c>
      <c r="T29" s="71">
        <v>0</v>
      </c>
      <c r="U29" s="71">
        <v>0</v>
      </c>
      <c r="V29" s="71">
        <v>0</v>
      </c>
      <c r="W29" s="71">
        <v>0</v>
      </c>
      <c r="X29" s="71">
        <v>0</v>
      </c>
      <c r="Y29" s="71">
        <v>0</v>
      </c>
      <c r="Z29" s="71">
        <v>966860326</v>
      </c>
      <c r="AA29" s="71">
        <v>13242957</v>
      </c>
      <c r="AB29" s="71">
        <v>182774801</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1676</v>
      </c>
      <c r="B30" s="70">
        <v>22</v>
      </c>
      <c r="C30" s="70">
        <v>18</v>
      </c>
      <c r="D30" s="70">
        <v>22</v>
      </c>
      <c r="E30" s="70">
        <v>2024</v>
      </c>
      <c r="F30" s="70" t="s">
        <v>1554</v>
      </c>
      <c r="G30" s="1073" t="s">
        <v>1673</v>
      </c>
      <c r="H30" s="70" t="s">
        <v>1674</v>
      </c>
      <c r="I30" s="1066"/>
      <c r="J30" s="73">
        <v>142463</v>
      </c>
      <c r="K30" s="71">
        <v>156080329</v>
      </c>
      <c r="L30" s="71">
        <v>1354041</v>
      </c>
      <c r="M30" s="71">
        <v>1485211730</v>
      </c>
      <c r="N30" s="71">
        <v>76100</v>
      </c>
      <c r="O30" s="71">
        <v>186570079</v>
      </c>
      <c r="P30" s="71">
        <v>2373</v>
      </c>
      <c r="Q30" s="71">
        <v>14754888.000000002</v>
      </c>
      <c r="R30" s="71">
        <v>446</v>
      </c>
      <c r="S30" s="71">
        <v>2293691</v>
      </c>
      <c r="T30" s="71">
        <v>0</v>
      </c>
      <c r="U30" s="71">
        <v>0</v>
      </c>
      <c r="V30" s="71">
        <v>1</v>
      </c>
      <c r="W30" s="71">
        <v>0</v>
      </c>
      <c r="X30" s="71">
        <v>0</v>
      </c>
      <c r="Y30" s="71">
        <v>7604.0000000000009</v>
      </c>
      <c r="Z30" s="71">
        <v>1844918321.1206899</v>
      </c>
      <c r="AA30" s="71">
        <v>106586209</v>
      </c>
      <c r="AB30" s="71">
        <v>1247339792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2350</v>
      </c>
      <c r="B31" s="70">
        <v>23</v>
      </c>
      <c r="C31" s="70">
        <v>18</v>
      </c>
      <c r="D31" s="70">
        <v>23</v>
      </c>
      <c r="E31" s="70">
        <v>2024</v>
      </c>
      <c r="F31" s="70" t="s">
        <v>1554</v>
      </c>
      <c r="G31" s="1073" t="s">
        <v>2347</v>
      </c>
      <c r="H31" s="70" t="s">
        <v>2348</v>
      </c>
      <c r="I31" s="1066"/>
      <c r="J31" s="73">
        <v>154300</v>
      </c>
      <c r="K31" s="71">
        <v>174643885</v>
      </c>
      <c r="L31" s="71">
        <v>1204330</v>
      </c>
      <c r="M31" s="71">
        <v>1364104892</v>
      </c>
      <c r="N31" s="71">
        <v>375100</v>
      </c>
      <c r="O31" s="71">
        <v>750855325</v>
      </c>
      <c r="P31" s="71">
        <v>0</v>
      </c>
      <c r="Q31" s="71">
        <v>0</v>
      </c>
      <c r="R31" s="71">
        <v>0</v>
      </c>
      <c r="S31" s="71">
        <v>0</v>
      </c>
      <c r="T31" s="71">
        <v>0</v>
      </c>
      <c r="U31" s="71">
        <v>0</v>
      </c>
      <c r="V31" s="71">
        <v>616</v>
      </c>
      <c r="W31" s="71">
        <v>0</v>
      </c>
      <c r="X31" s="71">
        <v>0</v>
      </c>
      <c r="Y31" s="71">
        <v>3779274</v>
      </c>
      <c r="Z31" s="71">
        <v>2293383376</v>
      </c>
      <c r="AA31" s="71">
        <v>64831030</v>
      </c>
      <c r="AB31" s="71">
        <v>883131086</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2409</v>
      </c>
      <c r="B32" s="70">
        <v>24</v>
      </c>
      <c r="C32" s="70">
        <v>18</v>
      </c>
      <c r="D32" s="70">
        <v>24</v>
      </c>
      <c r="E32" s="70">
        <v>2024</v>
      </c>
      <c r="F32" s="70" t="s">
        <v>1554</v>
      </c>
      <c r="G32" s="1073" t="s">
        <v>2410</v>
      </c>
      <c r="H32" s="70" t="s">
        <v>2411</v>
      </c>
      <c r="I32" s="1066"/>
      <c r="J32" s="73">
        <v>300767</v>
      </c>
      <c r="K32" s="71">
        <v>337958482</v>
      </c>
      <c r="L32" s="71">
        <v>1129473</v>
      </c>
      <c r="M32" s="71">
        <v>1270748075.9999998</v>
      </c>
      <c r="N32" s="71">
        <v>981100</v>
      </c>
      <c r="O32" s="71">
        <v>2599313994</v>
      </c>
      <c r="P32" s="71">
        <v>30820</v>
      </c>
      <c r="Q32" s="71">
        <v>179424159</v>
      </c>
      <c r="R32" s="71">
        <v>0</v>
      </c>
      <c r="S32" s="71">
        <v>0</v>
      </c>
      <c r="T32" s="71">
        <v>376100</v>
      </c>
      <c r="U32" s="71">
        <v>8302</v>
      </c>
      <c r="V32" s="71">
        <v>2449</v>
      </c>
      <c r="W32" s="71">
        <v>2623856242.0000005</v>
      </c>
      <c r="X32" s="71">
        <v>50909580.999999993</v>
      </c>
      <c r="Y32" s="71">
        <v>15016041.999999998</v>
      </c>
      <c r="Z32" s="71">
        <v>7077226576</v>
      </c>
      <c r="AA32" s="71">
        <v>757477199</v>
      </c>
      <c r="AB32" s="71">
        <v>3234973686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1696</v>
      </c>
      <c r="B33" s="70">
        <v>25</v>
      </c>
      <c r="C33" s="70">
        <v>18</v>
      </c>
      <c r="D33" s="70">
        <v>25</v>
      </c>
      <c r="E33" s="70">
        <v>2024</v>
      </c>
      <c r="F33" s="70" t="s">
        <v>1554</v>
      </c>
      <c r="G33" s="1073" t="s">
        <v>1693</v>
      </c>
      <c r="H33" s="70" t="s">
        <v>1694</v>
      </c>
      <c r="I33" s="1066"/>
      <c r="J33" s="73">
        <v>533311</v>
      </c>
      <c r="K33" s="71">
        <v>588573212</v>
      </c>
      <c r="L33" s="71">
        <v>1683470</v>
      </c>
      <c r="M33" s="71">
        <v>1860974076</v>
      </c>
      <c r="N33" s="71">
        <v>2934100</v>
      </c>
      <c r="O33" s="71">
        <v>7475257444</v>
      </c>
      <c r="P33" s="71">
        <v>21733</v>
      </c>
      <c r="Q33" s="71">
        <v>154480236</v>
      </c>
      <c r="R33" s="71">
        <v>1071</v>
      </c>
      <c r="S33" s="71">
        <v>5820043</v>
      </c>
      <c r="T33" s="71">
        <v>0</v>
      </c>
      <c r="U33" s="71">
        <v>0</v>
      </c>
      <c r="V33" s="71">
        <v>1098</v>
      </c>
      <c r="W33" s="71">
        <v>0</v>
      </c>
      <c r="X33" s="71">
        <v>0</v>
      </c>
      <c r="Y33" s="71">
        <v>6734408</v>
      </c>
      <c r="Z33" s="71">
        <v>10091839419.237751</v>
      </c>
      <c r="AA33" s="71">
        <v>1021274715.9999999</v>
      </c>
      <c r="AB33" s="71">
        <v>4837843615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2378</v>
      </c>
      <c r="B34" s="70">
        <v>26</v>
      </c>
      <c r="C34" s="70">
        <v>18</v>
      </c>
      <c r="D34" s="70">
        <v>26</v>
      </c>
      <c r="E34" s="70">
        <v>2024</v>
      </c>
      <c r="F34" s="70" t="s">
        <v>1554</v>
      </c>
      <c r="G34" s="1073" t="s">
        <v>2375</v>
      </c>
      <c r="H34" s="70" t="s">
        <v>2376</v>
      </c>
      <c r="I34" s="1066"/>
      <c r="J34" s="73">
        <v>552998</v>
      </c>
      <c r="K34" s="71">
        <v>617988226</v>
      </c>
      <c r="L34" s="71">
        <v>3778337</v>
      </c>
      <c r="M34" s="71">
        <v>4227559461</v>
      </c>
      <c r="N34" s="71">
        <v>910200</v>
      </c>
      <c r="O34" s="71">
        <v>2094755000</v>
      </c>
      <c r="P34" s="71">
        <v>4609</v>
      </c>
      <c r="Q34" s="71">
        <v>27331336</v>
      </c>
      <c r="R34" s="71">
        <v>373</v>
      </c>
      <c r="S34" s="71">
        <v>3107117</v>
      </c>
      <c r="T34" s="71">
        <v>0</v>
      </c>
      <c r="U34" s="71">
        <v>0</v>
      </c>
      <c r="V34" s="71">
        <v>47</v>
      </c>
      <c r="W34" s="71">
        <v>0</v>
      </c>
      <c r="X34" s="71">
        <v>0</v>
      </c>
      <c r="Y34" s="71">
        <v>286732.00000000006</v>
      </c>
      <c r="Z34" s="71">
        <v>6971027871.9528208</v>
      </c>
      <c r="AA34" s="71">
        <v>1383030173</v>
      </c>
      <c r="AB34" s="71">
        <v>5930020704</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1572</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1572</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1572</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1572</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1572</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1572</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1572</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1572</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1572</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1638</v>
      </c>
      <c r="B190" s="70">
        <v>182</v>
      </c>
      <c r="C190" s="70">
        <v>16</v>
      </c>
      <c r="D190" s="70">
        <v>2</v>
      </c>
      <c r="E190" s="70">
        <v>2022</v>
      </c>
      <c r="F190" s="70" t="s">
        <v>161</v>
      </c>
      <c r="G190" s="1073" t="s">
        <v>1636</v>
      </c>
      <c r="H190" s="70" t="s">
        <v>1637</v>
      </c>
      <c r="I190" s="1066"/>
      <c r="J190" s="73"/>
      <c r="K190" s="71"/>
      <c r="L190" s="71"/>
      <c r="M190" s="71"/>
      <c r="N190" s="71"/>
      <c r="O190" s="71"/>
      <c r="P190" s="71"/>
      <c r="Q190" s="71"/>
      <c r="R190" s="71"/>
      <c r="S190" s="71"/>
      <c r="T190" s="71"/>
      <c r="U190" s="71"/>
      <c r="V190" s="71"/>
      <c r="W190" s="71"/>
      <c r="X190" s="71"/>
      <c r="Y190" s="71"/>
      <c r="Z190" s="71"/>
      <c r="AA190" s="71"/>
      <c r="AB190" s="71"/>
      <c r="AC190" s="72"/>
      <c r="AD190" s="71">
        <v>440804254.60325921</v>
      </c>
      <c r="AE190" s="71">
        <v>21143380.57625635</v>
      </c>
      <c r="AF190" s="71">
        <v>7702636.1406832552</v>
      </c>
      <c r="AG190" s="71">
        <v>848732443.80691147</v>
      </c>
      <c r="AH190" s="71">
        <v>774694103.38408422</v>
      </c>
      <c r="AI190" s="71">
        <v>0</v>
      </c>
      <c r="AJ190" s="71">
        <v>0</v>
      </c>
      <c r="AK190" s="71">
        <v>38798878.150506012</v>
      </c>
      <c r="AL190" s="71">
        <v>0</v>
      </c>
      <c r="AM190" s="71">
        <v>0</v>
      </c>
      <c r="AN190" s="71">
        <v>2131875696.6617005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2357</v>
      </c>
      <c r="B191" s="70">
        <v>183</v>
      </c>
      <c r="C191" s="70">
        <v>16</v>
      </c>
      <c r="D191" s="70">
        <v>3</v>
      </c>
      <c r="E191" s="70">
        <v>2022</v>
      </c>
      <c r="F191" s="70" t="s">
        <v>161</v>
      </c>
      <c r="G191" s="1073" t="s">
        <v>2355</v>
      </c>
      <c r="H191" s="70" t="s">
        <v>2356</v>
      </c>
      <c r="I191" s="1066"/>
      <c r="J191" s="73"/>
      <c r="K191" s="71"/>
      <c r="L191" s="71"/>
      <c r="M191" s="71"/>
      <c r="N191" s="71"/>
      <c r="O191" s="71"/>
      <c r="P191" s="71"/>
      <c r="Q191" s="71"/>
      <c r="R191" s="71"/>
      <c r="S191" s="71"/>
      <c r="T191" s="71"/>
      <c r="U191" s="71"/>
      <c r="V191" s="71"/>
      <c r="W191" s="71"/>
      <c r="X191" s="71"/>
      <c r="Y191" s="71"/>
      <c r="Z191" s="71"/>
      <c r="AA191" s="71"/>
      <c r="AB191" s="71"/>
      <c r="AC191" s="72"/>
      <c r="AD191" s="71">
        <v>12159546.953036636</v>
      </c>
      <c r="AE191" s="71">
        <v>339906.66969960672</v>
      </c>
      <c r="AF191" s="71">
        <v>1095369.1895169588</v>
      </c>
      <c r="AG191" s="71">
        <v>6330918.9801897611</v>
      </c>
      <c r="AH191" s="71">
        <v>9067875.7428366039</v>
      </c>
      <c r="AI191" s="71">
        <v>0</v>
      </c>
      <c r="AJ191" s="71">
        <v>0</v>
      </c>
      <c r="AK191" s="71">
        <v>566352.31326960889</v>
      </c>
      <c r="AL191" s="71">
        <v>0</v>
      </c>
      <c r="AM191" s="71">
        <v>0</v>
      </c>
      <c r="AN191" s="71">
        <v>29559969.848549172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2345</v>
      </c>
      <c r="B192" s="70">
        <v>184</v>
      </c>
      <c r="C192" s="70">
        <v>16</v>
      </c>
      <c r="D192" s="70">
        <v>4</v>
      </c>
      <c r="E192" s="70">
        <v>2022</v>
      </c>
      <c r="F192" s="70" t="s">
        <v>161</v>
      </c>
      <c r="G192" s="1073" t="s">
        <v>2343</v>
      </c>
      <c r="H192" s="70" t="s">
        <v>2344</v>
      </c>
      <c r="I192" s="1066"/>
      <c r="J192" s="73"/>
      <c r="K192" s="71"/>
      <c r="L192" s="71"/>
      <c r="M192" s="71"/>
      <c r="N192" s="71"/>
      <c r="O192" s="71"/>
      <c r="P192" s="71"/>
      <c r="Q192" s="71"/>
      <c r="R192" s="71"/>
      <c r="S192" s="71"/>
      <c r="T192" s="71"/>
      <c r="U192" s="71"/>
      <c r="V192" s="71"/>
      <c r="W192" s="71"/>
      <c r="X192" s="71"/>
      <c r="Y192" s="71"/>
      <c r="Z192" s="71"/>
      <c r="AA192" s="71"/>
      <c r="AB192" s="71"/>
      <c r="AC192" s="72"/>
      <c r="AD192" s="71">
        <v>22247851.213951524</v>
      </c>
      <c r="AE192" s="71">
        <v>1027624.815370904</v>
      </c>
      <c r="AF192" s="71">
        <v>2479915.8450663947</v>
      </c>
      <c r="AG192" s="71">
        <v>18380087.361841243</v>
      </c>
      <c r="AH192" s="71">
        <v>27124500.913127292</v>
      </c>
      <c r="AI192" s="71">
        <v>0</v>
      </c>
      <c r="AJ192" s="71">
        <v>0</v>
      </c>
      <c r="AK192" s="71">
        <v>1761554.5503018706</v>
      </c>
      <c r="AL192" s="71">
        <v>0</v>
      </c>
      <c r="AM192" s="71">
        <v>0</v>
      </c>
      <c r="AN192" s="71">
        <v>73021534.699659213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1699</v>
      </c>
      <c r="B193" s="70">
        <v>185</v>
      </c>
      <c r="C193" s="70">
        <v>16</v>
      </c>
      <c r="D193" s="70">
        <v>5</v>
      </c>
      <c r="E193" s="70">
        <v>2022</v>
      </c>
      <c r="F193" s="70" t="s">
        <v>161</v>
      </c>
      <c r="G193" s="1073" t="s">
        <v>1697</v>
      </c>
      <c r="H193" s="70" t="s">
        <v>1698</v>
      </c>
      <c r="I193" s="1066"/>
      <c r="J193" s="73"/>
      <c r="K193" s="71"/>
      <c r="L193" s="71"/>
      <c r="M193" s="71"/>
      <c r="N193" s="71"/>
      <c r="O193" s="71"/>
      <c r="P193" s="71"/>
      <c r="Q193" s="71"/>
      <c r="R193" s="71"/>
      <c r="S193" s="71"/>
      <c r="T193" s="71"/>
      <c r="U193" s="71"/>
      <c r="V193" s="71"/>
      <c r="W193" s="71"/>
      <c r="X193" s="71"/>
      <c r="Y193" s="71"/>
      <c r="Z193" s="71"/>
      <c r="AA193" s="71"/>
      <c r="AB193" s="71"/>
      <c r="AC193" s="72"/>
      <c r="AD193" s="71">
        <v>11731298.15655629</v>
      </c>
      <c r="AE193" s="71">
        <v>79048.06272083876</v>
      </c>
      <c r="AF193" s="71">
        <v>1726301.8426787271</v>
      </c>
      <c r="AG193" s="71">
        <v>6388356.7531955149</v>
      </c>
      <c r="AH193" s="71">
        <v>5976674.3552262187</v>
      </c>
      <c r="AI193" s="71">
        <v>0</v>
      </c>
      <c r="AJ193" s="71">
        <v>0</v>
      </c>
      <c r="AK193" s="71">
        <v>388673.15616541781</v>
      </c>
      <c r="AL193" s="71">
        <v>0</v>
      </c>
      <c r="AM193" s="71">
        <v>0</v>
      </c>
      <c r="AN193" s="71">
        <v>26290352.326543007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2381</v>
      </c>
      <c r="B194" s="70">
        <v>186</v>
      </c>
      <c r="C194" s="70">
        <v>16</v>
      </c>
      <c r="D194" s="70">
        <v>6</v>
      </c>
      <c r="E194" s="70">
        <v>2022</v>
      </c>
      <c r="F194" s="70" t="s">
        <v>161</v>
      </c>
      <c r="G194" s="1073" t="s">
        <v>2379</v>
      </c>
      <c r="H194" s="70" t="s">
        <v>2380</v>
      </c>
      <c r="I194" s="1066"/>
      <c r="J194" s="73"/>
      <c r="K194" s="71"/>
      <c r="L194" s="71"/>
      <c r="M194" s="71"/>
      <c r="N194" s="71"/>
      <c r="O194" s="71"/>
      <c r="P194" s="71"/>
      <c r="Q194" s="71"/>
      <c r="R194" s="71"/>
      <c r="S194" s="71"/>
      <c r="T194" s="71"/>
      <c r="U194" s="71"/>
      <c r="V194" s="71"/>
      <c r="W194" s="71"/>
      <c r="X194" s="71"/>
      <c r="Y194" s="71"/>
      <c r="Z194" s="71"/>
      <c r="AA194" s="71"/>
      <c r="AB194" s="71"/>
      <c r="AC194" s="72"/>
      <c r="AD194" s="71">
        <v>203454139.29456693</v>
      </c>
      <c r="AE194" s="71">
        <v>5557078.809274965</v>
      </c>
      <c r="AF194" s="71">
        <v>5950045.4374561207</v>
      </c>
      <c r="AG194" s="71">
        <v>142273363.73525235</v>
      </c>
      <c r="AH194" s="71">
        <v>166207463.00482589</v>
      </c>
      <c r="AI194" s="71">
        <v>0</v>
      </c>
      <c r="AJ194" s="71">
        <v>0</v>
      </c>
      <c r="AK194" s="71">
        <v>8791373.5851196498</v>
      </c>
      <c r="AL194" s="71">
        <v>0</v>
      </c>
      <c r="AM194" s="71">
        <v>0</v>
      </c>
      <c r="AN194" s="71">
        <v>532233463.86649591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1683</v>
      </c>
      <c r="B195" s="70">
        <v>187</v>
      </c>
      <c r="C195" s="70">
        <v>16</v>
      </c>
      <c r="D195" s="70">
        <v>7</v>
      </c>
      <c r="E195" s="70">
        <v>2022</v>
      </c>
      <c r="F195" s="70" t="s">
        <v>161</v>
      </c>
      <c r="G195" s="1073" t="s">
        <v>1681</v>
      </c>
      <c r="H195" s="70" t="s">
        <v>1682</v>
      </c>
      <c r="I195" s="1066"/>
      <c r="J195" s="73"/>
      <c r="K195" s="71"/>
      <c r="L195" s="71"/>
      <c r="M195" s="71"/>
      <c r="N195" s="71"/>
      <c r="O195" s="71"/>
      <c r="P195" s="71"/>
      <c r="Q195" s="71"/>
      <c r="R195" s="71"/>
      <c r="S195" s="71"/>
      <c r="T195" s="71"/>
      <c r="U195" s="71"/>
      <c r="V195" s="71"/>
      <c r="W195" s="71"/>
      <c r="X195" s="71"/>
      <c r="Y195" s="71"/>
      <c r="Z195" s="71"/>
      <c r="AA195" s="71"/>
      <c r="AB195" s="71"/>
      <c r="AC195" s="72"/>
      <c r="AD195" s="71">
        <v>22714826.157204788</v>
      </c>
      <c r="AE195" s="71">
        <v>2403061.1067134985</v>
      </c>
      <c r="AF195" s="71">
        <v>1796405.4708078126</v>
      </c>
      <c r="AG195" s="71">
        <v>46058711.975836195</v>
      </c>
      <c r="AH195" s="71">
        <v>66059923.169018492</v>
      </c>
      <c r="AI195" s="71">
        <v>0</v>
      </c>
      <c r="AJ195" s="71">
        <v>0</v>
      </c>
      <c r="AK195" s="71">
        <v>3200290.8645859519</v>
      </c>
      <c r="AL195" s="71">
        <v>0</v>
      </c>
      <c r="AM195" s="71">
        <v>0</v>
      </c>
      <c r="AN195" s="71">
        <v>142233218.74416676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1670</v>
      </c>
      <c r="B196" s="70">
        <v>188</v>
      </c>
      <c r="C196" s="70">
        <v>16</v>
      </c>
      <c r="D196" s="70">
        <v>8</v>
      </c>
      <c r="E196" s="70">
        <v>2022</v>
      </c>
      <c r="F196" s="70" t="s">
        <v>161</v>
      </c>
      <c r="G196" s="1073" t="s">
        <v>1668</v>
      </c>
      <c r="H196" s="70" t="s">
        <v>1669</v>
      </c>
      <c r="I196" s="1066"/>
      <c r="J196" s="73"/>
      <c r="K196" s="71"/>
      <c r="L196" s="71"/>
      <c r="M196" s="71"/>
      <c r="N196" s="71"/>
      <c r="O196" s="71"/>
      <c r="P196" s="71"/>
      <c r="Q196" s="71"/>
      <c r="R196" s="71"/>
      <c r="S196" s="71"/>
      <c r="T196" s="71"/>
      <c r="U196" s="71"/>
      <c r="V196" s="71"/>
      <c r="W196" s="71"/>
      <c r="X196" s="71"/>
      <c r="Y196" s="71"/>
      <c r="Z196" s="71"/>
      <c r="AA196" s="71"/>
      <c r="AB196" s="71"/>
      <c r="AC196" s="72"/>
      <c r="AD196" s="71">
        <v>70193749.558127686</v>
      </c>
      <c r="AE196" s="71">
        <v>1966320.5601808643</v>
      </c>
      <c r="AF196" s="71">
        <v>1218050.5387428582</v>
      </c>
      <c r="AG196" s="71">
        <v>41591329.630944222</v>
      </c>
      <c r="AH196" s="71">
        <v>74658316.107252151</v>
      </c>
      <c r="AI196" s="71">
        <v>0</v>
      </c>
      <c r="AJ196" s="71">
        <v>0</v>
      </c>
      <c r="AK196" s="71">
        <v>4110896.5447449312</v>
      </c>
      <c r="AL196" s="71">
        <v>0</v>
      </c>
      <c r="AM196" s="71">
        <v>0</v>
      </c>
      <c r="AN196" s="71">
        <v>193738662.93999273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2341</v>
      </c>
      <c r="B197" s="70">
        <v>189</v>
      </c>
      <c r="C197" s="70">
        <v>16</v>
      </c>
      <c r="D197" s="70">
        <v>9</v>
      </c>
      <c r="E197" s="70">
        <v>2022</v>
      </c>
      <c r="F197" s="70" t="s">
        <v>161</v>
      </c>
      <c r="G197" s="1073" t="s">
        <v>2339</v>
      </c>
      <c r="H197" s="70" t="s">
        <v>2340</v>
      </c>
      <c r="I197" s="1066"/>
      <c r="J197" s="73"/>
      <c r="K197" s="71"/>
      <c r="L197" s="71"/>
      <c r="M197" s="71"/>
      <c r="N197" s="71"/>
      <c r="O197" s="71"/>
      <c r="P197" s="71"/>
      <c r="Q197" s="71"/>
      <c r="R197" s="71"/>
      <c r="S197" s="71"/>
      <c r="T197" s="71"/>
      <c r="U197" s="71"/>
      <c r="V197" s="71"/>
      <c r="W197" s="71"/>
      <c r="X197" s="71"/>
      <c r="Y197" s="71"/>
      <c r="Z197" s="71"/>
      <c r="AA197" s="71"/>
      <c r="AB197" s="71"/>
      <c r="AC197" s="72"/>
      <c r="AD197" s="71">
        <v>39406381.14419236</v>
      </c>
      <c r="AE197" s="71">
        <v>2841777.8548141536</v>
      </c>
      <c r="AF197" s="71">
        <v>4486632.2002614634</v>
      </c>
      <c r="AG197" s="71">
        <v>58133408.256601341</v>
      </c>
      <c r="AH197" s="71">
        <v>66524130.885929264</v>
      </c>
      <c r="AI197" s="71">
        <v>0</v>
      </c>
      <c r="AJ197" s="71">
        <v>0</v>
      </c>
      <c r="AK197" s="71">
        <v>3676641.4536538012</v>
      </c>
      <c r="AL197" s="71">
        <v>0</v>
      </c>
      <c r="AM197" s="71">
        <v>0</v>
      </c>
      <c r="AN197" s="71">
        <v>175068971.79545239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2361</v>
      </c>
      <c r="B198" s="70">
        <v>190</v>
      </c>
      <c r="C198" s="70">
        <v>16</v>
      </c>
      <c r="D198" s="70">
        <v>10</v>
      </c>
      <c r="E198" s="70">
        <v>2022</v>
      </c>
      <c r="F198" s="70" t="s">
        <v>161</v>
      </c>
      <c r="G198" s="1073" t="s">
        <v>2359</v>
      </c>
      <c r="H198" s="70" t="s">
        <v>2360</v>
      </c>
      <c r="I198" s="1066"/>
      <c r="J198" s="73"/>
      <c r="K198" s="71"/>
      <c r="L198" s="71"/>
      <c r="M198" s="71"/>
      <c r="N198" s="71"/>
      <c r="O198" s="71"/>
      <c r="P198" s="71"/>
      <c r="Q198" s="71"/>
      <c r="R198" s="71"/>
      <c r="S198" s="71"/>
      <c r="T198" s="71"/>
      <c r="U198" s="71"/>
      <c r="V198" s="71"/>
      <c r="W198" s="71"/>
      <c r="X198" s="71"/>
      <c r="Y198" s="71"/>
      <c r="Z198" s="71"/>
      <c r="AA198" s="71"/>
      <c r="AB198" s="71"/>
      <c r="AC198" s="72"/>
      <c r="AD198" s="71">
        <v>1268414.1172001972</v>
      </c>
      <c r="AE198" s="71">
        <v>146238.91603355171</v>
      </c>
      <c r="AF198" s="71">
        <v>674747.42074244667</v>
      </c>
      <c r="AG198" s="71">
        <v>3529232.0524646547</v>
      </c>
      <c r="AH198" s="71">
        <v>5501916.4629311096</v>
      </c>
      <c r="AI198" s="71">
        <v>0</v>
      </c>
      <c r="AJ198" s="71">
        <v>0</v>
      </c>
      <c r="AK198" s="71">
        <v>261999.28035203746</v>
      </c>
      <c r="AL198" s="71">
        <v>0</v>
      </c>
      <c r="AM198" s="71">
        <v>0</v>
      </c>
      <c r="AN198" s="71">
        <v>11382548.249723997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2373</v>
      </c>
      <c r="B199" s="70">
        <v>191</v>
      </c>
      <c r="C199" s="70">
        <v>16</v>
      </c>
      <c r="D199" s="70">
        <v>11</v>
      </c>
      <c r="E199" s="70">
        <v>2022</v>
      </c>
      <c r="F199" s="70" t="s">
        <v>161</v>
      </c>
      <c r="G199" s="1073" t="s">
        <v>2371</v>
      </c>
      <c r="H199" s="70" t="s">
        <v>2372</v>
      </c>
      <c r="I199" s="1066"/>
      <c r="J199" s="73"/>
      <c r="K199" s="71"/>
      <c r="L199" s="71"/>
      <c r="M199" s="71"/>
      <c r="N199" s="71"/>
      <c r="O199" s="71"/>
      <c r="P199" s="71"/>
      <c r="Q199" s="71"/>
      <c r="R199" s="71"/>
      <c r="S199" s="71"/>
      <c r="T199" s="71"/>
      <c r="U199" s="71"/>
      <c r="V199" s="71"/>
      <c r="W199" s="71"/>
      <c r="X199" s="71"/>
      <c r="Y199" s="71"/>
      <c r="Z199" s="71"/>
      <c r="AA199" s="71"/>
      <c r="AB199" s="71"/>
      <c r="AC199" s="72"/>
      <c r="AD199" s="71">
        <v>45042281.874054976</v>
      </c>
      <c r="AE199" s="71">
        <v>2310179.6330165127</v>
      </c>
      <c r="AF199" s="71">
        <v>4951068.7366166543</v>
      </c>
      <c r="AG199" s="71">
        <v>56908069.099145256</v>
      </c>
      <c r="AH199" s="71">
        <v>71999671.910399526</v>
      </c>
      <c r="AI199" s="71">
        <v>0</v>
      </c>
      <c r="AJ199" s="71">
        <v>0</v>
      </c>
      <c r="AK199" s="71">
        <v>3788465.6906103636</v>
      </c>
      <c r="AL199" s="71">
        <v>0</v>
      </c>
      <c r="AM199" s="71">
        <v>0</v>
      </c>
      <c r="AN199" s="71">
        <v>184999736.94384328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2353</v>
      </c>
      <c r="B200" s="70">
        <v>192</v>
      </c>
      <c r="C200" s="70">
        <v>16</v>
      </c>
      <c r="D200" s="70">
        <v>12</v>
      </c>
      <c r="E200" s="70">
        <v>2022</v>
      </c>
      <c r="F200" s="70" t="s">
        <v>161</v>
      </c>
      <c r="G200" s="1073" t="s">
        <v>2351</v>
      </c>
      <c r="H200" s="70" t="s">
        <v>2352</v>
      </c>
      <c r="I200" s="1066"/>
      <c r="J200" s="73"/>
      <c r="K200" s="71"/>
      <c r="L200" s="71"/>
      <c r="M200" s="71"/>
      <c r="N200" s="71"/>
      <c r="O200" s="71"/>
      <c r="P200" s="71"/>
      <c r="Q200" s="71"/>
      <c r="R200" s="71"/>
      <c r="S200" s="71"/>
      <c r="T200" s="71"/>
      <c r="U200" s="71"/>
      <c r="V200" s="71"/>
      <c r="W200" s="71"/>
      <c r="X200" s="71"/>
      <c r="Y200" s="71"/>
      <c r="Z200" s="71"/>
      <c r="AA200" s="71"/>
      <c r="AB200" s="71"/>
      <c r="AC200" s="72"/>
      <c r="AD200" s="71">
        <v>56366975.921862945</v>
      </c>
      <c r="AE200" s="71">
        <v>697599.15351140208</v>
      </c>
      <c r="AF200" s="71">
        <v>1875272.0524530336</v>
      </c>
      <c r="AG200" s="71">
        <v>9426176.7477220539</v>
      </c>
      <c r="AH200" s="71">
        <v>12101051.165833142</v>
      </c>
      <c r="AI200" s="71">
        <v>0</v>
      </c>
      <c r="AJ200" s="71">
        <v>0</v>
      </c>
      <c r="AK200" s="71">
        <v>605348.75618055777</v>
      </c>
      <c r="AL200" s="71">
        <v>0</v>
      </c>
      <c r="AM200" s="71">
        <v>0</v>
      </c>
      <c r="AN200" s="71">
        <v>81072423.797563136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1679</v>
      </c>
      <c r="B201" s="70">
        <v>193</v>
      </c>
      <c r="C201" s="70">
        <v>16</v>
      </c>
      <c r="D201" s="70">
        <v>13</v>
      </c>
      <c r="E201" s="70">
        <v>2022</v>
      </c>
      <c r="F201" s="70" t="s">
        <v>161</v>
      </c>
      <c r="G201" s="1073" t="s">
        <v>1677</v>
      </c>
      <c r="H201" s="70" t="s">
        <v>1678</v>
      </c>
      <c r="I201" s="1066"/>
      <c r="J201" s="73"/>
      <c r="K201" s="71"/>
      <c r="L201" s="71"/>
      <c r="M201" s="71"/>
      <c r="N201" s="71"/>
      <c r="O201" s="71"/>
      <c r="P201" s="71"/>
      <c r="Q201" s="71"/>
      <c r="R201" s="71"/>
      <c r="S201" s="71"/>
      <c r="T201" s="71"/>
      <c r="U201" s="71"/>
      <c r="V201" s="71"/>
      <c r="W201" s="71"/>
      <c r="X201" s="71"/>
      <c r="Y201" s="71"/>
      <c r="Z201" s="71"/>
      <c r="AA201" s="71"/>
      <c r="AB201" s="71"/>
      <c r="AC201" s="72"/>
      <c r="AD201" s="71">
        <v>12105210.477666553</v>
      </c>
      <c r="AE201" s="71">
        <v>347811.47597169061</v>
      </c>
      <c r="AF201" s="71">
        <v>1077843.2824846876</v>
      </c>
      <c r="AG201" s="71">
        <v>13931850.941284524</v>
      </c>
      <c r="AH201" s="71">
        <v>20483165.508687917</v>
      </c>
      <c r="AI201" s="71">
        <v>0</v>
      </c>
      <c r="AJ201" s="71">
        <v>0</v>
      </c>
      <c r="AK201" s="71">
        <v>1080666.3268931503</v>
      </c>
      <c r="AL201" s="71">
        <v>0</v>
      </c>
      <c r="AM201" s="71">
        <v>0</v>
      </c>
      <c r="AN201" s="71">
        <v>49026548.012988523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1687</v>
      </c>
      <c r="B202" s="70">
        <v>194</v>
      </c>
      <c r="C202" s="70">
        <v>16</v>
      </c>
      <c r="D202" s="70">
        <v>14</v>
      </c>
      <c r="E202" s="70">
        <v>2022</v>
      </c>
      <c r="F202" s="70" t="s">
        <v>161</v>
      </c>
      <c r="G202" s="1073" t="s">
        <v>1685</v>
      </c>
      <c r="H202" s="70" t="s">
        <v>1686</v>
      </c>
      <c r="I202" s="1066"/>
      <c r="J202" s="73"/>
      <c r="K202" s="71"/>
      <c r="L202" s="71"/>
      <c r="M202" s="71"/>
      <c r="N202" s="71"/>
      <c r="O202" s="71"/>
      <c r="P202" s="71"/>
      <c r="Q202" s="71"/>
      <c r="R202" s="71"/>
      <c r="S202" s="71"/>
      <c r="T202" s="71"/>
      <c r="U202" s="71"/>
      <c r="V202" s="71"/>
      <c r="W202" s="71"/>
      <c r="X202" s="71"/>
      <c r="Y202" s="71"/>
      <c r="Z202" s="71"/>
      <c r="AA202" s="71"/>
      <c r="AB202" s="71"/>
      <c r="AC202" s="72"/>
      <c r="AD202" s="71">
        <v>25593065.627171941</v>
      </c>
      <c r="AE202" s="71">
        <v>2448513.7427779804</v>
      </c>
      <c r="AF202" s="71">
        <v>3846936.5935835596</v>
      </c>
      <c r="AG202" s="71">
        <v>51821635.200746834</v>
      </c>
      <c r="AH202" s="71">
        <v>54918937.963159904</v>
      </c>
      <c r="AI202" s="71">
        <v>0</v>
      </c>
      <c r="AJ202" s="71">
        <v>0</v>
      </c>
      <c r="AK202" s="71">
        <v>3111967.7952114851</v>
      </c>
      <c r="AL202" s="71">
        <v>0</v>
      </c>
      <c r="AM202" s="71">
        <v>0</v>
      </c>
      <c r="AN202" s="71">
        <v>141741056.92265171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1650</v>
      </c>
      <c r="B203" s="70">
        <v>195</v>
      </c>
      <c r="C203" s="70">
        <v>16</v>
      </c>
      <c r="D203" s="70">
        <v>15</v>
      </c>
      <c r="E203" s="70">
        <v>2022</v>
      </c>
      <c r="F203" s="70" t="s">
        <v>161</v>
      </c>
      <c r="G203" s="1073" t="s">
        <v>1648</v>
      </c>
      <c r="H203" s="70" t="s">
        <v>1649</v>
      </c>
      <c r="I203" s="1066"/>
      <c r="J203" s="73"/>
      <c r="K203" s="71"/>
      <c r="L203" s="71"/>
      <c r="M203" s="71"/>
      <c r="N203" s="71"/>
      <c r="O203" s="71"/>
      <c r="P203" s="71"/>
      <c r="Q203" s="71"/>
      <c r="R203" s="71"/>
      <c r="S203" s="71"/>
      <c r="T203" s="71"/>
      <c r="U203" s="71"/>
      <c r="V203" s="71"/>
      <c r="W203" s="71"/>
      <c r="X203" s="71"/>
      <c r="Y203" s="71"/>
      <c r="Z203" s="71"/>
      <c r="AA203" s="71"/>
      <c r="AB203" s="71"/>
      <c r="AC203" s="72"/>
      <c r="AD203" s="71">
        <v>133012585.98614277</v>
      </c>
      <c r="AE203" s="71">
        <v>7952235.10971638</v>
      </c>
      <c r="AF203" s="71">
        <v>11759883.61865407</v>
      </c>
      <c r="AG203" s="71">
        <v>159013283.57904041</v>
      </c>
      <c r="AH203" s="71">
        <v>166603094.58173847</v>
      </c>
      <c r="AI203" s="71">
        <v>0</v>
      </c>
      <c r="AJ203" s="71">
        <v>0</v>
      </c>
      <c r="AK203" s="71">
        <v>9883015.7320374027</v>
      </c>
      <c r="AL203" s="71">
        <v>0</v>
      </c>
      <c r="AM203" s="71">
        <v>0</v>
      </c>
      <c r="AN203" s="71">
        <v>488224098.60732949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2369</v>
      </c>
      <c r="B204" s="70">
        <v>196</v>
      </c>
      <c r="C204" s="70">
        <v>16</v>
      </c>
      <c r="D204" s="70">
        <v>16</v>
      </c>
      <c r="E204" s="70">
        <v>2022</v>
      </c>
      <c r="F204" s="70" t="s">
        <v>161</v>
      </c>
      <c r="G204" s="1073" t="s">
        <v>2367</v>
      </c>
      <c r="H204" s="70" t="s">
        <v>2368</v>
      </c>
      <c r="I204" s="1066"/>
      <c r="J204" s="73"/>
      <c r="K204" s="71"/>
      <c r="L204" s="71"/>
      <c r="M204" s="71"/>
      <c r="N204" s="71"/>
      <c r="O204" s="71"/>
      <c r="P204" s="71"/>
      <c r="Q204" s="71"/>
      <c r="R204" s="71"/>
      <c r="S204" s="71"/>
      <c r="T204" s="71"/>
      <c r="U204" s="71"/>
      <c r="V204" s="71"/>
      <c r="W204" s="71"/>
      <c r="X204" s="71"/>
      <c r="Y204" s="71"/>
      <c r="Z204" s="71"/>
      <c r="AA204" s="71"/>
      <c r="AB204" s="71"/>
      <c r="AC204" s="72"/>
      <c r="AD204" s="71">
        <v>292995338.28897601</v>
      </c>
      <c r="AE204" s="71">
        <v>1598747.068528964</v>
      </c>
      <c r="AF204" s="71">
        <v>3137137.3587765703</v>
      </c>
      <c r="AG204" s="71">
        <v>36390020.186534293</v>
      </c>
      <c r="AH204" s="71">
        <v>49606924.657146841</v>
      </c>
      <c r="AI204" s="71">
        <v>0</v>
      </c>
      <c r="AJ204" s="71">
        <v>0</v>
      </c>
      <c r="AK204" s="71">
        <v>2975996.7542007924</v>
      </c>
      <c r="AL204" s="71">
        <v>0</v>
      </c>
      <c r="AM204" s="71">
        <v>0</v>
      </c>
      <c r="AN204" s="71">
        <v>386704164.31416345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2412</v>
      </c>
      <c r="B205" s="70">
        <v>197</v>
      </c>
      <c r="C205" s="70">
        <v>16</v>
      </c>
      <c r="D205" s="70">
        <v>17</v>
      </c>
      <c r="E205" s="70">
        <v>2022</v>
      </c>
      <c r="F205" s="70" t="s">
        <v>161</v>
      </c>
      <c r="G205" s="1073" t="s">
        <v>2407</v>
      </c>
      <c r="H205" s="70" t="s">
        <v>2408</v>
      </c>
      <c r="I205" s="1066"/>
      <c r="J205" s="73"/>
      <c r="K205" s="71"/>
      <c r="L205" s="71"/>
      <c r="M205" s="71"/>
      <c r="N205" s="71"/>
      <c r="O205" s="71"/>
      <c r="P205" s="71"/>
      <c r="Q205" s="71"/>
      <c r="R205" s="71"/>
      <c r="S205" s="71"/>
      <c r="T205" s="71"/>
      <c r="U205" s="71"/>
      <c r="V205" s="71"/>
      <c r="W205" s="71"/>
      <c r="X205" s="71"/>
      <c r="Y205" s="71"/>
      <c r="Z205" s="71"/>
      <c r="AA205" s="71"/>
      <c r="AB205" s="71"/>
      <c r="AC205" s="72"/>
      <c r="AD205" s="71">
        <v>52432165.118590198</v>
      </c>
      <c r="AE205" s="71">
        <v>4153975.6959800771</v>
      </c>
      <c r="AF205" s="71">
        <v>4048484.5244546798</v>
      </c>
      <c r="AG205" s="71">
        <v>122789194.73674496</v>
      </c>
      <c r="AH205" s="71">
        <v>127287866.0120112</v>
      </c>
      <c r="AI205" s="71">
        <v>0</v>
      </c>
      <c r="AJ205" s="71">
        <v>0</v>
      </c>
      <c r="AK205" s="71">
        <v>6372819.3608743744</v>
      </c>
      <c r="AL205" s="71">
        <v>0</v>
      </c>
      <c r="AM205" s="71">
        <v>0</v>
      </c>
      <c r="AN205" s="71">
        <v>317084505.44865543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2365</v>
      </c>
      <c r="B206" s="70">
        <v>198</v>
      </c>
      <c r="C206" s="70">
        <v>16</v>
      </c>
      <c r="D206" s="70">
        <v>18</v>
      </c>
      <c r="E206" s="70">
        <v>2022</v>
      </c>
      <c r="F206" s="70" t="s">
        <v>161</v>
      </c>
      <c r="G206" s="1073" t="s">
        <v>2363</v>
      </c>
      <c r="H206" s="70" t="s">
        <v>2364</v>
      </c>
      <c r="I206" s="1066"/>
      <c r="J206" s="73"/>
      <c r="K206" s="71"/>
      <c r="L206" s="71"/>
      <c r="M206" s="71"/>
      <c r="N206" s="71"/>
      <c r="O206" s="71"/>
      <c r="P206" s="71"/>
      <c r="Q206" s="71"/>
      <c r="R206" s="71"/>
      <c r="S206" s="71"/>
      <c r="T206" s="71"/>
      <c r="U206" s="71"/>
      <c r="V206" s="71"/>
      <c r="W206" s="71"/>
      <c r="X206" s="71"/>
      <c r="Y206" s="71"/>
      <c r="Z206" s="71"/>
      <c r="AA206" s="71"/>
      <c r="AB206" s="71"/>
      <c r="AC206" s="72"/>
      <c r="AD206" s="71">
        <v>3519625.1002694448</v>
      </c>
      <c r="AE206" s="71">
        <v>183786.74582595014</v>
      </c>
      <c r="AF206" s="71">
        <v>341755.18712929112</v>
      </c>
      <c r="AG206" s="71">
        <v>8832653.0933292639</v>
      </c>
      <c r="AH206" s="71">
        <v>12802637.828891469</v>
      </c>
      <c r="AI206" s="71">
        <v>0</v>
      </c>
      <c r="AJ206" s="71">
        <v>0</v>
      </c>
      <c r="AK206" s="71">
        <v>694188.33473265334</v>
      </c>
      <c r="AL206" s="71">
        <v>0</v>
      </c>
      <c r="AM206" s="71">
        <v>0</v>
      </c>
      <c r="AN206" s="71">
        <v>26374646.290178068</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1836</v>
      </c>
      <c r="B207" s="70">
        <v>199</v>
      </c>
      <c r="C207" s="70">
        <v>16</v>
      </c>
      <c r="D207" s="70">
        <v>19</v>
      </c>
      <c r="E207" s="70">
        <v>2022</v>
      </c>
      <c r="F207" s="70" t="s">
        <v>161</v>
      </c>
      <c r="G207" s="1073" t="s">
        <v>1817</v>
      </c>
      <c r="H207" s="70" t="s">
        <v>1818</v>
      </c>
      <c r="I207" s="1066"/>
      <c r="J207" s="73"/>
      <c r="K207" s="71"/>
      <c r="L207" s="71"/>
      <c r="M207" s="71"/>
      <c r="N207" s="71"/>
      <c r="O207" s="71"/>
      <c r="P207" s="71"/>
      <c r="Q207" s="71"/>
      <c r="R207" s="71"/>
      <c r="S207" s="71"/>
      <c r="T207" s="71"/>
      <c r="U207" s="71"/>
      <c r="V207" s="71"/>
      <c r="W207" s="71"/>
      <c r="X207" s="71"/>
      <c r="Y207" s="71"/>
      <c r="Z207" s="71"/>
      <c r="AA207" s="71"/>
      <c r="AB207" s="71"/>
      <c r="AC207" s="72"/>
      <c r="AD207" s="71">
        <v>5537770.8806357197</v>
      </c>
      <c r="AE207" s="71">
        <v>547407.83434180846</v>
      </c>
      <c r="AF207" s="71">
        <v>1515990.958291471</v>
      </c>
      <c r="AG207" s="71">
        <v>8111489.9433681313</v>
      </c>
      <c r="AH207" s="71">
        <v>15725036.41035248</v>
      </c>
      <c r="AI207" s="71">
        <v>0</v>
      </c>
      <c r="AJ207" s="71">
        <v>0</v>
      </c>
      <c r="AK207" s="71">
        <v>835840.976697259</v>
      </c>
      <c r="AL207" s="71">
        <v>0</v>
      </c>
      <c r="AM207" s="71">
        <v>0</v>
      </c>
      <c r="AN207" s="71">
        <v>32273537.003686868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1691</v>
      </c>
      <c r="B208" s="70">
        <v>200</v>
      </c>
      <c r="C208" s="70">
        <v>16</v>
      </c>
      <c r="D208" s="70">
        <v>20</v>
      </c>
      <c r="E208" s="70">
        <v>2022</v>
      </c>
      <c r="F208" s="70" t="s">
        <v>161</v>
      </c>
      <c r="G208" s="1073" t="s">
        <v>1689</v>
      </c>
      <c r="H208" s="70" t="s">
        <v>1690</v>
      </c>
      <c r="I208" s="1066"/>
      <c r="J208" s="73"/>
      <c r="K208" s="71"/>
      <c r="L208" s="71"/>
      <c r="M208" s="71"/>
      <c r="N208" s="71"/>
      <c r="O208" s="71"/>
      <c r="P208" s="71"/>
      <c r="Q208" s="71"/>
      <c r="R208" s="71"/>
      <c r="S208" s="71"/>
      <c r="T208" s="71"/>
      <c r="U208" s="71"/>
      <c r="V208" s="71"/>
      <c r="W208" s="71"/>
      <c r="X208" s="71"/>
      <c r="Y208" s="71"/>
      <c r="Z208" s="71"/>
      <c r="AA208" s="71"/>
      <c r="AB208" s="71"/>
      <c r="AC208" s="72"/>
      <c r="AD208" s="71">
        <v>2923803.6489876965</v>
      </c>
      <c r="AE208" s="71">
        <v>582979.46256618598</v>
      </c>
      <c r="AF208" s="71">
        <v>709799.23480698932</v>
      </c>
      <c r="AG208" s="71">
        <v>3790893.0183797558</v>
      </c>
      <c r="AH208" s="71">
        <v>5085184.5352498461</v>
      </c>
      <c r="AI208" s="71">
        <v>0</v>
      </c>
      <c r="AJ208" s="71">
        <v>0</v>
      </c>
      <c r="AK208" s="71">
        <v>308872.48822182039</v>
      </c>
      <c r="AL208" s="71">
        <v>0</v>
      </c>
      <c r="AM208" s="71">
        <v>0</v>
      </c>
      <c r="AN208" s="71">
        <v>13401532.388212293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1703</v>
      </c>
      <c r="B209" s="70">
        <v>201</v>
      </c>
      <c r="C209" s="70">
        <v>16</v>
      </c>
      <c r="D209" s="70">
        <v>21</v>
      </c>
      <c r="E209" s="70">
        <v>2022</v>
      </c>
      <c r="F209" s="70" t="s">
        <v>161</v>
      </c>
      <c r="G209" s="1073" t="s">
        <v>1701</v>
      </c>
      <c r="H209" s="70" t="s">
        <v>1702</v>
      </c>
      <c r="I209" s="1066"/>
      <c r="J209" s="73"/>
      <c r="K209" s="71"/>
      <c r="L209" s="71"/>
      <c r="M209" s="71"/>
      <c r="N209" s="71"/>
      <c r="O209" s="71"/>
      <c r="P209" s="71"/>
      <c r="Q209" s="71"/>
      <c r="R209" s="71"/>
      <c r="S209" s="71"/>
      <c r="T209" s="71"/>
      <c r="U209" s="71"/>
      <c r="V209" s="71"/>
      <c r="W209" s="71"/>
      <c r="X209" s="71"/>
      <c r="Y209" s="71"/>
      <c r="Z209" s="71"/>
      <c r="AA209" s="71"/>
      <c r="AB209" s="71"/>
      <c r="AC209" s="72"/>
      <c r="AD209" s="71">
        <v>493959.2896328395</v>
      </c>
      <c r="AE209" s="71">
        <v>128453.10192136301</v>
      </c>
      <c r="AF209" s="71">
        <v>823717.63051675307</v>
      </c>
      <c r="AG209" s="71">
        <v>4033408.0599596058</v>
      </c>
      <c r="AH209" s="71">
        <v>6942015.4028929435</v>
      </c>
      <c r="AI209" s="71">
        <v>0</v>
      </c>
      <c r="AJ209" s="71">
        <v>0</v>
      </c>
      <c r="AK209" s="71">
        <v>374340.02648622799</v>
      </c>
      <c r="AL209" s="71">
        <v>0</v>
      </c>
      <c r="AM209" s="71">
        <v>0</v>
      </c>
      <c r="AN209" s="71">
        <v>12795893.511409732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1675</v>
      </c>
      <c r="B210" s="70">
        <v>202</v>
      </c>
      <c r="C210" s="70">
        <v>16</v>
      </c>
      <c r="D210" s="70">
        <v>22</v>
      </c>
      <c r="E210" s="70">
        <v>2022</v>
      </c>
      <c r="F210" s="70" t="s">
        <v>161</v>
      </c>
      <c r="G210" s="1073" t="s">
        <v>1673</v>
      </c>
      <c r="H210" s="70" t="s">
        <v>1674</v>
      </c>
      <c r="I210" s="1066"/>
      <c r="J210" s="73"/>
      <c r="K210" s="71"/>
      <c r="L210" s="71"/>
      <c r="M210" s="71"/>
      <c r="N210" s="71"/>
      <c r="O210" s="71"/>
      <c r="P210" s="71"/>
      <c r="Q210" s="71"/>
      <c r="R210" s="71"/>
      <c r="S210" s="71"/>
      <c r="T210" s="71"/>
      <c r="U210" s="71"/>
      <c r="V210" s="71"/>
      <c r="W210" s="71"/>
      <c r="X210" s="71"/>
      <c r="Y210" s="71"/>
      <c r="Z210" s="71"/>
      <c r="AA210" s="71"/>
      <c r="AB210" s="71"/>
      <c r="AC210" s="72"/>
      <c r="AD210" s="71">
        <v>23280257.867561325</v>
      </c>
      <c r="AE210" s="71">
        <v>2138250.096598689</v>
      </c>
      <c r="AF210" s="71">
        <v>2593834.2407761589</v>
      </c>
      <c r="AG210" s="71">
        <v>24296177.981433891</v>
      </c>
      <c r="AH210" s="71">
        <v>34889429.995998427</v>
      </c>
      <c r="AI210" s="71">
        <v>0</v>
      </c>
      <c r="AJ210" s="71">
        <v>0</v>
      </c>
      <c r="AK210" s="71">
        <v>2348696.3579710247</v>
      </c>
      <c r="AL210" s="71">
        <v>0</v>
      </c>
      <c r="AM210" s="71">
        <v>0</v>
      </c>
      <c r="AN210" s="71">
        <v>89546646.540339515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2349</v>
      </c>
      <c r="B211" s="70">
        <v>203</v>
      </c>
      <c r="C211" s="70">
        <v>16</v>
      </c>
      <c r="D211" s="70">
        <v>23</v>
      </c>
      <c r="E211" s="70">
        <v>2022</v>
      </c>
      <c r="F211" s="70" t="s">
        <v>161</v>
      </c>
      <c r="G211" s="1073" t="s">
        <v>2347</v>
      </c>
      <c r="H211" s="70" t="s">
        <v>2348</v>
      </c>
      <c r="I211" s="1066"/>
      <c r="J211" s="73"/>
      <c r="K211" s="71"/>
      <c r="L211" s="71"/>
      <c r="M211" s="71"/>
      <c r="N211" s="71"/>
      <c r="O211" s="71"/>
      <c r="P211" s="71"/>
      <c r="Q211" s="71"/>
      <c r="R211" s="71"/>
      <c r="S211" s="71"/>
      <c r="T211" s="71"/>
      <c r="U211" s="71"/>
      <c r="V211" s="71"/>
      <c r="W211" s="71"/>
      <c r="X211" s="71"/>
      <c r="Y211" s="71"/>
      <c r="Z211" s="71"/>
      <c r="AA211" s="71"/>
      <c r="AB211" s="71"/>
      <c r="AC211" s="72"/>
      <c r="AD211" s="71">
        <v>8101283.7866956778</v>
      </c>
      <c r="AE211" s="71">
        <v>1733128.7751543899</v>
      </c>
      <c r="AF211" s="71">
        <v>1857746.1454207622</v>
      </c>
      <c r="AG211" s="71">
        <v>20224478.072803784</v>
      </c>
      <c r="AH211" s="71">
        <v>35643767.535978436</v>
      </c>
      <c r="AI211" s="71">
        <v>0</v>
      </c>
      <c r="AJ211" s="71">
        <v>0</v>
      </c>
      <c r="AK211" s="71">
        <v>1939491.9619948757</v>
      </c>
      <c r="AL211" s="71">
        <v>0</v>
      </c>
      <c r="AM211" s="71">
        <v>0</v>
      </c>
      <c r="AN211" s="71">
        <v>69499896.278047919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2413</v>
      </c>
      <c r="B212" s="70">
        <v>204</v>
      </c>
      <c r="C212" s="70">
        <v>16</v>
      </c>
      <c r="D212" s="70">
        <v>24</v>
      </c>
      <c r="E212" s="70">
        <v>2022</v>
      </c>
      <c r="F212" s="70" t="s">
        <v>161</v>
      </c>
      <c r="G212" s="1073" t="s">
        <v>2410</v>
      </c>
      <c r="H212" s="70" t="s">
        <v>2411</v>
      </c>
      <c r="I212" s="1066"/>
      <c r="J212" s="73"/>
      <c r="K212" s="71"/>
      <c r="L212" s="71"/>
      <c r="M212" s="71"/>
      <c r="N212" s="71"/>
      <c r="O212" s="71"/>
      <c r="P212" s="71"/>
      <c r="Q212" s="71"/>
      <c r="R212" s="71"/>
      <c r="S212" s="71"/>
      <c r="T212" s="71"/>
      <c r="U212" s="71"/>
      <c r="V212" s="71"/>
      <c r="W212" s="71"/>
      <c r="X212" s="71"/>
      <c r="Y212" s="71"/>
      <c r="Z212" s="71"/>
      <c r="AA212" s="71"/>
      <c r="AB212" s="71"/>
      <c r="AC212" s="72"/>
      <c r="AD212" s="71">
        <v>101868877.08695263</v>
      </c>
      <c r="AE212" s="71">
        <v>3744901.9713997366</v>
      </c>
      <c r="AF212" s="71">
        <v>4819624.4338746192</v>
      </c>
      <c r="AG212" s="71">
        <v>79423676.11740078</v>
      </c>
      <c r="AH212" s="71">
        <v>93136948.292916268</v>
      </c>
      <c r="AI212" s="71">
        <v>0</v>
      </c>
      <c r="AJ212" s="71">
        <v>0</v>
      </c>
      <c r="AK212" s="71">
        <v>5356071.0447127465</v>
      </c>
      <c r="AL212" s="71">
        <v>0</v>
      </c>
      <c r="AM212" s="71">
        <v>0</v>
      </c>
      <c r="AN212" s="71">
        <v>288350098.94725674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1695</v>
      </c>
      <c r="B213" s="70">
        <v>205</v>
      </c>
      <c r="C213" s="70">
        <v>16</v>
      </c>
      <c r="D213" s="70">
        <v>25</v>
      </c>
      <c r="E213" s="70">
        <v>2022</v>
      </c>
      <c r="F213" s="70" t="s">
        <v>161</v>
      </c>
      <c r="G213" s="1073" t="s">
        <v>1693</v>
      </c>
      <c r="H213" s="70" t="s">
        <v>1694</v>
      </c>
      <c r="I213" s="1066"/>
      <c r="J213" s="73"/>
      <c r="K213" s="71"/>
      <c r="L213" s="71"/>
      <c r="M213" s="71"/>
      <c r="N213" s="71"/>
      <c r="O213" s="71"/>
      <c r="P213" s="71"/>
      <c r="Q213" s="71"/>
      <c r="R213" s="71"/>
      <c r="S213" s="71"/>
      <c r="T213" s="71"/>
      <c r="U213" s="71"/>
      <c r="V213" s="71"/>
      <c r="W213" s="71"/>
      <c r="X213" s="71"/>
      <c r="Y213" s="71"/>
      <c r="Z213" s="71"/>
      <c r="AA213" s="71"/>
      <c r="AB213" s="71"/>
      <c r="AC213" s="72"/>
      <c r="AD213" s="71">
        <v>382838595.77958262</v>
      </c>
      <c r="AE213" s="71">
        <v>5853509.044478111</v>
      </c>
      <c r="AF213" s="71">
        <v>7579954.791457356</v>
      </c>
      <c r="AG213" s="71">
        <v>143473174.99359477</v>
      </c>
      <c r="AH213" s="71">
        <v>162525451.79569271</v>
      </c>
      <c r="AI213" s="71">
        <v>0</v>
      </c>
      <c r="AJ213" s="71">
        <v>0</v>
      </c>
      <c r="AK213" s="71">
        <v>9394398.0500008781</v>
      </c>
      <c r="AL213" s="71">
        <v>0</v>
      </c>
      <c r="AM213" s="71">
        <v>0</v>
      </c>
      <c r="AN213" s="71">
        <v>711665084.45480645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2377</v>
      </c>
      <c r="B214" s="70">
        <v>206</v>
      </c>
      <c r="C214" s="70">
        <v>16</v>
      </c>
      <c r="D214" s="70">
        <v>26</v>
      </c>
      <c r="E214" s="70">
        <v>2022</v>
      </c>
      <c r="F214" s="70" t="s">
        <v>161</v>
      </c>
      <c r="G214" s="1073" t="s">
        <v>2375</v>
      </c>
      <c r="H214" s="70" t="s">
        <v>2376</v>
      </c>
      <c r="I214" s="1066"/>
      <c r="J214" s="73"/>
      <c r="K214" s="71"/>
      <c r="L214" s="71"/>
      <c r="M214" s="71"/>
      <c r="N214" s="71"/>
      <c r="O214" s="71"/>
      <c r="P214" s="71"/>
      <c r="Q214" s="71"/>
      <c r="R214" s="71"/>
      <c r="S214" s="71"/>
      <c r="T214" s="71"/>
      <c r="U214" s="71"/>
      <c r="V214" s="71"/>
      <c r="W214" s="71"/>
      <c r="X214" s="71"/>
      <c r="Y214" s="71"/>
      <c r="Z214" s="71"/>
      <c r="AA214" s="71"/>
      <c r="AB214" s="71"/>
      <c r="AC214" s="72"/>
      <c r="AD214" s="71">
        <v>176835232.61446917</v>
      </c>
      <c r="AE214" s="71">
        <v>6147963.0781132346</v>
      </c>
      <c r="AF214" s="71">
        <v>10778432.824846875</v>
      </c>
      <c r="AG214" s="71">
        <v>182556388.53662109</v>
      </c>
      <c r="AH214" s="71">
        <v>179548159.77831846</v>
      </c>
      <c r="AI214" s="71">
        <v>0</v>
      </c>
      <c r="AJ214" s="71">
        <v>0</v>
      </c>
      <c r="AK214" s="71">
        <v>10884656.1547534</v>
      </c>
      <c r="AL214" s="71">
        <v>0</v>
      </c>
      <c r="AM214" s="71">
        <v>0</v>
      </c>
      <c r="AN214" s="71">
        <v>566750832.9871223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1575</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1817</v>
      </c>
      <c r="H6" s="77" t="s">
        <v>1818</v>
      </c>
      <c r="I6" s="77" t="s">
        <v>2384</v>
      </c>
      <c r="J6" s="77" t="s">
        <v>2385</v>
      </c>
      <c r="K6" s="1080">
        <v>47</v>
      </c>
      <c r="L6" s="1081">
        <v>8</v>
      </c>
      <c r="M6" s="1044"/>
      <c r="N6" s="988">
        <v>1</v>
      </c>
      <c r="O6" s="77" t="s">
        <v>1706</v>
      </c>
      <c r="P6" s="77" t="s">
        <v>1707</v>
      </c>
      <c r="Q6" s="77" t="s">
        <v>1501</v>
      </c>
      <c r="R6" s="16"/>
      <c r="S6" s="77">
        <v>1</v>
      </c>
      <c r="T6" s="77" t="s">
        <v>1817</v>
      </c>
      <c r="U6" s="77" t="s">
        <v>1818</v>
      </c>
      <c r="V6" s="77" t="s">
        <v>1501</v>
      </c>
      <c r="W6" s="16"/>
      <c r="X6" s="77">
        <v>1</v>
      </c>
      <c r="Y6" s="692" t="s">
        <v>1706</v>
      </c>
      <c r="Z6" s="77" t="s">
        <v>1707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1729</v>
      </c>
      <c r="P7" s="77" t="s">
        <v>1730</v>
      </c>
      <c r="Q7" s="77" t="s">
        <v>1501</v>
      </c>
      <c r="R7" s="16"/>
      <c r="S7" s="77">
        <v>2</v>
      </c>
      <c r="T7" s="76" t="s">
        <v>795</v>
      </c>
      <c r="U7" s="77" t="s">
        <v>1503</v>
      </c>
      <c r="V7" s="77" t="s">
        <v>1503</v>
      </c>
      <c r="W7" s="16"/>
      <c r="X7" s="77">
        <v>2</v>
      </c>
      <c r="Y7" s="692" t="s">
        <v>1729</v>
      </c>
      <c r="Z7" s="77" t="s">
        <v>1730</v>
      </c>
      <c r="AA7" s="77" t="s">
        <v>1501</v>
      </c>
      <c r="AB7" s="16"/>
      <c r="AC7" s="77">
        <v>2</v>
      </c>
      <c r="AD7" s="77" t="s">
        <v>1636</v>
      </c>
      <c r="AE7" s="77" t="s">
        <v>1637</v>
      </c>
      <c r="AF7" s="77" t="s">
        <v>1501</v>
      </c>
    </row>
    <row r="8" spans="1:32" ht="12">
      <c r="A8" s="16"/>
      <c r="B8" s="16"/>
      <c r="C8" s="16"/>
      <c r="D8" s="16"/>
      <c r="F8" s="16"/>
      <c r="G8" s="16"/>
      <c r="H8" s="16"/>
      <c r="I8" s="16"/>
      <c r="J8" s="16"/>
      <c r="K8" s="1044"/>
      <c r="L8" s="1044"/>
      <c r="M8" s="1044"/>
      <c r="N8" s="988">
        <v>3</v>
      </c>
      <c r="O8" s="77" t="s">
        <v>1752</v>
      </c>
      <c r="P8" s="77" t="s">
        <v>1753</v>
      </c>
      <c r="Q8" s="77" t="s">
        <v>1501</v>
      </c>
      <c r="R8" s="16"/>
      <c r="S8" s="16"/>
      <c r="T8" s="16"/>
      <c r="U8" s="16"/>
      <c r="V8" s="16"/>
      <c r="W8" s="16"/>
      <c r="X8" s="77">
        <v>3</v>
      </c>
      <c r="Y8" s="692" t="s">
        <v>1752</v>
      </c>
      <c r="Z8" s="77" t="s">
        <v>1753</v>
      </c>
      <c r="AA8" s="77" t="s">
        <v>1501</v>
      </c>
      <c r="AB8" s="16"/>
      <c r="AC8" s="77">
        <v>3</v>
      </c>
      <c r="AD8" s="77" t="s">
        <v>2355</v>
      </c>
      <c r="AE8" s="77" t="s">
        <v>2356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1775</v>
      </c>
      <c r="P9" s="77" t="s">
        <v>1776</v>
      </c>
      <c r="Q9" s="77" t="s">
        <v>1501</v>
      </c>
      <c r="R9" s="16"/>
      <c r="S9" s="16"/>
      <c r="T9" s="16"/>
      <c r="U9" s="16"/>
      <c r="V9" s="16"/>
      <c r="W9" s="16"/>
      <c r="X9" s="77">
        <v>4</v>
      </c>
      <c r="Y9" s="692" t="s">
        <v>1775</v>
      </c>
      <c r="Z9" s="77" t="s">
        <v>1776</v>
      </c>
      <c r="AA9" s="77" t="s">
        <v>1501</v>
      </c>
      <c r="AB9" s="16"/>
      <c r="AC9" s="77">
        <v>4</v>
      </c>
      <c r="AD9" s="77" t="s">
        <v>2343</v>
      </c>
      <c r="AE9" s="77" t="s">
        <v>2344</v>
      </c>
      <c r="AF9" s="77" t="s">
        <v>1501</v>
      </c>
    </row>
    <row r="10" spans="1:32" ht="12">
      <c r="A10" s="16"/>
      <c r="B10" s="16"/>
      <c r="C10" s="16"/>
      <c r="D10" s="16"/>
      <c r="F10" s="75" t="s">
        <v>1501</v>
      </c>
      <c r="G10" s="76" t="s">
        <v>1817</v>
      </c>
      <c r="H10" s="77" t="s">
        <v>1818</v>
      </c>
      <c r="I10" s="77" t="s">
        <v>2384</v>
      </c>
      <c r="J10" s="77" t="s">
        <v>2385</v>
      </c>
      <c r="K10" s="1079">
        <v>47</v>
      </c>
      <c r="L10" s="1045">
        <v>8</v>
      </c>
      <c r="M10" s="1044"/>
      <c r="N10" s="988">
        <v>5</v>
      </c>
      <c r="O10" s="77" t="s">
        <v>1570</v>
      </c>
      <c r="P10" s="77" t="s">
        <v>1571</v>
      </c>
      <c r="Q10" s="77" t="s">
        <v>1501</v>
      </c>
      <c r="R10" s="16"/>
      <c r="S10" s="16"/>
      <c r="T10" s="16"/>
      <c r="U10" s="16"/>
      <c r="V10" s="16"/>
      <c r="W10" s="16"/>
      <c r="X10" s="77">
        <v>5</v>
      </c>
      <c r="Y10" s="692" t="s">
        <v>1570</v>
      </c>
      <c r="Z10" s="77" t="s">
        <v>1571</v>
      </c>
      <c r="AA10" s="77" t="s">
        <v>1501</v>
      </c>
      <c r="AB10" s="16"/>
      <c r="AC10" s="77">
        <v>5</v>
      </c>
      <c r="AD10" s="77" t="s">
        <v>1697</v>
      </c>
      <c r="AE10" s="77" t="s">
        <v>1698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1817</v>
      </c>
      <c r="P11" s="77" t="s">
        <v>1818</v>
      </c>
      <c r="Q11" s="77" t="s">
        <v>1501</v>
      </c>
      <c r="R11" s="16"/>
      <c r="S11" s="16"/>
      <c r="T11" s="16"/>
      <c r="U11" s="16"/>
      <c r="V11" s="16"/>
      <c r="W11" s="16"/>
      <c r="X11" s="77">
        <v>6</v>
      </c>
      <c r="Y11" s="692" t="s">
        <v>1817</v>
      </c>
      <c r="Z11" s="77" t="s">
        <v>1818</v>
      </c>
      <c r="AA11" s="77" t="s">
        <v>1501</v>
      </c>
      <c r="AB11" s="16"/>
      <c r="AC11" s="77">
        <v>6</v>
      </c>
      <c r="AD11" s="77" t="s">
        <v>2379</v>
      </c>
      <c r="AE11" s="77" t="s">
        <v>2380</v>
      </c>
      <c r="AF11" s="77" t="s">
        <v>1501</v>
      </c>
    </row>
    <row r="12" spans="1:32" ht="12">
      <c r="A12" s="16"/>
      <c r="B12" s="16"/>
      <c r="C12" s="16"/>
      <c r="D12" s="16"/>
      <c r="F12" s="75" t="s">
        <v>1505</v>
      </c>
      <c r="G12" s="76" t="s">
        <v>1817</v>
      </c>
      <c r="H12" s="77"/>
      <c r="I12" s="77" t="s">
        <v>1817</v>
      </c>
      <c r="J12" s="77"/>
      <c r="K12" s="1079" t="s">
        <v>1544</v>
      </c>
      <c r="L12" s="1045"/>
      <c r="M12" s="1044"/>
      <c r="N12" s="988">
        <v>7</v>
      </c>
      <c r="O12" s="77" t="s">
        <v>1840</v>
      </c>
      <c r="P12" s="77" t="s">
        <v>1841</v>
      </c>
      <c r="Q12" s="77" t="s">
        <v>1501</v>
      </c>
      <c r="R12" s="16"/>
      <c r="S12" s="16"/>
      <c r="T12" s="16"/>
      <c r="U12" s="16"/>
      <c r="V12" s="16"/>
      <c r="W12" s="16"/>
      <c r="X12" s="77">
        <v>7</v>
      </c>
      <c r="Y12" s="692" t="s">
        <v>1840</v>
      </c>
      <c r="Z12" s="77" t="s">
        <v>1841</v>
      </c>
      <c r="AA12" s="77" t="s">
        <v>1501</v>
      </c>
      <c r="AB12" s="16"/>
      <c r="AC12" s="77">
        <v>7</v>
      </c>
      <c r="AD12" s="77" t="s">
        <v>1681</v>
      </c>
      <c r="AE12" s="77" t="s">
        <v>1682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1863</v>
      </c>
      <c r="P13" s="77" t="s">
        <v>1864</v>
      </c>
      <c r="Q13" s="77" t="s">
        <v>1501</v>
      </c>
      <c r="R13" s="16"/>
      <c r="S13" s="16"/>
      <c r="T13" s="16"/>
      <c r="U13" s="16"/>
      <c r="V13" s="16"/>
      <c r="W13" s="16"/>
      <c r="X13" s="77">
        <v>8</v>
      </c>
      <c r="Y13" s="692" t="s">
        <v>1863</v>
      </c>
      <c r="Z13" s="77" t="s">
        <v>1864</v>
      </c>
      <c r="AA13" s="77" t="s">
        <v>1501</v>
      </c>
      <c r="AB13" s="16"/>
      <c r="AC13" s="77">
        <v>8</v>
      </c>
      <c r="AD13" s="77" t="s">
        <v>1668</v>
      </c>
      <c r="AE13" s="77" t="s">
        <v>1669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1886</v>
      </c>
      <c r="P14" s="77" t="s">
        <v>1887</v>
      </c>
      <c r="Q14" s="77" t="s">
        <v>1501</v>
      </c>
      <c r="R14" s="16"/>
      <c r="S14" s="16"/>
      <c r="T14" s="16"/>
      <c r="U14" s="16"/>
      <c r="V14" s="16"/>
      <c r="W14" s="16"/>
      <c r="X14" s="77">
        <v>9</v>
      </c>
      <c r="Y14" s="692" t="s">
        <v>1886</v>
      </c>
      <c r="Z14" s="77" t="s">
        <v>1887</v>
      </c>
      <c r="AA14" s="77" t="s">
        <v>1501</v>
      </c>
      <c r="AB14" s="16"/>
      <c r="AC14" s="77">
        <v>9</v>
      </c>
      <c r="AD14" s="77" t="s">
        <v>2339</v>
      </c>
      <c r="AE14" s="77" t="s">
        <v>2340</v>
      </c>
      <c r="AF14" s="77" t="s">
        <v>1501</v>
      </c>
    </row>
    <row r="15" spans="1:32" ht="12">
      <c r="A15" s="16"/>
      <c r="B15" s="16"/>
      <c r="C15" s="16"/>
      <c r="D15" s="16"/>
      <c r="E15" s="16"/>
      <c r="F15" s="16"/>
      <c r="G15" s="16"/>
      <c r="H15" s="16"/>
      <c r="I15" s="16"/>
      <c r="J15" s="16"/>
      <c r="K15" s="1044"/>
      <c r="L15" s="1044"/>
      <c r="M15" s="1044"/>
      <c r="N15" s="988">
        <v>10</v>
      </c>
      <c r="O15" s="77" t="s">
        <v>1909</v>
      </c>
      <c r="P15" s="77" t="s">
        <v>1910</v>
      </c>
      <c r="Q15" s="77" t="s">
        <v>1501</v>
      </c>
      <c r="R15" s="16"/>
      <c r="S15" s="16"/>
      <c r="T15" s="16"/>
      <c r="U15" s="16"/>
      <c r="V15" s="16"/>
      <c r="W15" s="16"/>
      <c r="X15" s="77">
        <v>10</v>
      </c>
      <c r="Y15" s="692" t="s">
        <v>1909</v>
      </c>
      <c r="Z15" s="77" t="s">
        <v>1910</v>
      </c>
      <c r="AA15" s="77" t="s">
        <v>1501</v>
      </c>
      <c r="AB15" s="16"/>
      <c r="AC15" s="77">
        <v>10</v>
      </c>
      <c r="AD15" s="77" t="s">
        <v>2359</v>
      </c>
      <c r="AE15" s="77" t="s">
        <v>2360</v>
      </c>
      <c r="AF15" s="77" t="s">
        <v>1501</v>
      </c>
    </row>
    <row r="16" spans="1:32" ht="12">
      <c r="A16" s="16"/>
      <c r="B16" s="16"/>
      <c r="C16" s="16"/>
      <c r="D16" s="16"/>
      <c r="E16" s="16"/>
      <c r="F16" s="16"/>
      <c r="G16" s="16"/>
      <c r="H16" s="16"/>
      <c r="I16" s="16"/>
      <c r="J16" s="16"/>
      <c r="K16" s="1044"/>
      <c r="L16" s="1044"/>
      <c r="M16" s="1044"/>
      <c r="N16" s="988">
        <v>11</v>
      </c>
      <c r="O16" s="77" t="s">
        <v>1932</v>
      </c>
      <c r="P16" s="77" t="s">
        <v>1933</v>
      </c>
      <c r="Q16" s="77" t="s">
        <v>1501</v>
      </c>
      <c r="R16" s="16"/>
      <c r="S16" s="16"/>
      <c r="T16" s="16"/>
      <c r="U16" s="16"/>
      <c r="V16" s="16"/>
      <c r="W16" s="16"/>
      <c r="X16" s="77">
        <v>11</v>
      </c>
      <c r="Y16" s="692" t="s">
        <v>1932</v>
      </c>
      <c r="Z16" s="77" t="s">
        <v>1933</v>
      </c>
      <c r="AA16" s="77" t="s">
        <v>1501</v>
      </c>
      <c r="AB16" s="16"/>
      <c r="AC16" s="77">
        <v>11</v>
      </c>
      <c r="AD16" s="77" t="s">
        <v>2371</v>
      </c>
      <c r="AE16" s="77" t="s">
        <v>2372</v>
      </c>
      <c r="AF16" s="77" t="s">
        <v>1501</v>
      </c>
    </row>
    <row r="17" spans="1:32" ht="12">
      <c r="A17" s="16"/>
      <c r="B17" s="16"/>
      <c r="C17" s="16"/>
      <c r="D17" s="16"/>
      <c r="E17" s="16"/>
      <c r="F17" s="16"/>
      <c r="G17" s="16"/>
      <c r="H17" s="16"/>
      <c r="I17" s="16"/>
      <c r="J17" s="16"/>
      <c r="K17" s="1044"/>
      <c r="L17" s="1044"/>
      <c r="M17" s="1044"/>
      <c r="N17" s="988">
        <v>12</v>
      </c>
      <c r="O17" s="77" t="s">
        <v>1662</v>
      </c>
      <c r="P17" s="77" t="s">
        <v>1663</v>
      </c>
      <c r="Q17" s="77" t="s">
        <v>1501</v>
      </c>
      <c r="R17" s="16"/>
      <c r="S17" s="16"/>
      <c r="T17" s="16"/>
      <c r="U17" s="16"/>
      <c r="V17" s="16"/>
      <c r="W17" s="16"/>
      <c r="X17" s="77">
        <v>12</v>
      </c>
      <c r="Y17" s="692" t="s">
        <v>1662</v>
      </c>
      <c r="Z17" s="77" t="s">
        <v>1663</v>
      </c>
      <c r="AA17" s="77" t="s">
        <v>1501</v>
      </c>
      <c r="AB17" s="16"/>
      <c r="AC17" s="77">
        <v>12</v>
      </c>
      <c r="AD17" s="77" t="s">
        <v>2351</v>
      </c>
      <c r="AE17" s="77" t="s">
        <v>2352</v>
      </c>
      <c r="AF17" s="77" t="s">
        <v>1501</v>
      </c>
    </row>
    <row r="18" spans="1:32" ht="12">
      <c r="A18" s="16"/>
      <c r="B18" s="16"/>
      <c r="C18" s="16"/>
      <c r="D18" s="16"/>
      <c r="E18" s="16"/>
      <c r="F18" s="16"/>
      <c r="G18" s="16"/>
      <c r="H18" s="16"/>
      <c r="I18" s="16"/>
      <c r="J18" s="16"/>
      <c r="K18" s="1044"/>
      <c r="L18" s="1044"/>
      <c r="M18" s="1044"/>
      <c r="N18" s="988">
        <v>13</v>
      </c>
      <c r="O18" s="77" t="s">
        <v>1974</v>
      </c>
      <c r="P18" s="77" t="s">
        <v>1975</v>
      </c>
      <c r="Q18" s="77" t="s">
        <v>1501</v>
      </c>
      <c r="R18" s="16"/>
      <c r="S18" s="16"/>
      <c r="T18" s="16"/>
      <c r="U18" s="16"/>
      <c r="V18" s="16"/>
      <c r="W18" s="16"/>
      <c r="X18" s="77">
        <v>13</v>
      </c>
      <c r="Y18" s="692" t="s">
        <v>1974</v>
      </c>
      <c r="Z18" s="77" t="s">
        <v>1975</v>
      </c>
      <c r="AA18" s="77" t="s">
        <v>1501</v>
      </c>
      <c r="AB18" s="16"/>
      <c r="AC18" s="77">
        <v>13</v>
      </c>
      <c r="AD18" s="77" t="s">
        <v>1677</v>
      </c>
      <c r="AE18" s="77" t="s">
        <v>1678</v>
      </c>
      <c r="AF18" s="77" t="s">
        <v>1501</v>
      </c>
    </row>
    <row r="19" spans="1:32" ht="12">
      <c r="A19" s="16"/>
      <c r="B19" s="16"/>
      <c r="C19" s="16"/>
      <c r="D19" s="16"/>
      <c r="E19" s="16"/>
      <c r="F19" s="16"/>
      <c r="G19" s="16"/>
      <c r="H19" s="16"/>
      <c r="I19" s="16"/>
      <c r="J19" s="16"/>
      <c r="K19" s="1044"/>
      <c r="L19" s="1044"/>
      <c r="M19" s="1044"/>
      <c r="N19" s="988">
        <v>14</v>
      </c>
      <c r="O19" s="77" t="s">
        <v>1997</v>
      </c>
      <c r="P19" s="77" t="s">
        <v>1998</v>
      </c>
      <c r="Q19" s="77" t="s">
        <v>1501</v>
      </c>
      <c r="R19" s="16"/>
      <c r="S19" s="16"/>
      <c r="T19" s="16"/>
      <c r="U19" s="16"/>
      <c r="V19" s="16"/>
      <c r="W19" s="16"/>
      <c r="X19" s="77">
        <v>14</v>
      </c>
      <c r="Y19" s="692" t="s">
        <v>1997</v>
      </c>
      <c r="Z19" s="77" t="s">
        <v>1998</v>
      </c>
      <c r="AA19" s="77" t="s">
        <v>1501</v>
      </c>
      <c r="AB19" s="16"/>
      <c r="AC19" s="77">
        <v>14</v>
      </c>
      <c r="AD19" s="77" t="s">
        <v>1685</v>
      </c>
      <c r="AE19" s="77" t="s">
        <v>1686</v>
      </c>
      <c r="AF19" s="77" t="s">
        <v>1501</v>
      </c>
    </row>
    <row r="20" spans="1:32" ht="12">
      <c r="A20" s="16"/>
      <c r="B20" s="16"/>
      <c r="C20" s="16"/>
      <c r="D20" s="16"/>
      <c r="E20" s="16"/>
      <c r="F20" s="16"/>
      <c r="G20" s="16"/>
      <c r="H20" s="16"/>
      <c r="I20" s="16"/>
      <c r="J20" s="16"/>
      <c r="K20" s="1044"/>
      <c r="L20" s="1044"/>
      <c r="M20" s="1044"/>
      <c r="N20" s="988">
        <v>15</v>
      </c>
      <c r="O20" s="77" t="s">
        <v>1653</v>
      </c>
      <c r="P20" s="77" t="s">
        <v>1654</v>
      </c>
      <c r="Q20" s="77" t="s">
        <v>1501</v>
      </c>
      <c r="R20" s="16"/>
      <c r="S20" s="16"/>
      <c r="T20" s="16"/>
      <c r="U20" s="16"/>
      <c r="V20" s="16"/>
      <c r="W20" s="16"/>
      <c r="X20" s="77">
        <v>15</v>
      </c>
      <c r="Y20" s="692" t="s">
        <v>1653</v>
      </c>
      <c r="Z20" s="77" t="s">
        <v>1654</v>
      </c>
      <c r="AA20" s="77" t="s">
        <v>1501</v>
      </c>
      <c r="AB20" s="16"/>
      <c r="AC20" s="77">
        <v>15</v>
      </c>
      <c r="AD20" s="77" t="s">
        <v>1648</v>
      </c>
      <c r="AE20" s="77" t="s">
        <v>1649</v>
      </c>
      <c r="AF20" s="77" t="s">
        <v>1501</v>
      </c>
    </row>
    <row r="21" spans="1:32" ht="12">
      <c r="A21" s="16"/>
      <c r="B21" s="16"/>
      <c r="C21" s="16"/>
      <c r="D21" s="16"/>
      <c r="E21" s="16"/>
      <c r="F21" s="16"/>
      <c r="G21" s="16"/>
      <c r="H21" s="16"/>
      <c r="I21" s="16"/>
      <c r="J21" s="16"/>
      <c r="K21" s="1044"/>
      <c r="L21" s="1044"/>
      <c r="M21" s="1044"/>
      <c r="N21" s="988">
        <v>16</v>
      </c>
      <c r="O21" s="77" t="s">
        <v>2039</v>
      </c>
      <c r="P21" s="77" t="s">
        <v>2040</v>
      </c>
      <c r="Q21" s="77" t="s">
        <v>1501</v>
      </c>
      <c r="R21" s="16"/>
      <c r="S21" s="16"/>
      <c r="T21" s="16"/>
      <c r="U21" s="16"/>
      <c r="V21" s="16"/>
      <c r="W21" s="16"/>
      <c r="X21" s="77">
        <v>16</v>
      </c>
      <c r="Y21" s="692" t="s">
        <v>2039</v>
      </c>
      <c r="Z21" s="77" t="s">
        <v>2040</v>
      </c>
      <c r="AA21" s="77" t="s">
        <v>1501</v>
      </c>
      <c r="AB21" s="16"/>
      <c r="AC21" s="77">
        <v>16</v>
      </c>
      <c r="AD21" s="77" t="s">
        <v>2367</v>
      </c>
      <c r="AE21" s="77" t="s">
        <v>2368</v>
      </c>
      <c r="AF21" s="77" t="s">
        <v>1501</v>
      </c>
    </row>
    <row r="22" spans="1:32" ht="12">
      <c r="A22" s="16"/>
      <c r="B22" s="16"/>
      <c r="C22" s="16"/>
      <c r="D22" s="16"/>
      <c r="E22" s="16"/>
      <c r="F22" s="16"/>
      <c r="G22" s="16"/>
      <c r="H22" s="16"/>
      <c r="I22" s="16"/>
      <c r="J22" s="16"/>
      <c r="K22" s="1044"/>
      <c r="L22" s="1044"/>
      <c r="M22" s="1044"/>
      <c r="N22" s="988">
        <v>17</v>
      </c>
      <c r="O22" s="77" t="s">
        <v>2062</v>
      </c>
      <c r="P22" s="77" t="s">
        <v>2063</v>
      </c>
      <c r="Q22" s="77" t="s">
        <v>1501</v>
      </c>
      <c r="R22" s="16"/>
      <c r="S22" s="16"/>
      <c r="T22" s="16"/>
      <c r="U22" s="16"/>
      <c r="V22" s="16"/>
      <c r="W22" s="16"/>
      <c r="X22" s="77">
        <v>17</v>
      </c>
      <c r="Y22" s="692" t="s">
        <v>2062</v>
      </c>
      <c r="Z22" s="77" t="s">
        <v>2063</v>
      </c>
      <c r="AA22" s="77" t="s">
        <v>1501</v>
      </c>
      <c r="AB22" s="16"/>
      <c r="AC22" s="77">
        <v>17</v>
      </c>
      <c r="AD22" s="77" t="s">
        <v>2407</v>
      </c>
      <c r="AE22" s="77" t="s">
        <v>2408</v>
      </c>
      <c r="AF22" s="77" t="s">
        <v>1501</v>
      </c>
    </row>
    <row r="23" spans="1:32" ht="12">
      <c r="A23" s="16"/>
      <c r="B23" s="16"/>
      <c r="C23" s="16"/>
      <c r="D23" s="16"/>
      <c r="E23" s="16"/>
      <c r="F23" s="16"/>
      <c r="G23" s="16"/>
      <c r="H23" s="16"/>
      <c r="I23" s="16"/>
      <c r="J23" s="16"/>
      <c r="K23" s="1044"/>
      <c r="L23" s="1044"/>
      <c r="M23" s="1044"/>
      <c r="N23" s="988">
        <v>18</v>
      </c>
      <c r="O23" s="77" t="s">
        <v>2085</v>
      </c>
      <c r="P23" s="77" t="s">
        <v>2086</v>
      </c>
      <c r="Q23" s="77" t="s">
        <v>1501</v>
      </c>
      <c r="R23" s="16"/>
      <c r="S23" s="16"/>
      <c r="T23" s="16"/>
      <c r="U23" s="16"/>
      <c r="V23" s="16"/>
      <c r="W23" s="16"/>
      <c r="X23" s="77">
        <v>18</v>
      </c>
      <c r="Y23" s="692" t="s">
        <v>2085</v>
      </c>
      <c r="Z23" s="77" t="s">
        <v>2086</v>
      </c>
      <c r="AA23" s="77" t="s">
        <v>1501</v>
      </c>
      <c r="AB23" s="16"/>
      <c r="AC23" s="77">
        <v>18</v>
      </c>
      <c r="AD23" s="77" t="s">
        <v>2363</v>
      </c>
      <c r="AE23" s="77" t="s">
        <v>2364</v>
      </c>
      <c r="AF23" s="77" t="s">
        <v>1501</v>
      </c>
    </row>
    <row r="24" spans="1:32" ht="12">
      <c r="A24" s="16"/>
      <c r="B24" s="16"/>
      <c r="C24" s="16"/>
      <c r="D24" s="16"/>
      <c r="E24" s="16"/>
      <c r="F24" s="16"/>
      <c r="G24" s="16"/>
      <c r="H24" s="16"/>
      <c r="I24" s="16"/>
      <c r="J24" s="16"/>
      <c r="K24" s="1044"/>
      <c r="L24" s="1044"/>
      <c r="M24" s="1044"/>
      <c r="N24" s="988">
        <v>19</v>
      </c>
      <c r="O24" s="77" t="s">
        <v>1641</v>
      </c>
      <c r="P24" s="77" t="s">
        <v>1642</v>
      </c>
      <c r="Q24" s="77" t="s">
        <v>1501</v>
      </c>
      <c r="R24" s="16"/>
      <c r="S24" s="16"/>
      <c r="T24" s="16"/>
      <c r="U24" s="16"/>
      <c r="V24" s="16"/>
      <c r="W24" s="16"/>
      <c r="X24" s="77">
        <v>19</v>
      </c>
      <c r="Y24" s="692" t="s">
        <v>1641</v>
      </c>
      <c r="Z24" s="77" t="s">
        <v>1642</v>
      </c>
      <c r="AA24" s="77" t="s">
        <v>1501</v>
      </c>
      <c r="AB24" s="16"/>
      <c r="AC24" s="77">
        <v>19</v>
      </c>
      <c r="AD24" s="77" t="s">
        <v>1817</v>
      </c>
      <c r="AE24" s="77" t="s">
        <v>1818</v>
      </c>
      <c r="AF24" s="77" t="s">
        <v>1501</v>
      </c>
    </row>
    <row r="25" spans="1:32" ht="12">
      <c r="A25" s="16"/>
      <c r="B25" s="16"/>
      <c r="C25" s="16"/>
      <c r="D25" s="16"/>
      <c r="E25" s="16"/>
      <c r="F25" s="16"/>
      <c r="G25" s="16"/>
      <c r="H25" s="16"/>
      <c r="I25" s="16"/>
      <c r="J25" s="16"/>
      <c r="K25" s="1044"/>
      <c r="L25" s="1044"/>
      <c r="M25" s="1044"/>
      <c r="N25" s="988">
        <v>20</v>
      </c>
      <c r="O25" s="77" t="s">
        <v>1644</v>
      </c>
      <c r="P25" s="77" t="s">
        <v>1645</v>
      </c>
      <c r="Q25" s="77" t="s">
        <v>1501</v>
      </c>
      <c r="R25" s="16"/>
      <c r="S25" s="16"/>
      <c r="T25" s="16"/>
      <c r="U25" s="16"/>
      <c r="V25" s="16"/>
      <c r="W25" s="16"/>
      <c r="X25" s="77">
        <v>20</v>
      </c>
      <c r="Y25" s="692" t="s">
        <v>1644</v>
      </c>
      <c r="Z25" s="77" t="s">
        <v>1645</v>
      </c>
      <c r="AA25" s="77" t="s">
        <v>1501</v>
      </c>
      <c r="AB25" s="16"/>
      <c r="AC25" s="77">
        <v>20</v>
      </c>
      <c r="AD25" s="77" t="s">
        <v>1689</v>
      </c>
      <c r="AE25" s="77" t="s">
        <v>1690</v>
      </c>
      <c r="AF25" s="77" t="s">
        <v>1501</v>
      </c>
    </row>
    <row r="26" spans="1:32" ht="12">
      <c r="A26" s="16"/>
      <c r="B26" s="16"/>
      <c r="C26" s="16"/>
      <c r="D26" s="16"/>
      <c r="E26" s="16"/>
      <c r="F26" s="16"/>
      <c r="G26" s="16"/>
      <c r="H26" s="16"/>
      <c r="I26" s="16"/>
      <c r="J26" s="16"/>
      <c r="K26" s="1044"/>
      <c r="L26" s="1044"/>
      <c r="M26" s="1044"/>
      <c r="N26" s="988">
        <v>21</v>
      </c>
      <c r="O26" s="77" t="s">
        <v>2146</v>
      </c>
      <c r="P26" s="77" t="s">
        <v>2147</v>
      </c>
      <c r="Q26" s="77" t="s">
        <v>1501</v>
      </c>
      <c r="R26" s="16"/>
      <c r="S26" s="16"/>
      <c r="T26" s="16"/>
      <c r="U26" s="16"/>
      <c r="V26" s="16"/>
      <c r="W26" s="16"/>
      <c r="X26" s="77">
        <v>21</v>
      </c>
      <c r="Y26" s="692" t="s">
        <v>2146</v>
      </c>
      <c r="Z26" s="77" t="s">
        <v>2147</v>
      </c>
      <c r="AA26" s="77" t="s">
        <v>1501</v>
      </c>
      <c r="AB26" s="16"/>
      <c r="AC26" s="77">
        <v>21</v>
      </c>
      <c r="AD26" s="77" t="s">
        <v>1701</v>
      </c>
      <c r="AE26" s="77" t="s">
        <v>1702</v>
      </c>
      <c r="AF26" s="77" t="s">
        <v>1501</v>
      </c>
    </row>
    <row r="27" spans="1:32" ht="12">
      <c r="A27" s="16"/>
      <c r="B27" s="16"/>
      <c r="C27" s="16"/>
      <c r="D27" s="16"/>
      <c r="E27" s="16"/>
      <c r="F27" s="16"/>
      <c r="G27" s="16"/>
      <c r="H27" s="16"/>
      <c r="I27" s="16"/>
      <c r="J27" s="16"/>
      <c r="K27" s="1044"/>
      <c r="L27" s="1044"/>
      <c r="M27" s="1044"/>
      <c r="N27" s="988">
        <v>22</v>
      </c>
      <c r="O27" s="77" t="s">
        <v>2169</v>
      </c>
      <c r="P27" s="77" t="s">
        <v>2170</v>
      </c>
      <c r="Q27" s="77" t="s">
        <v>1501</v>
      </c>
      <c r="R27" s="16"/>
      <c r="S27" s="16"/>
      <c r="T27" s="16"/>
      <c r="U27" s="16"/>
      <c r="V27" s="16"/>
      <c r="W27" s="16"/>
      <c r="X27" s="77">
        <v>22</v>
      </c>
      <c r="Y27" s="692" t="s">
        <v>2169</v>
      </c>
      <c r="Z27" s="77" t="s">
        <v>2170</v>
      </c>
      <c r="AA27" s="77" t="s">
        <v>1501</v>
      </c>
      <c r="AB27" s="16"/>
      <c r="AC27" s="77">
        <v>22</v>
      </c>
      <c r="AD27" s="77" t="s">
        <v>1673</v>
      </c>
      <c r="AE27" s="77" t="s">
        <v>1674</v>
      </c>
      <c r="AF27" s="77" t="s">
        <v>1501</v>
      </c>
    </row>
    <row r="28" spans="1:32" ht="12">
      <c r="A28" s="16"/>
      <c r="B28" s="16"/>
      <c r="C28" s="16"/>
      <c r="D28" s="16"/>
      <c r="E28" s="16"/>
      <c r="F28" s="16"/>
      <c r="G28" s="16"/>
      <c r="H28" s="16"/>
      <c r="I28" s="16"/>
      <c r="J28" s="16"/>
      <c r="K28" s="1044"/>
      <c r="L28" s="1044"/>
      <c r="M28" s="1044"/>
      <c r="N28" s="988">
        <v>23</v>
      </c>
      <c r="O28" s="77" t="s">
        <v>2192</v>
      </c>
      <c r="P28" s="77" t="s">
        <v>2193</v>
      </c>
      <c r="Q28" s="77" t="s">
        <v>1501</v>
      </c>
      <c r="R28" s="16"/>
      <c r="S28" s="16"/>
      <c r="T28" s="16"/>
      <c r="U28" s="16"/>
      <c r="V28" s="16"/>
      <c r="W28" s="16"/>
      <c r="X28" s="77">
        <v>23</v>
      </c>
      <c r="Y28" s="692" t="s">
        <v>2192</v>
      </c>
      <c r="Z28" s="77" t="s">
        <v>2193</v>
      </c>
      <c r="AA28" s="77" t="s">
        <v>1501</v>
      </c>
      <c r="AB28" s="16"/>
      <c r="AC28" s="77">
        <v>23</v>
      </c>
      <c r="AD28" s="77" t="s">
        <v>2347</v>
      </c>
      <c r="AE28" s="77" t="s">
        <v>2348</v>
      </c>
      <c r="AF28" s="77" t="s">
        <v>1501</v>
      </c>
    </row>
    <row r="29" spans="1:32" ht="12">
      <c r="A29" s="16"/>
      <c r="B29" s="16"/>
      <c r="C29" s="16"/>
      <c r="D29" s="16"/>
      <c r="E29" s="16"/>
      <c r="F29" s="16"/>
      <c r="G29" s="16"/>
      <c r="H29" s="16"/>
      <c r="I29" s="16"/>
      <c r="J29" s="16"/>
      <c r="K29" s="1044"/>
      <c r="L29" s="1044"/>
      <c r="M29" s="1044"/>
      <c r="N29" s="988">
        <v>24</v>
      </c>
      <c r="O29" s="77" t="s">
        <v>2215</v>
      </c>
      <c r="P29" s="77" t="s">
        <v>2216</v>
      </c>
      <c r="Q29" s="77" t="s">
        <v>1501</v>
      </c>
      <c r="R29" s="16"/>
      <c r="S29" s="16"/>
      <c r="T29" s="16"/>
      <c r="U29" s="16"/>
      <c r="V29" s="16"/>
      <c r="W29" s="16"/>
      <c r="X29" s="77">
        <v>24</v>
      </c>
      <c r="Y29" s="692" t="s">
        <v>2215</v>
      </c>
      <c r="Z29" s="77" t="s">
        <v>2216</v>
      </c>
      <c r="AA29" s="77" t="s">
        <v>1501</v>
      </c>
      <c r="AB29" s="16"/>
      <c r="AC29" s="77">
        <v>24</v>
      </c>
      <c r="AD29" s="77" t="s">
        <v>2410</v>
      </c>
      <c r="AE29" s="77" t="s">
        <v>2411</v>
      </c>
      <c r="AF29" s="77" t="s">
        <v>1501</v>
      </c>
    </row>
    <row r="30" spans="1:32" ht="12">
      <c r="A30" s="16"/>
      <c r="B30" s="16"/>
      <c r="C30" s="16"/>
      <c r="D30" s="16"/>
      <c r="E30" s="16"/>
      <c r="F30" s="16"/>
      <c r="G30" s="16"/>
      <c r="H30" s="16"/>
      <c r="I30" s="16"/>
      <c r="J30" s="16"/>
      <c r="K30" s="1044"/>
      <c r="L30" s="1044"/>
      <c r="M30" s="1044"/>
      <c r="N30" s="988">
        <v>25</v>
      </c>
      <c r="O30" s="77" t="s">
        <v>2238</v>
      </c>
      <c r="P30" s="77" t="s">
        <v>2239</v>
      </c>
      <c r="Q30" s="77" t="s">
        <v>1501</v>
      </c>
      <c r="R30" s="16"/>
      <c r="S30" s="16"/>
      <c r="T30" s="16"/>
      <c r="U30" s="16"/>
      <c r="V30" s="16"/>
      <c r="W30" s="16"/>
      <c r="X30" s="77">
        <v>25</v>
      </c>
      <c r="Y30" s="692" t="s">
        <v>2238</v>
      </c>
      <c r="Z30" s="77" t="s">
        <v>2239</v>
      </c>
      <c r="AA30" s="77" t="s">
        <v>1501</v>
      </c>
      <c r="AB30" s="16"/>
      <c r="AC30" s="77">
        <v>25</v>
      </c>
      <c r="AD30" s="77" t="s">
        <v>1693</v>
      </c>
      <c r="AE30" s="77" t="s">
        <v>1694</v>
      </c>
      <c r="AF30" s="77" t="s">
        <v>1501</v>
      </c>
    </row>
    <row r="31" spans="1:32" ht="12">
      <c r="A31" s="16"/>
      <c r="B31" s="16"/>
      <c r="C31" s="16"/>
      <c r="D31" s="16"/>
      <c r="E31" s="16"/>
      <c r="F31" s="16"/>
      <c r="G31" s="16"/>
      <c r="H31" s="16"/>
      <c r="I31" s="16"/>
      <c r="J31" s="16"/>
      <c r="K31" s="1044"/>
      <c r="L31" s="1044"/>
      <c r="M31" s="1044"/>
      <c r="N31" s="988">
        <v>26</v>
      </c>
      <c r="O31" s="77" t="s">
        <v>1633</v>
      </c>
      <c r="P31" s="77" t="s">
        <v>1634</v>
      </c>
      <c r="Q31" s="77" t="s">
        <v>1501</v>
      </c>
      <c r="R31" s="16"/>
      <c r="S31" s="16"/>
      <c r="T31" s="16"/>
      <c r="U31" s="16"/>
      <c r="V31" s="16"/>
      <c r="W31" s="16"/>
      <c r="X31" s="77">
        <v>26</v>
      </c>
      <c r="Y31" s="692" t="s">
        <v>1633</v>
      </c>
      <c r="Z31" s="77" t="s">
        <v>1634</v>
      </c>
      <c r="AA31" s="77" t="s">
        <v>1501</v>
      </c>
      <c r="AB31" s="16"/>
      <c r="AC31" s="77">
        <v>26</v>
      </c>
      <c r="AD31" s="77" t="s">
        <v>2375</v>
      </c>
      <c r="AE31" s="77" t="s">
        <v>2376</v>
      </c>
      <c r="AF31" s="77" t="s">
        <v>1501</v>
      </c>
    </row>
    <row r="32" spans="1:32" ht="12">
      <c r="A32" s="16"/>
      <c r="B32" s="16"/>
      <c r="C32" s="16"/>
      <c r="D32" s="16"/>
      <c r="E32" s="16"/>
      <c r="F32" s="16"/>
      <c r="G32" s="16"/>
      <c r="H32" s="16"/>
      <c r="I32" s="16"/>
      <c r="J32" s="16"/>
      <c r="K32" s="1044"/>
      <c r="L32" s="1044"/>
      <c r="M32" s="1044"/>
      <c r="N32" s="988">
        <v>27</v>
      </c>
      <c r="O32" s="77" t="s">
        <v>1656</v>
      </c>
      <c r="P32" s="77" t="s">
        <v>1657</v>
      </c>
      <c r="Q32" s="77" t="s">
        <v>1501</v>
      </c>
      <c r="R32" s="16"/>
      <c r="S32" s="16"/>
      <c r="T32" s="16"/>
      <c r="U32" s="16"/>
      <c r="V32" s="16"/>
      <c r="W32" s="16"/>
      <c r="X32" s="77">
        <v>27</v>
      </c>
      <c r="Y32" s="692" t="s">
        <v>1656</v>
      </c>
      <c r="Z32" s="77" t="s">
        <v>1657</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1659</v>
      </c>
      <c r="P33" s="77" t="s">
        <v>1660</v>
      </c>
      <c r="Q33" s="77" t="s">
        <v>1501</v>
      </c>
      <c r="R33" s="16"/>
      <c r="S33" s="16"/>
      <c r="T33" s="16"/>
      <c r="U33" s="16"/>
      <c r="V33" s="16"/>
      <c r="W33" s="16"/>
      <c r="X33" s="77">
        <v>28</v>
      </c>
      <c r="Y33" s="692" t="s">
        <v>1659</v>
      </c>
      <c r="Z33" s="77" t="s">
        <v>1660</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2318</v>
      </c>
      <c r="P34" s="77" t="s">
        <v>1672</v>
      </c>
      <c r="Q34" s="77" t="s">
        <v>1501</v>
      </c>
      <c r="R34" s="16"/>
      <c r="S34" s="16"/>
      <c r="T34" s="16"/>
      <c r="U34" s="16"/>
      <c r="V34" s="16"/>
      <c r="W34" s="16"/>
      <c r="X34" s="77">
        <v>29</v>
      </c>
      <c r="Y34" s="692" t="s">
        <v>2318</v>
      </c>
      <c r="Z34" s="77" t="s">
        <v>1672</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2384</v>
      </c>
      <c r="P36" s="77" t="s">
        <v>2385</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05</v>
      </c>
      <c r="I4" s="70" t="str">
        <f>HLOOKUP(I3,比較地域マスタ!$E$5:$L$6,2,0)</f>
        <v>秋田県</v>
      </c>
      <c r="J4" s="70" t="str">
        <f>HLOOKUP(J3,比較地域マスタ!$E$5:$L$6,2,0)</f>
        <v>八峰町</v>
      </c>
      <c r="K4" s="70" t="str">
        <f>HLOOKUP(K3,比較地域マスタ!$E$5:$L$6,2,0)</f>
        <v>05349</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八峰町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19.197100244149112</v>
      </c>
      <c r="BB5" s="29"/>
      <c r="BC5" s="17"/>
      <c r="BD5" s="1005">
        <f>SUM(BC6:BC8)</f>
        <v>11.053750627333182</v>
      </c>
      <c r="BE5" s="29"/>
      <c r="BF5" s="17"/>
      <c r="BG5" s="1005">
        <f>AK35</f>
        <v>10.096338053623139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6.1556887114825072</v>
      </c>
      <c r="BA6" s="17"/>
      <c r="BB6" s="29"/>
      <c r="BC6" s="1005">
        <f>O32</f>
        <v>5.1385644754868771</v>
      </c>
      <c r="BD6" s="17"/>
      <c r="BE6" s="29"/>
      <c r="BF6" s="1005">
        <f>AK36</f>
        <v>3.9053806199495411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2.3426237016558962</v>
      </c>
      <c r="BA7" s="17"/>
      <c r="BB7" s="29"/>
      <c r="BC7" s="1005">
        <f>O33</f>
        <v>1.178435872412962</v>
      </c>
      <c r="BD7" s="17"/>
      <c r="BE7" s="29"/>
      <c r="BF7" s="1005">
        <f t="shared" ref="BF7:BF8" si="0">AK37</f>
        <v>0.7864165082767004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10.69878783101071</v>
      </c>
      <c r="BA8" s="17"/>
      <c r="BB8" s="29"/>
      <c r="BC8" s="1005">
        <f>O34</f>
        <v>4.7367502794333429</v>
      </c>
      <c r="BD8" s="17"/>
      <c r="BE8" s="29"/>
      <c r="BF8" s="1005">
        <f t="shared" si="0"/>
        <v>5.4045409253968986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66.514766518701748</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6.3740998365650077</v>
      </c>
      <c r="BA9" s="1005">
        <f>AZ9</f>
        <v>6.3740998365650077</v>
      </c>
      <c r="BB9" s="29"/>
      <c r="BC9" s="1005">
        <f>O35</f>
        <v>8.3939731481559168</v>
      </c>
      <c r="BD9" s="1005">
        <f>BC9</f>
        <v>8.3939731481559168</v>
      </c>
      <c r="BE9" s="29"/>
      <c r="BF9" s="1005">
        <f>AK39</f>
        <v>5.4072733991590241</v>
      </c>
      <c r="BG9" s="1005">
        <f>AK39</f>
        <v>5.4072733991590241</v>
      </c>
      <c r="BH9" s="29"/>
    </row>
    <row r="10" spans="1:62" ht="17.100000000000001" customHeight="1" thickBot="1">
      <c r="B10" s="323"/>
      <c r="C10" s="324"/>
      <c r="D10" s="326"/>
      <c r="E10" s="326"/>
      <c r="F10" s="326"/>
      <c r="G10" s="325"/>
      <c r="H10" s="325"/>
      <c r="I10" s="326"/>
      <c r="J10" s="327"/>
      <c r="K10" s="334"/>
      <c r="L10" s="246" t="s">
        <v>114</v>
      </c>
      <c r="M10" s="246"/>
      <c r="N10" s="563"/>
      <c r="O10" s="906">
        <f>SUM(O11:O13)</f>
        <v>19.197100244149112</v>
      </c>
      <c r="P10" s="453">
        <f t="shared" ref="P10:P22" si="1">O10/$O$9</f>
        <v>0.28861411155598848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18.45383409607637</v>
      </c>
      <c r="BA10" s="1005">
        <f>AZ10</f>
        <v>18.45383409607637</v>
      </c>
      <c r="BB10" s="29"/>
      <c r="BC10" s="1005">
        <f>O36</f>
        <v>19.800726823863741</v>
      </c>
      <c r="BD10" s="1005">
        <f>BC10</f>
        <v>19.800726823863741</v>
      </c>
      <c r="BE10" s="29"/>
      <c r="BF10" s="1005">
        <f>AK40</f>
        <v>12.48508790525041</v>
      </c>
      <c r="BG10" s="1005">
        <f>AK40</f>
        <v>12.48508790525041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6.1556887114825072</v>
      </c>
      <c r="P11" s="454">
        <f t="shared" si="1"/>
        <v>9.2546197388390913E-2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21.478313197651975</v>
      </c>
      <c r="BB11" s="29"/>
      <c r="BC11" s="1005"/>
      <c r="BD11" s="1005">
        <f>SUM(BC12:BC14)</f>
        <v>18.523117911842217</v>
      </c>
      <c r="BE11" s="29"/>
      <c r="BF11" s="17"/>
      <c r="BG11" s="1005">
        <f>AK41</f>
        <v>14.287893661882388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2.3426237016558962</v>
      </c>
      <c r="P12" s="454">
        <f t="shared" si="1"/>
        <v>3.5219603469512716E-2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20.93176507939517</v>
      </c>
      <c r="BA12" s="17"/>
      <c r="BB12" s="29"/>
      <c r="BC12" s="1005">
        <f>O38</f>
        <v>17.895615013352828</v>
      </c>
      <c r="BD12" s="17"/>
      <c r="BE12" s="29"/>
      <c r="BF12" s="1005">
        <f>AK42</f>
        <v>13.906829171334032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10.69878783101071</v>
      </c>
      <c r="P13" s="454">
        <f t="shared" si="1"/>
        <v>0.16084831069808486</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0.54654811825680405</v>
      </c>
      <c r="BA13" s="17"/>
      <c r="BB13" s="29"/>
      <c r="BC13" s="1005">
        <f>O41</f>
        <v>0.62750289848938801</v>
      </c>
      <c r="BD13" s="17"/>
      <c r="BE13" s="29"/>
      <c r="BF13" s="1005">
        <f>AK45</f>
        <v>0.38106449054835645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6.3740998365650077</v>
      </c>
      <c r="P14" s="453">
        <f t="shared" si="1"/>
        <v>9.5829846065427021E-2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18.45383409607637</v>
      </c>
      <c r="P15" s="453">
        <f t="shared" si="1"/>
        <v>0.27743965831839407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1.011419144259283</v>
      </c>
      <c r="BA15" s="1005">
        <f>AZ15</f>
        <v>1.011419144259283</v>
      </c>
      <c r="BB15" s="29"/>
      <c r="BC15" s="1005">
        <f>O43</f>
        <v>0.81951810617596965</v>
      </c>
      <c r="BD15" s="1005">
        <f>BC15</f>
        <v>0.81951810617596965</v>
      </c>
      <c r="BE15" s="29"/>
      <c r="BF15" s="1005">
        <f>AK47</f>
        <v>0.85293271088919576</v>
      </c>
      <c r="BG15" s="1005">
        <f>AK47</f>
        <v>0.85293271088919576</v>
      </c>
      <c r="BH15" s="29"/>
    </row>
    <row r="16" spans="1:62" ht="17.100000000000001" customHeight="1" thickBot="1">
      <c r="B16" s="323"/>
      <c r="C16" s="324"/>
      <c r="D16" s="326"/>
      <c r="E16" s="326"/>
      <c r="F16" s="326"/>
      <c r="G16" s="325"/>
      <c r="H16" s="325"/>
      <c r="I16" s="326"/>
      <c r="J16" s="327"/>
      <c r="K16" s="335"/>
      <c r="L16" s="246" t="s">
        <v>128</v>
      </c>
      <c r="M16" s="344"/>
      <c r="N16" s="345"/>
      <c r="O16" s="906">
        <f>SUM(O18:O21)</f>
        <v>21.478313197651975</v>
      </c>
      <c r="P16" s="453">
        <f t="shared" si="1"/>
        <v>0.32291045014211972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20.93176507939517</v>
      </c>
      <c r="P17" s="454">
        <f t="shared" si="1"/>
        <v>0.31469350604290031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9.0741765274504793</v>
      </c>
      <c r="P18" s="454">
        <f t="shared" si="1"/>
        <v>0.13642348913453858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11.857588551944691</v>
      </c>
      <c r="P19" s="454">
        <f t="shared" si="1"/>
        <v>0.17827001690836169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0.54654811825680405</v>
      </c>
      <c r="P20" s="454">
        <f t="shared" si="1"/>
        <v>8.2169440992194247E-3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1.011419144259283</v>
      </c>
      <c r="P22" s="612">
        <f t="shared" si="1"/>
        <v>1.5205933918070741E-2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11.982190425830989</v>
      </c>
      <c r="AZ22" s="1005">
        <f t="shared" si="3"/>
        <v>11.624722822572927</v>
      </c>
      <c r="BA22" s="1005">
        <f t="shared" si="3"/>
        <v>13.183320518653099</v>
      </c>
      <c r="BB22" s="1005">
        <f t="shared" si="3"/>
        <v>12.15976911759549</v>
      </c>
      <c r="BC22" s="1005">
        <f t="shared" si="3"/>
        <v>11.053750627333182</v>
      </c>
      <c r="BD22" s="1005">
        <f t="shared" si="3"/>
        <v>12.620008245296898</v>
      </c>
      <c r="BE22" s="1005">
        <f t="shared" si="3"/>
        <v>12.34165785302805</v>
      </c>
      <c r="BF22" s="1005">
        <f t="shared" si="3"/>
        <v>14.559976077302846</v>
      </c>
      <c r="BG22" s="1005">
        <f t="shared" si="3"/>
        <v>12.943285402269083</v>
      </c>
      <c r="BH22" s="1005">
        <f t="shared" si="3"/>
        <v>12.566628958385923</v>
      </c>
      <c r="BI22" s="1005">
        <f t="shared" si="3"/>
        <v>12.212222948784257</v>
      </c>
      <c r="BJ22" s="1005">
        <f t="shared" si="3"/>
        <v>12.576777646091735</v>
      </c>
      <c r="BK22" s="1005">
        <f t="shared" si="3"/>
        <v>12.816472016838251</v>
      </c>
      <c r="BL22" s="1005">
        <f t="shared" si="3"/>
        <v>10.096338053623139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7.8830750050021026</v>
      </c>
      <c r="AZ23" s="1005">
        <f t="shared" ref="AZ23:BL23" si="4">Y39</f>
        <v>7.4040023463567568</v>
      </c>
      <c r="BA23" s="1005">
        <f t="shared" si="4"/>
        <v>8.5500776120838662</v>
      </c>
      <c r="BB23" s="1005">
        <f t="shared" si="4"/>
        <v>8.5069914949141641</v>
      </c>
      <c r="BC23" s="1005">
        <f t="shared" si="4"/>
        <v>8.3939731481559168</v>
      </c>
      <c r="BD23" s="1005">
        <f t="shared" si="4"/>
        <v>7.8239106922709292</v>
      </c>
      <c r="BE23" s="1005">
        <f t="shared" si="4"/>
        <v>7.4303343483386257</v>
      </c>
      <c r="BF23" s="1005">
        <f t="shared" si="4"/>
        <v>6.4586072072410081</v>
      </c>
      <c r="BG23" s="1005">
        <f t="shared" si="4"/>
        <v>5.8097459034383396</v>
      </c>
      <c r="BH23" s="1005">
        <f t="shared" si="4"/>
        <v>6.0873555394338297</v>
      </c>
      <c r="BI23" s="1005">
        <f t="shared" si="4"/>
        <v>5.7528956386242687</v>
      </c>
      <c r="BJ23" s="1005">
        <f t="shared" si="4"/>
        <v>4.7520210197462776</v>
      </c>
      <c r="BK23" s="1005">
        <f t="shared" si="4"/>
        <v>5.5220558192549447</v>
      </c>
      <c r="BL23" s="1005">
        <f t="shared" si="4"/>
        <v>5.4072733991590241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14.934937998674579</v>
      </c>
      <c r="AZ24" s="1005">
        <f t="shared" ref="AZ24:BL24" si="5">Y40</f>
        <v>17.444300355615191</v>
      </c>
      <c r="BA24" s="1005">
        <f t="shared" si="5"/>
        <v>16.206030764493001</v>
      </c>
      <c r="BB24" s="1005">
        <f t="shared" si="5"/>
        <v>17.46484778542381</v>
      </c>
      <c r="BC24" s="1005">
        <f t="shared" si="5"/>
        <v>19.800726823863741</v>
      </c>
      <c r="BD24" s="1005">
        <f t="shared" si="5"/>
        <v>16.053865403265181</v>
      </c>
      <c r="BE24" s="1005">
        <f t="shared" si="5"/>
        <v>15.385755150244821</v>
      </c>
      <c r="BF24" s="1005">
        <f t="shared" si="5"/>
        <v>15.605334292319135</v>
      </c>
      <c r="BG24" s="1005">
        <f t="shared" si="5"/>
        <v>16.777757155653596</v>
      </c>
      <c r="BH24" s="1005">
        <f t="shared" si="5"/>
        <v>14.273948671898017</v>
      </c>
      <c r="BI24" s="1005">
        <f t="shared" si="5"/>
        <v>13.279606329099956</v>
      </c>
      <c r="BJ24" s="1005">
        <f t="shared" si="5"/>
        <v>12.423270990369534</v>
      </c>
      <c r="BK24" s="1005">
        <f t="shared" si="5"/>
        <v>13.339794576720772</v>
      </c>
      <c r="BL24" s="1005">
        <f t="shared" si="5"/>
        <v>12.48508790525041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19.599345733210185</v>
      </c>
      <c r="AZ25" s="1005">
        <f t="shared" ref="AZ25:BL25" si="6">Y41</f>
        <v>19.63151272523292</v>
      </c>
      <c r="BA25" s="1005">
        <f t="shared" si="6"/>
        <v>18.858985642171071</v>
      </c>
      <c r="BB25" s="1005">
        <f t="shared" si="6"/>
        <v>18.802311311498066</v>
      </c>
      <c r="BC25" s="1005">
        <f t="shared" si="6"/>
        <v>18.523117911842217</v>
      </c>
      <c r="BD25" s="1005">
        <f t="shared" si="6"/>
        <v>17.889979572618209</v>
      </c>
      <c r="BE25" s="1005">
        <f t="shared" si="6"/>
        <v>17.511113211200016</v>
      </c>
      <c r="BF25" s="1005">
        <f t="shared" si="6"/>
        <v>17.318778429499712</v>
      </c>
      <c r="BG25" s="1005">
        <f t="shared" si="6"/>
        <v>16.897959474529262</v>
      </c>
      <c r="BH25" s="1005">
        <f t="shared" si="6"/>
        <v>16.5147263211888</v>
      </c>
      <c r="BI25" s="1005">
        <f t="shared" si="6"/>
        <v>15.792206362130981</v>
      </c>
      <c r="BJ25" s="1005">
        <f t="shared" si="6"/>
        <v>14.390181703215632</v>
      </c>
      <c r="BK25" s="1005">
        <f t="shared" si="6"/>
        <v>14.319750613442793</v>
      </c>
      <c r="BL25" s="1005">
        <f t="shared" si="6"/>
        <v>14.287893661882388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0.79784012178367758</v>
      </c>
      <c r="AZ26" s="1005">
        <f t="shared" si="7"/>
        <v>0.84298701343158666</v>
      </c>
      <c r="BA26" s="1005">
        <f t="shared" si="7"/>
        <v>0.73983071037972004</v>
      </c>
      <c r="BB26" s="1005">
        <f t="shared" si="7"/>
        <v>0.73316474461316672</v>
      </c>
      <c r="BC26" s="1005">
        <f t="shared" si="7"/>
        <v>0.81951810617596965</v>
      </c>
      <c r="BD26" s="1005">
        <f t="shared" si="7"/>
        <v>0.8132959688507253</v>
      </c>
      <c r="BE26" s="1005">
        <f t="shared" si="7"/>
        <v>0.8737499822317023</v>
      </c>
      <c r="BF26" s="1005">
        <f t="shared" si="7"/>
        <v>1.2066178137545742</v>
      </c>
      <c r="BG26" s="1005">
        <f t="shared" si="7"/>
        <v>1.2742269468754301</v>
      </c>
      <c r="BH26" s="1005">
        <f t="shared" si="7"/>
        <v>0.94594631105668381</v>
      </c>
      <c r="BI26" s="1005">
        <f t="shared" si="7"/>
        <v>0.88367152567518548</v>
      </c>
      <c r="BJ26" s="1005">
        <f t="shared" si="7"/>
        <v>0.61841378989719042</v>
      </c>
      <c r="BK26" s="1005">
        <f t="shared" si="7"/>
        <v>0.82857406659083366</v>
      </c>
      <c r="BL26" s="1005">
        <f t="shared" si="7"/>
        <v>0.85293271088919576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55.197389284501533</v>
      </c>
      <c r="AZ27" s="1005">
        <f t="shared" si="8"/>
        <v>56.947525263209378</v>
      </c>
      <c r="BA27" s="1005">
        <f t="shared" si="8"/>
        <v>57.538245247780758</v>
      </c>
      <c r="BB27" s="1005">
        <f t="shared" si="8"/>
        <v>57.667084454044698</v>
      </c>
      <c r="BC27" s="1005">
        <f t="shared" si="8"/>
        <v>58.591086617371026</v>
      </c>
      <c r="BD27" s="1005">
        <f t="shared" si="8"/>
        <v>55.201059882301941</v>
      </c>
      <c r="BE27" s="1005">
        <f t="shared" si="8"/>
        <v>53.542610545043217</v>
      </c>
      <c r="BF27" s="1005">
        <f t="shared" si="8"/>
        <v>55.149313820117285</v>
      </c>
      <c r="BG27" s="1005">
        <f t="shared" si="8"/>
        <v>53.702974882765716</v>
      </c>
      <c r="BH27" s="1005">
        <f t="shared" si="8"/>
        <v>50.388605801963251</v>
      </c>
      <c r="BI27" s="1005">
        <f t="shared" si="8"/>
        <v>47.920602804314647</v>
      </c>
      <c r="BJ27" s="1005">
        <f t="shared" si="8"/>
        <v>44.760665149320367</v>
      </c>
      <c r="BK27" s="1005">
        <f t="shared" si="8"/>
        <v>46.826647092847594</v>
      </c>
      <c r="BL27" s="1005">
        <f t="shared" si="8"/>
        <v>43.129525730804161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58.591086617371026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11.053750627333182</v>
      </c>
      <c r="P31" s="453">
        <f t="shared" ref="P31:P43" si="9">O31/$O$30</f>
        <v>0.18865925289147953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5.1385644754868771</v>
      </c>
      <c r="P32" s="454">
        <f t="shared" si="9"/>
        <v>8.7702153555271334E-2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1.178435872412962</v>
      </c>
      <c r="P33" s="454">
        <f t="shared" si="9"/>
        <v>2.0112886455046226E-2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4.7367502794333429</v>
      </c>
      <c r="P34" s="454">
        <f t="shared" si="9"/>
        <v>8.0844212881161961E-2</v>
      </c>
      <c r="Q34" s="328"/>
      <c r="R34" s="13"/>
      <c r="S34" s="323"/>
      <c r="T34" s="563" t="s">
        <v>112</v>
      </c>
      <c r="U34" s="332"/>
      <c r="V34" s="332"/>
      <c r="W34" s="332"/>
      <c r="X34" s="893">
        <f>X35+X39+X40+X41+X47</f>
        <v>55.197389284501533</v>
      </c>
      <c r="Y34" s="894">
        <f t="shared" ref="Y34:AK34" si="10">Y35+Y39+Y40+Y41+Y47</f>
        <v>56.947525263209378</v>
      </c>
      <c r="Z34" s="894">
        <f t="shared" si="10"/>
        <v>57.538245247780758</v>
      </c>
      <c r="AA34" s="894">
        <f t="shared" si="10"/>
        <v>57.667084454044698</v>
      </c>
      <c r="AB34" s="894">
        <f t="shared" si="10"/>
        <v>58.591086617371026</v>
      </c>
      <c r="AC34" s="894">
        <f t="shared" si="10"/>
        <v>55.201059882301941</v>
      </c>
      <c r="AD34" s="894">
        <f t="shared" si="10"/>
        <v>53.542610545043217</v>
      </c>
      <c r="AE34" s="894">
        <f t="shared" si="10"/>
        <v>55.149313820117285</v>
      </c>
      <c r="AF34" s="894">
        <f t="shared" si="10"/>
        <v>53.702974882765716</v>
      </c>
      <c r="AG34" s="894">
        <f t="shared" si="10"/>
        <v>50.388605801963251</v>
      </c>
      <c r="AH34" s="894">
        <f t="shared" si="10"/>
        <v>47.920602804314647</v>
      </c>
      <c r="AI34" s="894">
        <f t="shared" si="10"/>
        <v>44.760665149320367</v>
      </c>
      <c r="AJ34" s="894">
        <f t="shared" si="10"/>
        <v>46.826647092847594</v>
      </c>
      <c r="AK34" s="895">
        <f t="shared" si="10"/>
        <v>43.129525730804161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8.3939731481559168</v>
      </c>
      <c r="P35" s="453">
        <f t="shared" si="9"/>
        <v>0.14326365378701272</v>
      </c>
      <c r="Q35" s="328"/>
      <c r="R35" s="13"/>
      <c r="S35" s="323"/>
      <c r="T35" s="334"/>
      <c r="U35" s="246" t="s">
        <v>114</v>
      </c>
      <c r="V35" s="344"/>
      <c r="W35" s="344"/>
      <c r="X35" s="896">
        <f>SUM(X36:X38)</f>
        <v>11.982190425830989</v>
      </c>
      <c r="Y35" s="897">
        <f t="shared" ref="Y35:AK35" si="11">SUM(Y36:Y38)</f>
        <v>11.624722822572927</v>
      </c>
      <c r="Z35" s="897">
        <f t="shared" si="11"/>
        <v>13.183320518653099</v>
      </c>
      <c r="AA35" s="897">
        <f t="shared" si="11"/>
        <v>12.15976911759549</v>
      </c>
      <c r="AB35" s="897">
        <f t="shared" si="11"/>
        <v>11.053750627333182</v>
      </c>
      <c r="AC35" s="897">
        <f t="shared" si="11"/>
        <v>12.620008245296898</v>
      </c>
      <c r="AD35" s="897">
        <f t="shared" si="11"/>
        <v>12.34165785302805</v>
      </c>
      <c r="AE35" s="897">
        <f t="shared" si="11"/>
        <v>14.559976077302846</v>
      </c>
      <c r="AF35" s="897">
        <f t="shared" si="11"/>
        <v>12.943285402269083</v>
      </c>
      <c r="AG35" s="897">
        <f t="shared" si="11"/>
        <v>12.566628958385923</v>
      </c>
      <c r="AH35" s="897">
        <f t="shared" si="11"/>
        <v>12.212222948784257</v>
      </c>
      <c r="AI35" s="897">
        <f t="shared" si="11"/>
        <v>12.576777646091735</v>
      </c>
      <c r="AJ35" s="897">
        <f t="shared" si="11"/>
        <v>12.816472016838251</v>
      </c>
      <c r="AK35" s="898">
        <f t="shared" si="11"/>
        <v>10.096338053623139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19.800726823863741</v>
      </c>
      <c r="P36" s="453">
        <f t="shared" si="9"/>
        <v>0.33794776589777809</v>
      </c>
      <c r="Q36" s="328"/>
      <c r="R36" s="13"/>
      <c r="S36" s="356" t="s">
        <v>184</v>
      </c>
      <c r="T36" s="335"/>
      <c r="U36" s="346"/>
      <c r="V36" s="336" t="s">
        <v>184</v>
      </c>
      <c r="W36" s="357"/>
      <c r="X36" s="899">
        <f>VLOOKUP(年度マスタ!$K$4&amp;"_"&amp;X$33,データシート1!$A:$BT,MATCH("aa_"&amp;$S36,データシート1!$A$1:$BT$1,0),0)</f>
        <v>3.5782252217061168</v>
      </c>
      <c r="Y36" s="900">
        <f>VLOOKUP(年度マスタ!$K$4&amp;"_"&amp;Y$33,データシート1!$A:$BT,MATCH("aa_"&amp;$S36,データシート1!$A$1:$BT$1,0),0)</f>
        <v>3.499845351261198</v>
      </c>
      <c r="Z36" s="900">
        <f>VLOOKUP(年度マスタ!$K$4&amp;"_"&amp;Z$33,データシート1!$A:$BT,MATCH("aa_"&amp;$S36,データシート1!$A$1:$BT$1,0),0)</f>
        <v>5.7294111205604601</v>
      </c>
      <c r="AA36" s="900">
        <f>VLOOKUP(年度マスタ!$K$4&amp;"_"&amp;AA$33,データシート1!$A:$BT,MATCH("aa_"&amp;$S36,データシート1!$A$1:$BT$1,0),0)</f>
        <v>4.880121612805139</v>
      </c>
      <c r="AB36" s="900">
        <f>VLOOKUP(年度マスタ!$K$4&amp;"_"&amp;AB$33,データシート1!$A:$BT,MATCH("aa_"&amp;$S36,データシート1!$A$1:$BT$1,0),0)</f>
        <v>5.1385644754868771</v>
      </c>
      <c r="AC36" s="900">
        <f>VLOOKUP(年度マスタ!$K$4&amp;"_"&amp;AC$33,データシート1!$A:$BT,MATCH("aa_"&amp;$S36,データシート1!$A$1:$BT$1,0),0)</f>
        <v>4.4413777845867148</v>
      </c>
      <c r="AD36" s="900">
        <f>VLOOKUP(年度マスタ!$K$4&amp;"_"&amp;AD$33,データシート1!$A:$BT,MATCH("aa_"&amp;$S36,データシート1!$A$1:$BT$1,0),0)</f>
        <v>3.72637339882959</v>
      </c>
      <c r="AE36" s="900">
        <f>VLOOKUP(年度マスタ!$K$4&amp;"_"&amp;AE$33,データシート1!$A:$BT,MATCH("aa_"&amp;$S36,データシート1!$A$1:$BT$1,0),0)</f>
        <v>6.2763327518696421</v>
      </c>
      <c r="AF36" s="900">
        <f>VLOOKUP(年度マスタ!$K$4&amp;"_"&amp;AF$33,データシート1!$A:$BT,MATCH("aa_"&amp;$S36,データシート1!$A$1:$BT$1,0),0)</f>
        <v>4.9375565558260384</v>
      </c>
      <c r="AG36" s="900">
        <f>VLOOKUP(年度マスタ!$K$4&amp;"_"&amp;AG$33,データシート1!$A:$BT,MATCH("aa_"&amp;$S36,データシート1!$A$1:$BT$1,0),0)</f>
        <v>5.198260467732899</v>
      </c>
      <c r="AH36" s="900">
        <f>VLOOKUP(年度マスタ!$K$4&amp;"_"&amp;AH$33,データシート1!$A:$BT,MATCH("aa_"&amp;$S36,データシート1!$A$1:$BT$1,0),0)</f>
        <v>4.8488204610317247</v>
      </c>
      <c r="AI36" s="900">
        <f>VLOOKUP(年度マスタ!$K$4&amp;"_"&amp;AI$33,データシート1!$A:$BT,MATCH("aa_"&amp;$S36,データシート1!$A$1:$BT$1,0),0)</f>
        <v>5.3112456889436936</v>
      </c>
      <c r="AJ36" s="900">
        <f>VLOOKUP(年度マスタ!$K$4&amp;"_"&amp;AJ$33,データシート1!$A:$BT,MATCH("aa_"&amp;$S36,データシート1!$A$1:$BT$1,0),0)</f>
        <v>5.2775629697537916</v>
      </c>
      <c r="AK36" s="901">
        <f>VLOOKUP(年度マスタ!$K$4&amp;"_"&amp;AK$33,データシート1!$A:$BT,MATCH("aa_"&amp;$S36,データシート1!$A$1:$BT$1,0),0)</f>
        <v>3.9053806199495411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18.523117911842217</v>
      </c>
      <c r="P37" s="453">
        <f t="shared" si="9"/>
        <v>0.31614224929480145</v>
      </c>
      <c r="Q37" s="328"/>
      <c r="R37" s="13"/>
      <c r="S37" s="356" t="s">
        <v>187</v>
      </c>
      <c r="T37" s="335"/>
      <c r="U37" s="346"/>
      <c r="V37" s="336" t="s">
        <v>194</v>
      </c>
      <c r="W37" s="357"/>
      <c r="X37" s="899">
        <f>VLOOKUP(年度マスタ!$K$4&amp;"_"&amp;X$33,データシート1!$A:$BT,MATCH("aa_"&amp;$S37,データシート1!$A$1:$BT$1,0),0)</f>
        <v>1.037392663796312</v>
      </c>
      <c r="Y37" s="900">
        <f>VLOOKUP(年度マスタ!$K$4&amp;"_"&amp;Y$33,データシート1!$A:$BT,MATCH("aa_"&amp;$S37,データシート1!$A$1:$BT$1,0),0)</f>
        <v>1.0283055915295849</v>
      </c>
      <c r="Z37" s="900">
        <f>VLOOKUP(年度マスタ!$K$4&amp;"_"&amp;Z$33,データシート1!$A:$BT,MATCH("aa_"&amp;$S37,データシート1!$A$1:$BT$1,0),0)</f>
        <v>1.396850950700008</v>
      </c>
      <c r="AA37" s="900">
        <f>VLOOKUP(年度マスタ!$K$4&amp;"_"&amp;AA$33,データシート1!$A:$BT,MATCH("aa_"&amp;$S37,データシート1!$A$1:$BT$1,0),0)</f>
        <v>1.2986046829996429</v>
      </c>
      <c r="AB37" s="900">
        <f>VLOOKUP(年度マスタ!$K$4&amp;"_"&amp;AB$33,データシート1!$A:$BT,MATCH("aa_"&amp;$S37,データシート1!$A$1:$BT$1,0),0)</f>
        <v>1.178435872412962</v>
      </c>
      <c r="AC37" s="900">
        <f>VLOOKUP(年度マスタ!$K$4&amp;"_"&amp;AC$33,データシート1!$A:$BT,MATCH("aa_"&amp;$S37,データシート1!$A$1:$BT$1,0),0)</f>
        <v>1.103579794251663</v>
      </c>
      <c r="AD37" s="900">
        <f>VLOOKUP(年度マスタ!$K$4&amp;"_"&amp;AD$33,データシート1!$A:$BT,MATCH("aa_"&amp;$S37,データシート1!$A$1:$BT$1,0),0)</f>
        <v>1.040804130099555</v>
      </c>
      <c r="AE37" s="900">
        <f>VLOOKUP(年度マスタ!$K$4&amp;"_"&amp;AE$33,データシート1!$A:$BT,MATCH("aa_"&amp;$S37,データシート1!$A$1:$BT$1,0),0)</f>
        <v>1.1063271736755451</v>
      </c>
      <c r="AF37" s="900">
        <f>VLOOKUP(年度マスタ!$K$4&amp;"_"&amp;AF$33,データシート1!$A:$BT,MATCH("aa_"&amp;$S37,データシート1!$A$1:$BT$1,0),0)</f>
        <v>1.0734465525279107</v>
      </c>
      <c r="AG37" s="900">
        <f>VLOOKUP(年度マスタ!$K$4&amp;"_"&amp;AG$33,データシート1!$A:$BT,MATCH("aa_"&amp;$S37,データシート1!$A$1:$BT$1,0),0)</f>
        <v>1.0150584562959373</v>
      </c>
      <c r="AH37" s="900">
        <f>VLOOKUP(年度マスタ!$K$4&amp;"_"&amp;AH$33,データシート1!$A:$BT,MATCH("aa_"&amp;$S37,データシート1!$A$1:$BT$1,0),0)</f>
        <v>0.95126072568904918</v>
      </c>
      <c r="AI37" s="900">
        <f>VLOOKUP(年度マスタ!$K$4&amp;"_"&amp;AI$33,データシート1!$A:$BT,MATCH("aa_"&amp;$S37,データシート1!$A$1:$BT$1,0),0)</f>
        <v>0.87698946528623922</v>
      </c>
      <c r="AJ37" s="900">
        <f>VLOOKUP(年度マスタ!$K$4&amp;"_"&amp;AJ$33,データシート1!$A:$BT,MATCH("aa_"&amp;$S37,データシート1!$A$1:$BT$1,0),0)</f>
        <v>0.8580200905526999</v>
      </c>
      <c r="AK37" s="901">
        <f>VLOOKUP(年度マスタ!$K$4&amp;"_"&amp;AK$33,データシート1!$A:$BT,MATCH("aa_"&amp;$S37,データシート1!$A$1:$BT$1,0),0)</f>
        <v>0.7864165082767004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17.895615013352828</v>
      </c>
      <c r="P38" s="454">
        <f t="shared" si="9"/>
        <v>0.30543237967611192</v>
      </c>
      <c r="Q38" s="328"/>
      <c r="R38" s="13"/>
      <c r="S38" s="356" t="s">
        <v>188</v>
      </c>
      <c r="T38" s="335"/>
      <c r="U38" s="348"/>
      <c r="V38" s="358" t="s">
        <v>197</v>
      </c>
      <c r="W38" s="358"/>
      <c r="X38" s="899">
        <f>VLOOKUP(年度マスタ!$K$4&amp;"_"&amp;X$33,データシート1!$A:$BT,MATCH("aa_"&amp;$S38,データシート1!$A$1:$BT$1,0),0)</f>
        <v>7.3665725403285593</v>
      </c>
      <c r="Y38" s="900">
        <f>VLOOKUP(年度マスタ!$K$4&amp;"_"&amp;Y$33,データシート1!$A:$BT,MATCH("aa_"&amp;$S38,データシート1!$A$1:$BT$1,0),0)</f>
        <v>7.0965718797821458</v>
      </c>
      <c r="Z38" s="900">
        <f>VLOOKUP(年度マスタ!$K$4&amp;"_"&amp;Z$33,データシート1!$A:$BT,MATCH("aa_"&amp;$S38,データシート1!$A$1:$BT$1,0),0)</f>
        <v>6.057058447392631</v>
      </c>
      <c r="AA38" s="900">
        <f>VLOOKUP(年度マスタ!$K$4&amp;"_"&amp;AA$33,データシート1!$A:$BT,MATCH("aa_"&amp;$S38,データシート1!$A$1:$BT$1,0),0)</f>
        <v>5.9810428217907079</v>
      </c>
      <c r="AB38" s="900">
        <f>VLOOKUP(年度マスタ!$K$4&amp;"_"&amp;AB$33,データシート1!$A:$BT,MATCH("aa_"&amp;$S38,データシート1!$A$1:$BT$1,0),0)</f>
        <v>4.7367502794333429</v>
      </c>
      <c r="AC38" s="900">
        <f>VLOOKUP(年度マスタ!$K$4&amp;"_"&amp;AC$33,データシート1!$A:$BT,MATCH("aa_"&amp;$S38,データシート1!$A$1:$BT$1,0),0)</f>
        <v>7.0750506664585187</v>
      </c>
      <c r="AD38" s="900">
        <f>VLOOKUP(年度マスタ!$K$4&amp;"_"&amp;AD$33,データシート1!$A:$BT,MATCH("aa_"&amp;$S38,データシート1!$A$1:$BT$1,0),0)</f>
        <v>7.5744803240989054</v>
      </c>
      <c r="AE38" s="900">
        <f>VLOOKUP(年度マスタ!$K$4&amp;"_"&amp;AE$33,データシート1!$A:$BT,MATCH("aa_"&amp;$S38,データシート1!$A$1:$BT$1,0),0)</f>
        <v>7.1773161517576574</v>
      </c>
      <c r="AF38" s="900">
        <f>VLOOKUP(年度マスタ!$K$4&amp;"_"&amp;AF$33,データシート1!$A:$BT,MATCH("aa_"&amp;$S38,データシート1!$A$1:$BT$1,0),0)</f>
        <v>6.9322822939151338</v>
      </c>
      <c r="AG38" s="900">
        <f>VLOOKUP(年度マスタ!$K$4&amp;"_"&amp;AG$33,データシート1!$A:$BT,MATCH("aa_"&amp;$S38,データシート1!$A$1:$BT$1,0),0)</f>
        <v>6.3533100343570874</v>
      </c>
      <c r="AH38" s="900">
        <f>VLOOKUP(年度マスタ!$K$4&amp;"_"&amp;AH$33,データシート1!$A:$BT,MATCH("aa_"&amp;$S38,データシート1!$A$1:$BT$1,0),0)</f>
        <v>6.4121417620634835</v>
      </c>
      <c r="AI38" s="900">
        <f>VLOOKUP(年度マスタ!$K$4&amp;"_"&amp;AI$33,データシート1!$A:$BT,MATCH("aa_"&amp;$S38,データシート1!$A$1:$BT$1,0),0)</f>
        <v>6.3885424918618021</v>
      </c>
      <c r="AJ38" s="900">
        <f>VLOOKUP(年度マスタ!$K$4&amp;"_"&amp;AJ$33,データシート1!$A:$BT,MATCH("aa_"&amp;$S38,データシート1!$A$1:$BT$1,0),0)</f>
        <v>6.6808889565317582</v>
      </c>
      <c r="AK38" s="901">
        <f>VLOOKUP(年度マスタ!$K$4&amp;"_"&amp;AK$33,データシート1!$A:$BT,MATCH("aa_"&amp;$S38,データシート1!$A$1:$BT$1,0),0)</f>
        <v>5.4045409253968986</v>
      </c>
      <c r="AL38" s="330"/>
      <c r="AW38" s="17" t="str">
        <f>年度マスタ!H4</f>
        <v>05</v>
      </c>
      <c r="AX38" s="17" t="s">
        <v>198</v>
      </c>
      <c r="AY38" s="17">
        <f>VLOOKUP($AW38&amp;"_"&amp;$AY$34,データシート1!$A:$BT,MATCH($AY$31&amp;"_"&amp;AY$36,データシート1!$A$1:$BT$1,0),0)</f>
        <v>1514.0693240558901</v>
      </c>
      <c r="AZ38" s="17">
        <f>VLOOKUP($AW38&amp;"_"&amp;$AY$34,データシート1!$A:$BT,MATCH($AY$31&amp;"_"&amp;AZ$36,データシート1!$A$1:$BT$1,0),0)</f>
        <v>109.28918226033063</v>
      </c>
      <c r="BA38" s="17">
        <f>VLOOKUP($AW38&amp;"_"&amp;$AY$34,データシート1!$A:$BT,MATCH($AY$31&amp;"_"&amp;BA$36,データシート1!$A$1:$BT$1,0),0)</f>
        <v>316.74358637340549</v>
      </c>
      <c r="BB38" s="17">
        <f>VLOOKUP($AW38&amp;"_"&amp;$AY$34,データシート1!$A:$BT,MATCH($AY$31&amp;"_"&amp;BB$36,データシート1!$A$1:$BT$1,0),0)</f>
        <v>1397.5270401127809</v>
      </c>
      <c r="BC38" s="17">
        <f>VLOOKUP($AW38&amp;"_"&amp;$AY$34,データシート1!$A:$BT,MATCH($AY$31&amp;"_"&amp;BC$36,データシート1!$A$1:$BT$1,0),0)</f>
        <v>1782.5363328043986</v>
      </c>
      <c r="BD38" s="17">
        <f>VLOOKUP($AW38&amp;"_"&amp;$AY$34,データシート1!$A:$BT,MATCH($AY$31&amp;"_"&amp;BD$36,データシート1!$A$1:$BT$1,0),0)</f>
        <v>853.09125700465222</v>
      </c>
      <c r="BE38" s="17">
        <f>VLOOKUP($AW38&amp;"_"&amp;$AY$34,データシート1!$A:$BT,MATCH($AY$31&amp;"_"&amp;BE$36,データシート1!$A$1:$BT$1,0),0)</f>
        <v>839.20913401815324</v>
      </c>
      <c r="BF38" s="17">
        <f>VLOOKUP($AW38&amp;"_"&amp;$AY$34,データシート1!$A:$BT,MATCH($AY$31&amp;"_"&amp;BF$36,データシート1!$A$1:$BT$1,0),0)</f>
        <v>55.397758065858937</v>
      </c>
      <c r="BG38" s="17">
        <f>VLOOKUP($AW38&amp;"_"&amp;$AY$34,データシート1!$A:$BT,MATCH($AY$31&amp;"_"&amp;BG$36,データシート1!$A$1:$BT$1,0),0)</f>
        <v>70.178898139209736</v>
      </c>
      <c r="BH38" s="17">
        <f>VLOOKUP($AW38&amp;"_"&amp;$AY$34,データシート1!$A:$BT,MATCH($AY$31&amp;"_"&amp;BH$36,データシート1!$A$1:$BT$1,0),0)</f>
        <v>116.23368614617468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7.610160702304813</v>
      </c>
      <c r="P39" s="454">
        <f t="shared" si="9"/>
        <v>0.12988597996147352</v>
      </c>
      <c r="Q39" s="328"/>
      <c r="R39" s="13"/>
      <c r="S39" s="356" t="s">
        <v>189</v>
      </c>
      <c r="T39" s="335"/>
      <c r="U39" s="343" t="s">
        <v>199</v>
      </c>
      <c r="V39" s="344"/>
      <c r="W39" s="344"/>
      <c r="X39" s="896">
        <f>VLOOKUP(年度マスタ!$K$4&amp;"_"&amp;X$33,データシート1!$A:$BT,MATCH("aa_"&amp;$S39,データシート1!$A$1:$BT$1,0),0)</f>
        <v>7.8830750050021026</v>
      </c>
      <c r="Y39" s="897">
        <f>VLOOKUP(年度マスタ!$K$4&amp;"_"&amp;Y$33,データシート1!$A:$BT,MATCH("aa_"&amp;$S39,データシート1!$A$1:$BT$1,0),0)</f>
        <v>7.4040023463567568</v>
      </c>
      <c r="Z39" s="897">
        <f>VLOOKUP(年度マスタ!$K$4&amp;"_"&amp;Z$33,データシート1!$A:$BT,MATCH("aa_"&amp;$S39,データシート1!$A$1:$BT$1,0),0)</f>
        <v>8.5500776120838662</v>
      </c>
      <c r="AA39" s="897">
        <f>VLOOKUP(年度マスタ!$K$4&amp;"_"&amp;AA$33,データシート1!$A:$BT,MATCH("aa_"&amp;$S39,データシート1!$A$1:$BT$1,0),0)</f>
        <v>8.5069914949141641</v>
      </c>
      <c r="AB39" s="897">
        <f>VLOOKUP(年度マスタ!$K$4&amp;"_"&amp;AB$33,データシート1!$A:$BT,MATCH("aa_"&amp;$S39,データシート1!$A$1:$BT$1,0),0)</f>
        <v>8.3939731481559168</v>
      </c>
      <c r="AC39" s="897">
        <f>VLOOKUP(年度マスタ!$K$4&amp;"_"&amp;AC$33,データシート1!$A:$BT,MATCH("aa_"&amp;$S39,データシート1!$A$1:$BT$1,0),0)</f>
        <v>7.8239106922709292</v>
      </c>
      <c r="AD39" s="897">
        <f>VLOOKUP(年度マスタ!$K$4&amp;"_"&amp;AD$33,データシート1!$A:$BT,MATCH("aa_"&amp;$S39,データシート1!$A$1:$BT$1,0),0)</f>
        <v>7.4303343483386257</v>
      </c>
      <c r="AE39" s="897">
        <f>VLOOKUP(年度マスタ!$K$4&amp;"_"&amp;AE$33,データシート1!$A:$BT,MATCH("aa_"&amp;$S39,データシート1!$A$1:$BT$1,0),0)</f>
        <v>6.4586072072410081</v>
      </c>
      <c r="AF39" s="897">
        <f>VLOOKUP(年度マスタ!$K$4&amp;"_"&amp;AF$33,データシート1!$A:$BT,MATCH("aa_"&amp;$S39,データシート1!$A$1:$BT$1,0),0)</f>
        <v>5.8097459034383396</v>
      </c>
      <c r="AG39" s="897">
        <f>VLOOKUP(年度マスタ!$K$4&amp;"_"&amp;AG$33,データシート1!$A:$BT,MATCH("aa_"&amp;$S39,データシート1!$A$1:$BT$1,0),0)</f>
        <v>6.0873555394338297</v>
      </c>
      <c r="AH39" s="897">
        <f>VLOOKUP(年度マスタ!$K$4&amp;"_"&amp;AH$33,データシート1!$A:$BT,MATCH("aa_"&amp;$S39,データシート1!$A$1:$BT$1,0),0)</f>
        <v>5.7528956386242687</v>
      </c>
      <c r="AI39" s="897">
        <f>VLOOKUP(年度マスタ!$K$4&amp;"_"&amp;AI$33,データシート1!$A:$BT,MATCH("aa_"&amp;$S39,データシート1!$A$1:$BT$1,0),0)</f>
        <v>4.7520210197462776</v>
      </c>
      <c r="AJ39" s="897">
        <f>VLOOKUP(年度マスタ!$K$4&amp;"_"&amp;AJ$33,データシート1!$A:$BT,MATCH("aa_"&amp;$S39,データシート1!$A$1:$BT$1,0),0)</f>
        <v>5.5220558192549447</v>
      </c>
      <c r="AK39" s="898">
        <f>VLOOKUP(年度マスタ!$K$4&amp;"_"&amp;AK$33,データシート1!$A:$BT,MATCH("aa_"&amp;$S39,データシート1!$A$1:$BT$1,0),0)</f>
        <v>5.4072733991590241</v>
      </c>
      <c r="AL39" s="330"/>
      <c r="AW39" s="17" t="str">
        <f>年度マスタ!K4</f>
        <v>05349</v>
      </c>
      <c r="AX39" s="17" t="s">
        <v>200</v>
      </c>
      <c r="AY39" s="17">
        <f>VLOOKUP($AW39&amp;"_"&amp;$AY$34,データシート1!$A:$BT,MATCH($AY$31&amp;"_"&amp;AY$36,データシート1!$A$1:$BT$1,0),0)</f>
        <v>3.9053806199495411</v>
      </c>
      <c r="AZ39" s="17">
        <f>VLOOKUP($AW39&amp;"_"&amp;$AY$34,データシート1!$A:$BT,MATCH($AY$31&amp;"_"&amp;AZ$36,データシート1!$A$1:$BT$1,0),0)</f>
        <v>0.7864165082767004</v>
      </c>
      <c r="BA39" s="17">
        <f>VLOOKUP($AW39&amp;"_"&amp;$AY$34,データシート1!$A:$BT,MATCH($AY$31&amp;"_"&amp;BA$36,データシート1!$A$1:$BT$1,0),0)</f>
        <v>5.4045409253968986</v>
      </c>
      <c r="BB39" s="17">
        <f>VLOOKUP($AW39&amp;"_"&amp;$AY$34,データシート1!$A:$BT,MATCH($AY$31&amp;"_"&amp;BB$36,データシート1!$A$1:$BT$1,0),0)</f>
        <v>5.4072733991590241</v>
      </c>
      <c r="BC39" s="17">
        <f>VLOOKUP($AW39&amp;"_"&amp;$AY$34,データシート1!$A:$BT,MATCH($AY$31&amp;"_"&amp;BC$36,データシート1!$A$1:$BT$1,0),0)</f>
        <v>12.48508790525041</v>
      </c>
      <c r="BD39" s="17">
        <f>VLOOKUP($AW39&amp;"_"&amp;$AY$34,データシート1!$A:$BT,MATCH($AY$31&amp;"_"&amp;BD$36,データシート1!$A$1:$BT$1,0),0)</f>
        <v>5.6319049004744057</v>
      </c>
      <c r="BE39" s="17">
        <f>VLOOKUP($AW39&amp;"_"&amp;$AY$34,データシート1!$A:$BT,MATCH($AY$31&amp;"_"&amp;BE$36,データシート1!$A$1:$BT$1,0),0)</f>
        <v>8.2749242708596267</v>
      </c>
      <c r="BF39" s="17">
        <f>VLOOKUP($AW39&amp;"_"&amp;$AY$34,データシート1!$A:$BT,MATCH($AY$31&amp;"_"&amp;BF$36,データシート1!$A$1:$BT$1,0),0)</f>
        <v>0.38106449054835645</v>
      </c>
      <c r="BG39" s="17">
        <f>VLOOKUP($AW39&amp;"_"&amp;$AY$34,データシート1!$A:$BT,MATCH($AY$31&amp;"_"&amp;BG$36,データシート1!$A$1:$BT$1,0),0)</f>
        <v>0</v>
      </c>
      <c r="BH39" s="17">
        <f>VLOOKUP($AW39&amp;"_"&amp;$AY$34,データシート1!$A:$BT,MATCH($AY$31&amp;"_"&amp;BH$36,データシート1!$A$1:$BT$1,0),0)</f>
        <v>0.85293271088919576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10.285454311048015</v>
      </c>
      <c r="P40" s="454">
        <f t="shared" si="9"/>
        <v>0.17554639971463842</v>
      </c>
      <c r="Q40" s="328"/>
      <c r="R40" s="13"/>
      <c r="S40" s="356" t="s">
        <v>165</v>
      </c>
      <c r="T40" s="335"/>
      <c r="U40" s="343" t="s">
        <v>165</v>
      </c>
      <c r="V40" s="344"/>
      <c r="W40" s="344"/>
      <c r="X40" s="896">
        <f>VLOOKUP(年度マスタ!$K$4&amp;"_"&amp;X$33,データシート1!$A:$BT,MATCH("aa_"&amp;$S40,データシート1!$A$1:$BT$1,0),0)</f>
        <v>14.934937998674579</v>
      </c>
      <c r="Y40" s="897">
        <f>VLOOKUP(年度マスタ!$K$4&amp;"_"&amp;Y$33,データシート1!$A:$BT,MATCH("aa_"&amp;$S40,データシート1!$A$1:$BT$1,0),0)</f>
        <v>17.444300355615191</v>
      </c>
      <c r="Z40" s="897">
        <f>VLOOKUP(年度マスタ!$K$4&amp;"_"&amp;Z$33,データシート1!$A:$BT,MATCH("aa_"&amp;$S40,データシート1!$A$1:$BT$1,0),0)</f>
        <v>16.206030764493001</v>
      </c>
      <c r="AA40" s="897">
        <f>VLOOKUP(年度マスタ!$K$4&amp;"_"&amp;AA$33,データシート1!$A:$BT,MATCH("aa_"&amp;$S40,データシート1!$A$1:$BT$1,0),0)</f>
        <v>17.46484778542381</v>
      </c>
      <c r="AB40" s="897">
        <f>VLOOKUP(年度マスタ!$K$4&amp;"_"&amp;AB$33,データシート1!$A:$BT,MATCH("aa_"&amp;$S40,データシート1!$A$1:$BT$1,0),0)</f>
        <v>19.800726823863741</v>
      </c>
      <c r="AC40" s="897">
        <f>VLOOKUP(年度マスタ!$K$4&amp;"_"&amp;AC$33,データシート1!$A:$BT,MATCH("aa_"&amp;$S40,データシート1!$A$1:$BT$1,0),0)</f>
        <v>16.053865403265181</v>
      </c>
      <c r="AD40" s="897">
        <f>VLOOKUP(年度マスタ!$K$4&amp;"_"&amp;AD$33,データシート1!$A:$BT,MATCH("aa_"&amp;$S40,データシート1!$A$1:$BT$1,0),0)</f>
        <v>15.385755150244821</v>
      </c>
      <c r="AE40" s="897">
        <f>VLOOKUP(年度マスタ!$K$4&amp;"_"&amp;AE$33,データシート1!$A:$BT,MATCH("aa_"&amp;$S40,データシート1!$A$1:$BT$1,0),0)</f>
        <v>15.605334292319135</v>
      </c>
      <c r="AF40" s="897">
        <f>VLOOKUP(年度マスタ!$K$4&amp;"_"&amp;AF$33,データシート1!$A:$BT,MATCH("aa_"&amp;$S40,データシート1!$A$1:$BT$1,0),0)</f>
        <v>16.777757155653596</v>
      </c>
      <c r="AG40" s="897">
        <f>VLOOKUP(年度マスタ!$K$4&amp;"_"&amp;AG$33,データシート1!$A:$BT,MATCH("aa_"&amp;$S40,データシート1!$A$1:$BT$1,0),0)</f>
        <v>14.273948671898017</v>
      </c>
      <c r="AH40" s="897">
        <f>VLOOKUP(年度マスタ!$K$4&amp;"_"&amp;AH$33,データシート1!$A:$BT,MATCH("aa_"&amp;$S40,データシート1!$A$1:$BT$1,0),0)</f>
        <v>13.279606329099956</v>
      </c>
      <c r="AI40" s="897">
        <f>VLOOKUP(年度マスタ!$K$4&amp;"_"&amp;AI$33,データシート1!$A:$BT,MATCH("aa_"&amp;$S40,データシート1!$A$1:$BT$1,0),0)</f>
        <v>12.423270990369534</v>
      </c>
      <c r="AJ40" s="897">
        <f>VLOOKUP(年度マスタ!$K$4&amp;"_"&amp;AJ$33,データシート1!$A:$BT,MATCH("aa_"&amp;$S40,データシート1!$A$1:$BT$1,0),0)</f>
        <v>13.339794576720772</v>
      </c>
      <c r="AK40" s="898">
        <f>VLOOKUP(年度マスタ!$K$4&amp;"_"&amp;AK$33,データシート1!$A:$BT,MATCH("aa_"&amp;$S40,データシート1!$A$1:$BT$1,0),0)</f>
        <v>12.48508790525041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0.62750289848938801</v>
      </c>
      <c r="P41" s="454">
        <f t="shared" si="9"/>
        <v>1.0709869618689518E-2</v>
      </c>
      <c r="Q41" s="328"/>
      <c r="R41" s="13"/>
      <c r="S41" s="356" t="s">
        <v>201</v>
      </c>
      <c r="T41" s="335"/>
      <c r="U41" s="246" t="s">
        <v>128</v>
      </c>
      <c r="V41" s="344"/>
      <c r="W41" s="344"/>
      <c r="X41" s="896">
        <f>X42+X45+X46</f>
        <v>19.599345733210185</v>
      </c>
      <c r="Y41" s="897">
        <f t="shared" ref="Y41:AH41" si="12">Y42+Y45+Y46</f>
        <v>19.63151272523292</v>
      </c>
      <c r="Z41" s="897">
        <f t="shared" si="12"/>
        <v>18.858985642171071</v>
      </c>
      <c r="AA41" s="897">
        <f t="shared" si="12"/>
        <v>18.802311311498066</v>
      </c>
      <c r="AB41" s="897">
        <f t="shared" si="12"/>
        <v>18.523117911842217</v>
      </c>
      <c r="AC41" s="897">
        <f t="shared" si="12"/>
        <v>17.889979572618209</v>
      </c>
      <c r="AD41" s="897">
        <f t="shared" si="12"/>
        <v>17.511113211200016</v>
      </c>
      <c r="AE41" s="897">
        <f t="shared" si="12"/>
        <v>17.318778429499712</v>
      </c>
      <c r="AF41" s="897">
        <f t="shared" si="12"/>
        <v>16.897959474529262</v>
      </c>
      <c r="AG41" s="897">
        <f t="shared" si="12"/>
        <v>16.5147263211888</v>
      </c>
      <c r="AH41" s="897">
        <f t="shared" si="12"/>
        <v>15.792206362130981</v>
      </c>
      <c r="AI41" s="897">
        <f>AI42+AI45+AI46</f>
        <v>14.390181703215632</v>
      </c>
      <c r="AJ41" s="897">
        <f>AJ42+AJ45+AJ46</f>
        <v>14.319750613442793</v>
      </c>
      <c r="AK41" s="898">
        <f>AK42+AK45+AK46</f>
        <v>14.287893661882388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19.094723799275503</v>
      </c>
      <c r="Y42" s="900">
        <f t="shared" ref="Y42:AK42" si="13">SUM(Y43:Y44)</f>
        <v>19.113103894233866</v>
      </c>
      <c r="Z42" s="900">
        <f t="shared" si="13"/>
        <v>18.273288051277845</v>
      </c>
      <c r="AA42" s="900">
        <f t="shared" si="13"/>
        <v>18.176484620768562</v>
      </c>
      <c r="AB42" s="900">
        <f t="shared" si="13"/>
        <v>17.895615013352828</v>
      </c>
      <c r="AC42" s="900">
        <f t="shared" si="13"/>
        <v>17.304181531129714</v>
      </c>
      <c r="AD42" s="900">
        <f t="shared" si="13"/>
        <v>16.953420614506854</v>
      </c>
      <c r="AE42" s="900">
        <f t="shared" si="13"/>
        <v>16.787272419918633</v>
      </c>
      <c r="AF42" s="900">
        <f t="shared" si="13"/>
        <v>16.395182982347684</v>
      </c>
      <c r="AG42" s="900">
        <f t="shared" si="13"/>
        <v>16.058574463351505</v>
      </c>
      <c r="AH42" s="900">
        <f t="shared" si="13"/>
        <v>15.357642996102314</v>
      </c>
      <c r="AI42" s="900">
        <f t="shared" si="13"/>
        <v>13.985357376358648</v>
      </c>
      <c r="AJ42" s="900">
        <f t="shared" si="13"/>
        <v>13.928965703631754</v>
      </c>
      <c r="AK42" s="901">
        <f t="shared" si="13"/>
        <v>13.906829171334032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0.81951810617596965</v>
      </c>
      <c r="P43" s="612">
        <f t="shared" si="9"/>
        <v>1.3987078128928227E-2</v>
      </c>
      <c r="Q43" s="328"/>
      <c r="R43" s="13"/>
      <c r="S43" s="356" t="s">
        <v>190</v>
      </c>
      <c r="T43" s="359"/>
      <c r="U43" s="346"/>
      <c r="V43" s="360"/>
      <c r="W43" s="347" t="s">
        <v>190</v>
      </c>
      <c r="X43" s="899">
        <f>VLOOKUP(年度マスタ!$K$4&amp;"_"&amp;X$33,データシート1!$A:$BT,MATCH("aa_"&amp;$S43,データシート1!$A$1:$BT$1,0),0)</f>
        <v>8.3082039163147527</v>
      </c>
      <c r="Y43" s="900">
        <f>VLOOKUP(年度マスタ!$K$4&amp;"_"&amp;Y$33,データシート1!$A:$BT,MATCH("aa_"&amp;$S43,データシート1!$A$1:$BT$1,0),0)</f>
        <v>8.192985148956728</v>
      </c>
      <c r="Z43" s="900">
        <f>VLOOKUP(年度マスタ!$K$4&amp;"_"&amp;Z$33,データシート1!$A:$BT,MATCH("aa_"&amp;$S43,データシート1!$A$1:$BT$1,0),0)</f>
        <v>7.9705990403596267</v>
      </c>
      <c r="AA43" s="900">
        <f>VLOOKUP(年度マスタ!$K$4&amp;"_"&amp;AA$33,データシート1!$A:$BT,MATCH("aa_"&amp;$S43,データシート1!$A$1:$BT$1,0),0)</f>
        <v>7.9595001647635657</v>
      </c>
      <c r="AB43" s="900">
        <f>VLOOKUP(年度マスタ!$K$4&amp;"_"&amp;AB$33,データシート1!$A:$BT,MATCH("aa_"&amp;$S43,データシート1!$A$1:$BT$1,0),0)</f>
        <v>7.610160702304813</v>
      </c>
      <c r="AC43" s="900">
        <f>VLOOKUP(年度マスタ!$K$4&amp;"_"&amp;AC$33,データシート1!$A:$BT,MATCH("aa_"&amp;$S43,データシート1!$A$1:$BT$1,0),0)</f>
        <v>7.2012674652150253</v>
      </c>
      <c r="AD43" s="900">
        <f>VLOOKUP(年度マスタ!$K$4&amp;"_"&amp;AD$33,データシート1!$A:$BT,MATCH("aa_"&amp;$S43,データシート1!$A$1:$BT$1,0),0)</f>
        <v>7.0586123927899358</v>
      </c>
      <c r="AE43" s="900">
        <f>VLOOKUP(年度マスタ!$K$4&amp;"_"&amp;AE$33,データシート1!$A:$BT,MATCH("aa_"&amp;$S43,データシート1!$A$1:$BT$1,0),0)</f>
        <v>6.9677953911819204</v>
      </c>
      <c r="AF43" s="900">
        <f>VLOOKUP(年度マスタ!$K$4&amp;"_"&amp;AF$33,データシート1!$A:$BT,MATCH("aa_"&amp;$S43,データシート1!$A$1:$BT$1,0),0)</f>
        <v>6.7972309751441351</v>
      </c>
      <c r="AG43" s="900">
        <f>VLOOKUP(年度マスタ!$K$4&amp;"_"&amp;AG$33,データシート1!$A:$BT,MATCH("aa_"&amp;$S43,データシート1!$A$1:$BT$1,0),0)</f>
        <v>6.661320222272618</v>
      </c>
      <c r="AH43" s="900">
        <f>VLOOKUP(年度マスタ!$K$4&amp;"_"&amp;AH$33,データシート1!$A:$BT,MATCH("aa_"&amp;$S43,データシート1!$A$1:$BT$1,0),0)</f>
        <v>6.4529833179664804</v>
      </c>
      <c r="AI43" s="900">
        <f>VLOOKUP(年度マスタ!$K$4&amp;"_"&amp;AI$33,データシート1!$A:$BT,MATCH("aa_"&amp;$S43,データシート1!$A$1:$BT$1,0),0)</f>
        <v>5.625736987359705</v>
      </c>
      <c r="AJ43" s="900">
        <f>VLOOKUP(年度マスタ!$K$4&amp;"_"&amp;AJ$33,データシート1!$A:$BT,MATCH("aa_"&amp;$S43,データシート1!$A$1:$BT$1,0),0)</f>
        <v>5.4256695836526108</v>
      </c>
      <c r="AK43" s="901">
        <f>VLOOKUP(年度マスタ!$K$4&amp;"_"&amp;AK$33,データシート1!$A:$BT,MATCH("aa_"&amp;$S43,データシート1!$A$1:$BT$1,0),0)</f>
        <v>5.6319049004744057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10.78651988296075</v>
      </c>
      <c r="Y44" s="900">
        <f>VLOOKUP(年度マスタ!$K$4&amp;"_"&amp;Y$33,データシート1!$A:$BT,MATCH("aa_"&amp;$S44,データシート1!$A$1:$BT$1,0),0)</f>
        <v>10.92011874527714</v>
      </c>
      <c r="Z44" s="900">
        <f>VLOOKUP(年度マスタ!$K$4&amp;"_"&amp;Z$33,データシート1!$A:$BT,MATCH("aa_"&amp;$S44,データシート1!$A$1:$BT$1,0),0)</f>
        <v>10.302689010918218</v>
      </c>
      <c r="AA44" s="900">
        <f>VLOOKUP(年度マスタ!$K$4&amp;"_"&amp;AA$33,データシート1!$A:$BT,MATCH("aa_"&amp;$S44,データシート1!$A$1:$BT$1,0),0)</f>
        <v>10.216984456004997</v>
      </c>
      <c r="AB44" s="900">
        <f>VLOOKUP(年度マスタ!$K$4&amp;"_"&amp;AB$33,データシート1!$A:$BT,MATCH("aa_"&amp;$S44,データシート1!$A$1:$BT$1,0),0)</f>
        <v>10.285454311048015</v>
      </c>
      <c r="AC44" s="900">
        <f>VLOOKUP(年度マスタ!$K$4&amp;"_"&amp;AC$33,データシート1!$A:$BT,MATCH("aa_"&amp;$S44,データシート1!$A$1:$BT$1,0),0)</f>
        <v>10.102914065914691</v>
      </c>
      <c r="AD44" s="900">
        <f>VLOOKUP(年度マスタ!$K$4&amp;"_"&amp;AD$33,データシート1!$A:$BT,MATCH("aa_"&amp;$S44,データシート1!$A$1:$BT$1,0),0)</f>
        <v>9.8948082217169198</v>
      </c>
      <c r="AE44" s="900">
        <f>VLOOKUP(年度マスタ!$K$4&amp;"_"&amp;AE$33,データシート1!$A:$BT,MATCH("aa_"&amp;$S44,データシート1!$A$1:$BT$1,0),0)</f>
        <v>9.8194770287367135</v>
      </c>
      <c r="AF44" s="900">
        <f>VLOOKUP(年度マスタ!$K$4&amp;"_"&amp;AF$33,データシート1!$A:$BT,MATCH("aa_"&amp;$S44,データシート1!$A$1:$BT$1,0),0)</f>
        <v>9.5979520072035474</v>
      </c>
      <c r="AG44" s="900">
        <f>VLOOKUP(年度マスタ!$K$4&amp;"_"&amp;AG$33,データシート1!$A:$BT,MATCH("aa_"&amp;$S44,データシート1!$A$1:$BT$1,0),0)</f>
        <v>9.3972542410788851</v>
      </c>
      <c r="AH44" s="900">
        <f>VLOOKUP(年度マスタ!$K$4&amp;"_"&amp;AH$33,データシート1!$A:$BT,MATCH("aa_"&amp;$S44,データシート1!$A$1:$BT$1,0),0)</f>
        <v>8.9046596781358325</v>
      </c>
      <c r="AI44" s="900">
        <f>VLOOKUP(年度マスタ!$K$4&amp;"_"&amp;AI$33,データシート1!$A:$BT,MATCH("aa_"&amp;$S44,データシート1!$A$1:$BT$1,0),0)</f>
        <v>8.3596203889989429</v>
      </c>
      <c r="AJ44" s="900">
        <f>VLOOKUP(年度マスタ!$K$4&amp;"_"&amp;AJ$33,データシート1!$A:$BT,MATCH("aa_"&amp;$S44,データシート1!$A$1:$BT$1,0),0)</f>
        <v>8.5032961199791419</v>
      </c>
      <c r="AK44" s="901">
        <f>VLOOKUP(年度マスタ!$K$4&amp;"_"&amp;AK$33,データシート1!$A:$BT,MATCH("aa_"&amp;$S44,データシート1!$A$1:$BT$1,0),0)</f>
        <v>8.2749242708596267</v>
      </c>
      <c r="AL44" s="330"/>
      <c r="AW44" s="17" t="str">
        <f>AW47</f>
        <v>秋田県</v>
      </c>
      <c r="AX44" s="1010">
        <f t="shared" si="14"/>
        <v>0.27502496896420314</v>
      </c>
      <c r="AY44" s="1010">
        <f t="shared" si="14"/>
        <v>0.19811062123066353</v>
      </c>
      <c r="AZ44" s="1010">
        <f t="shared" si="14"/>
        <v>0.25268876388224287</v>
      </c>
      <c r="BA44" s="1010">
        <f t="shared" si="14"/>
        <v>0.25769859244957072</v>
      </c>
      <c r="BB44" s="1010">
        <f t="shared" si="14"/>
        <v>1.6477053473319798E-2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0.50462193393468102</v>
      </c>
      <c r="Y45" s="900">
        <f>VLOOKUP(年度マスタ!$K$4&amp;"_"&amp;Y$33,データシート1!$A:$BT,MATCH("aa_"&amp;$S45,データシート1!$A$1:$BT$1,0),0)</f>
        <v>0.51840883099905199</v>
      </c>
      <c r="Z45" s="900">
        <f>VLOOKUP(年度マスタ!$K$4&amp;"_"&amp;Z$33,データシート1!$A:$BT,MATCH("aa_"&amp;$S45,データシート1!$A$1:$BT$1,0),0)</f>
        <v>0.58569759089322404</v>
      </c>
      <c r="AA45" s="900">
        <f>VLOOKUP(年度マスタ!$K$4&amp;"_"&amp;AA$33,データシート1!$A:$BT,MATCH("aa_"&amp;$S45,データシート1!$A$1:$BT$1,0),0)</f>
        <v>0.62582669072950203</v>
      </c>
      <c r="AB45" s="900">
        <f>VLOOKUP(年度マスタ!$K$4&amp;"_"&amp;AB$33,データシート1!$A:$BT,MATCH("aa_"&amp;$S45,データシート1!$A$1:$BT$1,0),0)</f>
        <v>0.62750289848938801</v>
      </c>
      <c r="AC45" s="900">
        <f>VLOOKUP(年度マスタ!$K$4&amp;"_"&amp;AC$33,データシート1!$A:$BT,MATCH("aa_"&amp;$S45,データシート1!$A$1:$BT$1,0),0)</f>
        <v>0.58579804148849601</v>
      </c>
      <c r="AD45" s="900">
        <f>VLOOKUP(年度マスタ!$K$4&amp;"_"&amp;AD$33,データシート1!$A:$BT,MATCH("aa_"&amp;$S45,データシート1!$A$1:$BT$1,0),0)</f>
        <v>0.55769259669316296</v>
      </c>
      <c r="AE45" s="900">
        <f>VLOOKUP(年度マスタ!$K$4&amp;"_"&amp;AE$33,データシート1!$A:$BT,MATCH("aa_"&amp;$S45,データシート1!$A$1:$BT$1,0),0)</f>
        <v>0.5315060095810783</v>
      </c>
      <c r="AF45" s="900">
        <f>VLOOKUP(年度マスタ!$K$4&amp;"_"&amp;AF$33,データシート1!$A:$BT,MATCH("aa_"&amp;$S45,データシート1!$A$1:$BT$1,0),0)</f>
        <v>0.50277649218157705</v>
      </c>
      <c r="AG45" s="900">
        <f>VLOOKUP(年度マスタ!$K$4&amp;"_"&amp;AG$33,データシート1!$A:$BT,MATCH("aa_"&amp;$S45,データシート1!$A$1:$BT$1,0),0)</f>
        <v>0.45615185783729301</v>
      </c>
      <c r="AH45" s="900">
        <f>VLOOKUP(年度マスタ!$K$4&amp;"_"&amp;AH$33,データシート1!$A:$BT,MATCH("aa_"&amp;$S45,データシート1!$A$1:$BT$1,0),0)</f>
        <v>0.43456336602866702</v>
      </c>
      <c r="AI45" s="900">
        <f>VLOOKUP(年度マスタ!$K$4&amp;"_"&amp;AI$33,データシート1!$A:$BT,MATCH("aa_"&amp;$S45,データシート1!$A$1:$BT$1,0),0)</f>
        <v>0.404824326856984</v>
      </c>
      <c r="AJ45" s="900">
        <f>VLOOKUP(年度マスタ!$K$4&amp;"_"&amp;AJ$33,データシート1!$A:$BT,MATCH("aa_"&amp;$S45,データシート1!$A$1:$BT$1,0),0)</f>
        <v>0.39078490981103903</v>
      </c>
      <c r="AK45" s="901">
        <f>VLOOKUP(年度マスタ!$K$4&amp;"_"&amp;AK$33,データシート1!$A:$BT,MATCH("aa_"&amp;$S45,データシート1!$A$1:$BT$1,0),0)</f>
        <v>0.38106449054835645</v>
      </c>
      <c r="AL45" s="330"/>
      <c r="AW45" s="17" t="str">
        <f>AW48</f>
        <v>八峰町</v>
      </c>
      <c r="AX45" s="1010">
        <f t="shared" ref="AX45:BB45" si="15">AX48/$BC48</f>
        <v>0.2340934170396427</v>
      </c>
      <c r="AY45" s="1010">
        <f t="shared" si="15"/>
        <v>0.12537289264224433</v>
      </c>
      <c r="AZ45" s="1010">
        <f t="shared" si="15"/>
        <v>0.28947890554551714</v>
      </c>
      <c r="BA45" s="1010">
        <f t="shared" si="15"/>
        <v>0.33127871034477024</v>
      </c>
      <c r="BB45" s="1010">
        <f t="shared" si="15"/>
        <v>1.9776074427825446E-2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0.79784012178367758</v>
      </c>
      <c r="Y47" s="903">
        <f>VLOOKUP(年度マスタ!$K$4&amp;"_"&amp;Y$33,データシート1!$A:$BT,MATCH("aa_"&amp;$S47,データシート1!$A$1:$BT$1,0),0)</f>
        <v>0.84298701343158666</v>
      </c>
      <c r="Z47" s="903">
        <f>VLOOKUP(年度マスタ!$K$4&amp;"_"&amp;Z$33,データシート1!$A:$BT,MATCH("aa_"&amp;$S47,データシート1!$A$1:$BT$1,0),0)</f>
        <v>0.73983071037972004</v>
      </c>
      <c r="AA47" s="903">
        <f>VLOOKUP(年度マスタ!$K$4&amp;"_"&amp;AA$33,データシート1!$A:$BT,MATCH("aa_"&amp;$S47,データシート1!$A$1:$BT$1,0),0)</f>
        <v>0.73316474461316672</v>
      </c>
      <c r="AB47" s="903">
        <f>VLOOKUP(年度マスタ!$K$4&amp;"_"&amp;AB$33,データシート1!$A:$BT,MATCH("aa_"&amp;$S47,データシート1!$A$1:$BT$1,0),0)</f>
        <v>0.81951810617596965</v>
      </c>
      <c r="AC47" s="903">
        <f>VLOOKUP(年度マスタ!$K$4&amp;"_"&amp;AC$33,データシート1!$A:$BT,MATCH("aa_"&amp;$S47,データシート1!$A$1:$BT$1,0),0)</f>
        <v>0.8132959688507253</v>
      </c>
      <c r="AD47" s="903">
        <f>VLOOKUP(年度マスタ!$K$4&amp;"_"&amp;AD$33,データシート1!$A:$BT,MATCH("aa_"&amp;$S47,データシート1!$A$1:$BT$1,0),0)</f>
        <v>0.8737499822317023</v>
      </c>
      <c r="AE47" s="903">
        <f>VLOOKUP(年度マスタ!$K$4&amp;"_"&amp;AE$33,データシート1!$A:$BT,MATCH("aa_"&amp;$S47,データシート1!$A$1:$BT$1,0),0)</f>
        <v>1.2066178137545742</v>
      </c>
      <c r="AF47" s="903">
        <f>VLOOKUP(年度マスタ!$K$4&amp;"_"&amp;AF$33,データシート1!$A:$BT,MATCH("aa_"&amp;$S47,データシート1!$A$1:$BT$1,0),0)</f>
        <v>1.2742269468754301</v>
      </c>
      <c r="AG47" s="903">
        <f>VLOOKUP(年度マスタ!$K$4&amp;"_"&amp;AG$33,データシート1!$A:$BT,MATCH("aa_"&amp;$S47,データシート1!$A$1:$BT$1,0),0)</f>
        <v>0.94594631105668381</v>
      </c>
      <c r="AH47" s="903">
        <f>VLOOKUP(年度マスタ!$K$4&amp;"_"&amp;AH$33,データシート1!$A:$BT,MATCH("aa_"&amp;$S47,データシート1!$A$1:$BT$1,0),0)</f>
        <v>0.88367152567518548</v>
      </c>
      <c r="AI47" s="903">
        <f>VLOOKUP(年度マスタ!$K$4&amp;"_"&amp;AI$33,データシート1!$A:$BT,MATCH("aa_"&amp;$S47,データシート1!$A$1:$BT$1,0),0)</f>
        <v>0.61841378989719042</v>
      </c>
      <c r="AJ47" s="903">
        <f>VLOOKUP(年度マスタ!$K$4&amp;"_"&amp;AJ$33,データシート1!$A:$BT,MATCH("aa_"&amp;$S47,データシート1!$A$1:$BT$1,0),0)</f>
        <v>0.82857406659083366</v>
      </c>
      <c r="AK47" s="904">
        <f>VLOOKUP(年度マスタ!$K$4&amp;"_"&amp;AK$33,データシート1!$A:$BT,MATCH("aa_"&amp;$S47,データシート1!$A$1:$BT$1,0),0)</f>
        <v>0.85293271088919576</v>
      </c>
      <c r="AL47" s="330"/>
      <c r="AW47" s="17" t="str">
        <f>年度マスタ!I4</f>
        <v>秋田県</v>
      </c>
      <c r="AX47" s="1011">
        <f>SUM(AY38:BA38)</f>
        <v>1940.1020926896263</v>
      </c>
      <c r="AY47" s="1011">
        <f t="shared" si="17"/>
        <v>1397.5270401127809</v>
      </c>
      <c r="AZ47" s="1011">
        <f t="shared" si="17"/>
        <v>1782.5363328043986</v>
      </c>
      <c r="BA47" s="1011">
        <f>SUM(BD38:BG38)</f>
        <v>1817.8770472278738</v>
      </c>
      <c r="BB47" s="1011">
        <f>BH38</f>
        <v>116.23368614617468</v>
      </c>
      <c r="BC47" s="1011">
        <f>SUM(AX47:BB47)</f>
        <v>7054.2761989808541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八峰町</v>
      </c>
      <c r="AX48" s="1011">
        <f>SUM(AY39:BA39)</f>
        <v>10.096338053623139</v>
      </c>
      <c r="AY48" s="1011">
        <f>BB39</f>
        <v>5.4072733991590241</v>
      </c>
      <c r="AZ48" s="1011">
        <f>BC39</f>
        <v>12.48508790525041</v>
      </c>
      <c r="BA48" s="1011">
        <f>SUM(BD39:BG39)</f>
        <v>14.287893661882388</v>
      </c>
      <c r="BB48" s="1011">
        <f>BH39</f>
        <v>0.85293271088919576</v>
      </c>
      <c r="BC48" s="1011">
        <f>SUM(AX48:BB48)</f>
        <v>43.129525730804161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43.129525730804161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10.096338053623139</v>
      </c>
      <c r="P52" s="453">
        <f t="shared" ref="P52:P64" si="18">O52/$O$51</f>
        <v>0.2340934170396427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3.9053806199495411</v>
      </c>
      <c r="P53" s="454">
        <f t="shared" si="18"/>
        <v>9.0550047879618178E-2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0.7864165082767004</v>
      </c>
      <c r="P54" s="454">
        <f t="shared" si="18"/>
        <v>1.8233831579442167E-2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5.4045409253968986</v>
      </c>
      <c r="P55" s="454">
        <f t="shared" si="18"/>
        <v>0.12530953758058239</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5.4072733991590241</v>
      </c>
      <c r="P56" s="453">
        <f t="shared" si="18"/>
        <v>0.12537289264224433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12.48508790525041</v>
      </c>
      <c r="P57" s="453">
        <f t="shared" si="18"/>
        <v>0.28947890554551714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14.287893661882388</v>
      </c>
      <c r="P58" s="453">
        <f t="shared" si="18"/>
        <v>0.33127871034477024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13.906829171334032</v>
      </c>
      <c r="P59" s="454">
        <f t="shared" si="18"/>
        <v>0.32244335952438807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5.6319049004744057</v>
      </c>
      <c r="P60" s="454">
        <f t="shared" si="18"/>
        <v>0.13058119246722813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8.2749242708596267</v>
      </c>
      <c r="P61" s="454">
        <f t="shared" si="18"/>
        <v>0.19186216705715994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0.38106449054835645</v>
      </c>
      <c r="P62" s="454">
        <f t="shared" si="18"/>
        <v>8.8353508203822158E-3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0.85293271088919576</v>
      </c>
      <c r="P64" s="612">
        <f t="shared" si="18"/>
        <v>1.9776074427825446E-2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八峰町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21.478000000000002</v>
      </c>
      <c r="AI7" s="78">
        <f>VLOOKUP(年度マスタ!$K$4&amp;"_"&amp;$AG7,データシート1!$A:$BT,MATCH("ab_"&amp;AI$2,データシート1!$A$1:$BT$1,0),0)</f>
        <v>398</v>
      </c>
      <c r="AJ7" s="78">
        <f>VLOOKUP(年度マスタ!$K$4&amp;"_"&amp;$AG7,データシート1!$A:$BT,MATCH("ab_"&amp;AJ$2,データシート1!$A$1:$BT$1,0),0)</f>
        <v>157</v>
      </c>
      <c r="AK7" s="78">
        <f>VLOOKUP(年度マスタ!$K$4&amp;"_"&amp;$AG7,データシート1!$A:$BT,MATCH("ab_"&amp;AK$2,データシート1!$A$1:$BT$1,0),0)</f>
        <v>1512</v>
      </c>
      <c r="AL7" s="78">
        <f>VLOOKUP(年度マスタ!$K$4&amp;"_"&amp;$AG7,データシート1!$A:$BT,MATCH("ab_"&amp;AL$2,データシート1!$A$1:$BT$1,0),0)</f>
        <v>3156</v>
      </c>
      <c r="AM7" s="78">
        <f>VLOOKUP(年度マスタ!$K$4&amp;"_"&amp;$AG7,データシート1!$A:$BT,MATCH("ab_"&amp;AM$2,データシート1!$A$1:$BT$1,0),0)</f>
        <v>4200</v>
      </c>
      <c r="AN7" s="78">
        <f>VLOOKUP(年度マスタ!$K$4&amp;"_"&amp;$AG7,データシート1!$A:$BT,MATCH("ab_"&amp;AN$2,データシート1!$A$1:$BT$1,0),0)</f>
        <v>2171</v>
      </c>
      <c r="AO7" s="78">
        <f>VLOOKUP(年度マスタ!$K$4&amp;"_"&amp;$AG7,データシート1!$A:$BT,MATCH("ab_"&amp;AO$2,データシート1!$A$1:$BT$1,0),0)</f>
        <v>8656</v>
      </c>
      <c r="AP7" s="78">
        <f>VLOOKUP(年度マスタ!$K$4&amp;"_"&amp;$AG7,データシート1!$A:$BT,MATCH("ab_"&amp;AP$2,データシート1!$A$1:$BT$1,0),0)</f>
        <v>0</v>
      </c>
      <c r="AQ7" s="954">
        <f>VLOOKUP(年度マスタ!$K$4&amp;"_"&amp;$AG7,データシート1!$A:$BT,MATCH("ab_"&amp;AQ$2,データシート1!$A$1:$BT$1,0),0)</f>
        <v>0.79784012178367758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24.572700000000001</v>
      </c>
      <c r="AI8" s="78">
        <f>VLOOKUP(年度マスタ!$K$4&amp;"_"&amp;$AG8,データシート1!$A:$BT,MATCH("ab_"&amp;AI$2,データシート1!$A$1:$BT$1,0),0)</f>
        <v>398</v>
      </c>
      <c r="AJ8" s="78">
        <f>VLOOKUP(年度マスタ!$K$4&amp;"_"&amp;$AG8,データシート1!$A:$BT,MATCH("ab_"&amp;AJ$2,データシート1!$A$1:$BT$1,0),0)</f>
        <v>157</v>
      </c>
      <c r="AK8" s="78">
        <f>VLOOKUP(年度マスタ!$K$4&amp;"_"&amp;$AG8,データシート1!$A:$BT,MATCH("ab_"&amp;AK$2,データシート1!$A$1:$BT$1,0),0)</f>
        <v>1512</v>
      </c>
      <c r="AL8" s="78">
        <f>VLOOKUP(年度マスタ!$K$4&amp;"_"&amp;$AG8,データシート1!$A:$BT,MATCH("ab_"&amp;AL$2,データシート1!$A$1:$BT$1,0),0)</f>
        <v>3151</v>
      </c>
      <c r="AM8" s="78">
        <f>VLOOKUP(年度マスタ!$K$4&amp;"_"&amp;$AG8,データシート1!$A:$BT,MATCH("ab_"&amp;AM$2,データシート1!$A$1:$BT$1,0),0)</f>
        <v>4161</v>
      </c>
      <c r="AN8" s="78">
        <f>VLOOKUP(年度マスタ!$K$4&amp;"_"&amp;$AG8,データシート1!$A:$BT,MATCH("ab_"&amp;AN$2,データシート1!$A$1:$BT$1,0),0)</f>
        <v>2143</v>
      </c>
      <c r="AO8" s="78">
        <f>VLOOKUP(年度マスタ!$K$4&amp;"_"&amp;$AG8,データシート1!$A:$BT,MATCH("ab_"&amp;AO$2,データシート1!$A$1:$BT$1,0),0)</f>
        <v>8521</v>
      </c>
      <c r="AP8" s="78">
        <f>VLOOKUP(年度マスタ!$K$4&amp;"_"&amp;$AG8,データシート1!$A:$BT,MATCH("ab_"&amp;AP$2,データシート1!$A$1:$BT$1,0),0)</f>
        <v>0</v>
      </c>
      <c r="AQ8" s="954">
        <f>VLOOKUP(年度マスタ!$K$4&amp;"_"&amp;$AG8,データシート1!$A:$BT,MATCH("ab_"&amp;AQ$2,データシート1!$A$1:$BT$1,0),0)</f>
        <v>0.84298701343158666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31.051200000000001</v>
      </c>
      <c r="AI9" s="78">
        <f>VLOOKUP(年度マスタ!$K$4&amp;"_"&amp;$AG9,データシート1!$A:$BT,MATCH("ab_"&amp;AI$2,データシート1!$A$1:$BT$1,0),0)</f>
        <v>398</v>
      </c>
      <c r="AJ9" s="78">
        <f>VLOOKUP(年度マスタ!$K$4&amp;"_"&amp;$AG9,データシート1!$A:$BT,MATCH("ab_"&amp;AJ$2,データシート1!$A$1:$BT$1,0),0)</f>
        <v>157</v>
      </c>
      <c r="AK9" s="78">
        <f>VLOOKUP(年度マスタ!$K$4&amp;"_"&amp;$AG9,データシート1!$A:$BT,MATCH("ab_"&amp;AK$2,データシート1!$A$1:$BT$1,0),0)</f>
        <v>1512</v>
      </c>
      <c r="AL9" s="78">
        <f>VLOOKUP(年度マスタ!$K$4&amp;"_"&amp;$AG9,データシート1!$A:$BT,MATCH("ab_"&amp;AL$2,データシート1!$A$1:$BT$1,0),0)</f>
        <v>3139</v>
      </c>
      <c r="AM9" s="78">
        <f>VLOOKUP(年度マスタ!$K$4&amp;"_"&amp;$AG9,データシート1!$A:$BT,MATCH("ab_"&amp;AM$2,データシート1!$A$1:$BT$1,0),0)</f>
        <v>4136</v>
      </c>
      <c r="AN9" s="78">
        <f>VLOOKUP(年度マスタ!$K$4&amp;"_"&amp;$AG9,データシート1!$A:$BT,MATCH("ab_"&amp;AN$2,データシート1!$A$1:$BT$1,0),0)</f>
        <v>2082</v>
      </c>
      <c r="AO9" s="78">
        <f>VLOOKUP(年度マスタ!$K$4&amp;"_"&amp;$AG9,データシート1!$A:$BT,MATCH("ab_"&amp;AO$2,データシート1!$A$1:$BT$1,0),0)</f>
        <v>8346</v>
      </c>
      <c r="AP9" s="78">
        <f>VLOOKUP(年度マスタ!$K$4&amp;"_"&amp;$AG9,データシート1!$A:$BT,MATCH("ab_"&amp;AP$2,データシート1!$A$1:$BT$1,0),0)</f>
        <v>0</v>
      </c>
      <c r="AQ9" s="954">
        <f>VLOOKUP(年度マスタ!$K$4&amp;"_"&amp;$AG9,データシート1!$A:$BT,MATCH("ab_"&amp;AQ$2,データシート1!$A$1:$BT$1,0),0)</f>
        <v>0.73983071037972004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30.7179</v>
      </c>
      <c r="AI10" s="78">
        <f>VLOOKUP(年度マスタ!$K$4&amp;"_"&amp;$AG10,データシート1!$A:$BT,MATCH("ab_"&amp;AI$2,データシート1!$A$1:$BT$1,0),0)</f>
        <v>398</v>
      </c>
      <c r="AJ10" s="78">
        <f>VLOOKUP(年度マスタ!$K$4&amp;"_"&amp;$AG10,データシート1!$A:$BT,MATCH("ab_"&amp;AJ$2,データシート1!$A$1:$BT$1,0),0)</f>
        <v>157</v>
      </c>
      <c r="AK10" s="78">
        <f>VLOOKUP(年度マスタ!$K$4&amp;"_"&amp;$AG10,データシート1!$A:$BT,MATCH("ab_"&amp;AK$2,データシート1!$A$1:$BT$1,0),0)</f>
        <v>1512</v>
      </c>
      <c r="AL10" s="78">
        <f>VLOOKUP(年度マスタ!$K$4&amp;"_"&amp;$AG10,データシート1!$A:$BT,MATCH("ab_"&amp;AL$2,データシート1!$A$1:$BT$1,0),0)</f>
        <v>3166</v>
      </c>
      <c r="AM10" s="78">
        <f>VLOOKUP(年度マスタ!$K$4&amp;"_"&amp;$AG10,データシート1!$A:$BT,MATCH("ab_"&amp;AM$2,データシート1!$A$1:$BT$1,0),0)</f>
        <v>4163</v>
      </c>
      <c r="AN10" s="78">
        <f>VLOOKUP(年度マスタ!$K$4&amp;"_"&amp;$AG10,データシート1!$A:$BT,MATCH("ab_"&amp;AN$2,データシート1!$A$1:$BT$1,0),0)</f>
        <v>2053</v>
      </c>
      <c r="AO10" s="78">
        <f>VLOOKUP(年度マスタ!$K$4&amp;"_"&amp;$AG10,データシート1!$A:$BT,MATCH("ab_"&amp;AO$2,データシート1!$A$1:$BT$1,0),0)</f>
        <v>8208</v>
      </c>
      <c r="AP10" s="78">
        <f>VLOOKUP(年度マスタ!$K$4&amp;"_"&amp;$AG10,データシート1!$A:$BT,MATCH("ab_"&amp;AP$2,データシート1!$A$1:$BT$1,0),0)</f>
        <v>0</v>
      </c>
      <c r="AQ10" s="954">
        <f>VLOOKUP(年度マスタ!$K$4&amp;"_"&amp;$AG10,データシート1!$A:$BT,MATCH("ab_"&amp;AQ$2,データシート1!$A$1:$BT$1,0),0)</f>
        <v>0.73316474461316672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30.781099999999999</v>
      </c>
      <c r="AI11" s="78">
        <f>VLOOKUP(年度マスタ!$K$4&amp;"_"&amp;$AG11,データシート1!$A:$BT,MATCH("ab_"&amp;AI$2,データシート1!$A$1:$BT$1,0),0)</f>
        <v>398</v>
      </c>
      <c r="AJ11" s="78">
        <f>VLOOKUP(年度マスタ!$K$4&amp;"_"&amp;$AG11,データシート1!$A:$BT,MATCH("ab_"&amp;AJ$2,データシート1!$A$1:$BT$1,0),0)</f>
        <v>157</v>
      </c>
      <c r="AK11" s="78">
        <f>VLOOKUP(年度マスタ!$K$4&amp;"_"&amp;$AG11,データシート1!$A:$BT,MATCH("ab_"&amp;AK$2,データシート1!$A$1:$BT$1,0),0)</f>
        <v>1512</v>
      </c>
      <c r="AL11" s="78">
        <f>VLOOKUP(年度マスタ!$K$4&amp;"_"&amp;$AG11,データシート1!$A:$BT,MATCH("ab_"&amp;AL$2,データシート1!$A$1:$BT$1,0),0)</f>
        <v>3147</v>
      </c>
      <c r="AM11" s="78">
        <f>VLOOKUP(年度マスタ!$K$4&amp;"_"&amp;$AG11,データシート1!$A:$BT,MATCH("ab_"&amp;AM$2,データシート1!$A$1:$BT$1,0),0)</f>
        <v>4158</v>
      </c>
      <c r="AN11" s="78">
        <f>VLOOKUP(年度マスタ!$K$4&amp;"_"&amp;$AG11,データシート1!$A:$BT,MATCH("ab_"&amp;AN$2,データシート1!$A$1:$BT$1,0),0)</f>
        <v>2059</v>
      </c>
      <c r="AO11" s="78">
        <f>VLOOKUP(年度マスタ!$K$4&amp;"_"&amp;$AG11,データシート1!$A:$BT,MATCH("ab_"&amp;AO$2,データシート1!$A$1:$BT$1,0),0)</f>
        <v>8112</v>
      </c>
      <c r="AP11" s="78">
        <f>VLOOKUP(年度マスタ!$K$4&amp;"_"&amp;$AG11,データシート1!$A:$BT,MATCH("ab_"&amp;AP$2,データシート1!$A$1:$BT$1,0),0)</f>
        <v>0</v>
      </c>
      <c r="AQ11" s="954">
        <f>VLOOKUP(年度マスタ!$K$4&amp;"_"&amp;$AG11,データシート1!$A:$BT,MATCH("ab_"&amp;AQ$2,データシート1!$A$1:$BT$1,0),0)</f>
        <v>0.81951810617596965</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35.020699999999998</v>
      </c>
      <c r="AI12" s="78">
        <f>VLOOKUP(年度マスタ!$K$4&amp;"_"&amp;$AG12,データシート1!$A:$BT,MATCH("ab_"&amp;AI$2,データシート1!$A$1:$BT$1,0),0)</f>
        <v>349</v>
      </c>
      <c r="AJ12" s="78">
        <f>VLOOKUP(年度マスタ!$K$4&amp;"_"&amp;$AG12,データシート1!$A:$BT,MATCH("ab_"&amp;AJ$2,データシート1!$A$1:$BT$1,0),0)</f>
        <v>145</v>
      </c>
      <c r="AK12" s="78">
        <f>VLOOKUP(年度マスタ!$K$4&amp;"_"&amp;$AG12,データシート1!$A:$BT,MATCH("ab_"&amp;AK$2,データシート1!$A$1:$BT$1,0),0)</f>
        <v>1443</v>
      </c>
      <c r="AL12" s="78">
        <f>VLOOKUP(年度マスタ!$K$4&amp;"_"&amp;$AG12,データシート1!$A:$BT,MATCH("ab_"&amp;AL$2,データシート1!$A$1:$BT$1,0),0)</f>
        <v>3150</v>
      </c>
      <c r="AM12" s="78">
        <f>VLOOKUP(年度マスタ!$K$4&amp;"_"&amp;$AG12,データシート1!$A:$BT,MATCH("ab_"&amp;AM$2,データシート1!$A$1:$BT$1,0),0)</f>
        <v>4144</v>
      </c>
      <c r="AN12" s="78">
        <f>VLOOKUP(年度マスタ!$K$4&amp;"_"&amp;$AG12,データシート1!$A:$BT,MATCH("ab_"&amp;AN$2,データシート1!$A$1:$BT$1,0),0)</f>
        <v>2012</v>
      </c>
      <c r="AO12" s="78">
        <f>VLOOKUP(年度マスタ!$K$4&amp;"_"&amp;$AG12,データシート1!$A:$BT,MATCH("ab_"&amp;AO$2,データシート1!$A$1:$BT$1,0),0)</f>
        <v>7893</v>
      </c>
      <c r="AP12" s="78">
        <f>VLOOKUP(年度マスタ!$K$4&amp;"_"&amp;$AG12,データシート1!$A:$BT,MATCH("ab_"&amp;AP$2,データシート1!$A$1:$BT$1,0),0)</f>
        <v>0</v>
      </c>
      <c r="AQ12" s="954">
        <f>VLOOKUP(年度マスタ!$K$4&amp;"_"&amp;$AG12,データシート1!$A:$BT,MATCH("ab_"&amp;AQ$2,データシート1!$A$1:$BT$1,0),0)</f>
        <v>0.8132959688507253</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28.918399999999998</v>
      </c>
      <c r="AI13" s="78">
        <f>VLOOKUP(年度マスタ!$K$4&amp;"_"&amp;$AG13,データシート1!$A:$BT,MATCH("ab_"&amp;AI$2,データシート1!$A$1:$BT$1,0),0)</f>
        <v>349</v>
      </c>
      <c r="AJ13" s="78">
        <f>VLOOKUP(年度マスタ!$K$4&amp;"_"&amp;$AG13,データシート1!$A:$BT,MATCH("ab_"&amp;AJ$2,データシート1!$A$1:$BT$1,0),0)</f>
        <v>145</v>
      </c>
      <c r="AK13" s="78">
        <f>VLOOKUP(年度マスタ!$K$4&amp;"_"&amp;$AG13,データシート1!$A:$BT,MATCH("ab_"&amp;AK$2,データシート1!$A$1:$BT$1,0),0)</f>
        <v>1443</v>
      </c>
      <c r="AL13" s="78">
        <f>VLOOKUP(年度マスタ!$K$4&amp;"_"&amp;$AG13,データシート1!$A:$BT,MATCH("ab_"&amp;AL$2,データシート1!$A$1:$BT$1,0),0)</f>
        <v>3119</v>
      </c>
      <c r="AM13" s="78">
        <f>VLOOKUP(年度マスタ!$K$4&amp;"_"&amp;$AG13,データシート1!$A:$BT,MATCH("ab_"&amp;AM$2,データシート1!$A$1:$BT$1,0),0)</f>
        <v>4101</v>
      </c>
      <c r="AN13" s="78">
        <f>VLOOKUP(年度マスタ!$K$4&amp;"_"&amp;$AG13,データシート1!$A:$BT,MATCH("ab_"&amp;AN$2,データシート1!$A$1:$BT$1,0),0)</f>
        <v>1969</v>
      </c>
      <c r="AO13" s="78">
        <f>VLOOKUP(年度マスタ!$K$4&amp;"_"&amp;$AG13,データシート1!$A:$BT,MATCH("ab_"&amp;AO$2,データシート1!$A$1:$BT$1,0),0)</f>
        <v>7676</v>
      </c>
      <c r="AP13" s="78">
        <f>VLOOKUP(年度マスタ!$K$4&amp;"_"&amp;$AG13,データシート1!$A:$BT,MATCH("ab_"&amp;AP$2,データシート1!$A$1:$BT$1,0),0)</f>
        <v>0</v>
      </c>
      <c r="AQ13" s="954">
        <f>VLOOKUP(年度マスタ!$K$4&amp;"_"&amp;$AG13,データシート1!$A:$BT,MATCH("ab_"&amp;AQ$2,データシート1!$A$1:$BT$1,0),0)</f>
        <v>0.8737499822317023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38.420200000000001</v>
      </c>
      <c r="AI14" s="78">
        <f>VLOOKUP(年度マスタ!$K$4&amp;"_"&amp;$AG14,データシート1!$A:$BT,MATCH("ab_"&amp;AI$2,データシート1!$A$1:$BT$1,0),0)</f>
        <v>349</v>
      </c>
      <c r="AJ14" s="78">
        <f>VLOOKUP(年度マスタ!$K$4&amp;"_"&amp;$AG14,データシート1!$A:$BT,MATCH("ab_"&amp;AJ$2,データシート1!$A$1:$BT$1,0),0)</f>
        <v>145</v>
      </c>
      <c r="AK14" s="78">
        <f>VLOOKUP(年度マスタ!$K$4&amp;"_"&amp;$AG14,データシート1!$A:$BT,MATCH("ab_"&amp;AK$2,データシート1!$A$1:$BT$1,0),0)</f>
        <v>1443</v>
      </c>
      <c r="AL14" s="78">
        <f>VLOOKUP(年度マスタ!$K$4&amp;"_"&amp;$AG14,データシート1!$A:$BT,MATCH("ab_"&amp;AL$2,データシート1!$A$1:$BT$1,0),0)</f>
        <v>3109</v>
      </c>
      <c r="AM14" s="78">
        <f>VLOOKUP(年度マスタ!$K$4&amp;"_"&amp;$AG14,データシート1!$A:$BT,MATCH("ab_"&amp;AM$2,データシート1!$A$1:$BT$1,0),0)</f>
        <v>4098</v>
      </c>
      <c r="AN14" s="78">
        <f>VLOOKUP(年度マスタ!$K$4&amp;"_"&amp;$AG14,データシート1!$A:$BT,MATCH("ab_"&amp;AN$2,データシート1!$A$1:$BT$1,0),0)</f>
        <v>2021</v>
      </c>
      <c r="AO14" s="78">
        <f>VLOOKUP(年度マスタ!$K$4&amp;"_"&amp;$AG14,データシート1!$A:$BT,MATCH("ab_"&amp;AO$2,データシート1!$A$1:$BT$1,0),0)</f>
        <v>7525</v>
      </c>
      <c r="AP14" s="78">
        <f>VLOOKUP(年度マスタ!$K$4&amp;"_"&amp;$AG14,データシート1!$A:$BT,MATCH("ab_"&amp;AP$2,データシート1!$A$1:$BT$1,0),0)</f>
        <v>0</v>
      </c>
      <c r="AQ14" s="954">
        <f>VLOOKUP(年度マスタ!$K$4&amp;"_"&amp;$AG14,データシート1!$A:$BT,MATCH("ab_"&amp;AQ$2,データシート1!$A$1:$BT$1,0),0)</f>
        <v>1.206617813754574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37.442700000000002</v>
      </c>
      <c r="AI15" s="78">
        <f>VLOOKUP(年度マスタ!$K$4&amp;"_"&amp;$AG15,データシート1!$A:$BT,MATCH("ab_"&amp;AI$2,データシート1!$A$1:$BT$1,0),0)</f>
        <v>349</v>
      </c>
      <c r="AJ15" s="78">
        <f>VLOOKUP(年度マスタ!$K$4&amp;"_"&amp;$AG15,データシート1!$A:$BT,MATCH("ab_"&amp;AJ$2,データシート1!$A$1:$BT$1,0),0)</f>
        <v>145</v>
      </c>
      <c r="AK15" s="78">
        <f>VLOOKUP(年度マスタ!$K$4&amp;"_"&amp;$AG15,データシート1!$A:$BT,MATCH("ab_"&amp;AK$2,データシート1!$A$1:$BT$1,0),0)</f>
        <v>1443</v>
      </c>
      <c r="AL15" s="78">
        <f>VLOOKUP(年度マスタ!$K$4&amp;"_"&amp;$AG15,データシート1!$A:$BT,MATCH("ab_"&amp;AL$2,データシート1!$A$1:$BT$1,0),0)</f>
        <v>3109</v>
      </c>
      <c r="AM15" s="78">
        <f>VLOOKUP(年度マスタ!$K$4&amp;"_"&amp;$AG15,データシート1!$A:$BT,MATCH("ab_"&amp;AM$2,データシート1!$A$1:$BT$1,0),0)</f>
        <v>4064</v>
      </c>
      <c r="AN15" s="78">
        <f>VLOOKUP(年度マスタ!$K$4&amp;"_"&amp;$AG15,データシート1!$A:$BT,MATCH("ab_"&amp;AN$2,データシート1!$A$1:$BT$1,0),0)</f>
        <v>1988</v>
      </c>
      <c r="AO15" s="78">
        <f>VLOOKUP(年度マスタ!$K$4&amp;"_"&amp;$AG15,データシート1!$A:$BT,MATCH("ab_"&amp;AO$2,データシート1!$A$1:$BT$1,0),0)</f>
        <v>7361</v>
      </c>
      <c r="AP15" s="78">
        <f>VLOOKUP(年度マスタ!$K$4&amp;"_"&amp;$AG15,データシート1!$A:$BT,MATCH("ab_"&amp;AP$2,データシート1!$A$1:$BT$1,0),0)</f>
        <v>0</v>
      </c>
      <c r="AQ15" s="954">
        <f>VLOOKUP(年度マスタ!$K$4&amp;"_"&amp;$AG15,データシート1!$A:$BT,MATCH("ab_"&amp;AQ$2,データシート1!$A$1:$BT$1,0),0)</f>
        <v>1.2742269468754299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35.524299999999997</v>
      </c>
      <c r="AI16" s="78">
        <f>VLOOKUP(年度マスタ!$K$4&amp;"_"&amp;$AG16,データシート1!$A:$BT,MATCH("ab_"&amp;AI$2,データシート1!$A$1:$BT$1,0),0)</f>
        <v>349</v>
      </c>
      <c r="AJ16" s="78">
        <f>VLOOKUP(年度マスタ!$K$4&amp;"_"&amp;$AG16,データシート1!$A:$BT,MATCH("ab_"&amp;AJ$2,データシート1!$A$1:$BT$1,0),0)</f>
        <v>145</v>
      </c>
      <c r="AK16" s="78">
        <f>VLOOKUP(年度マスタ!$K$4&amp;"_"&amp;$AG16,データシート1!$A:$BT,MATCH("ab_"&amp;AK$2,データシート1!$A$1:$BT$1,0),0)</f>
        <v>1443</v>
      </c>
      <c r="AL16" s="78">
        <f>VLOOKUP(年度マスタ!$K$4&amp;"_"&amp;$AG16,データシート1!$A:$BT,MATCH("ab_"&amp;AL$2,データシート1!$A$1:$BT$1,0),0)</f>
        <v>3104</v>
      </c>
      <c r="AM16" s="78">
        <f>VLOOKUP(年度マスタ!$K$4&amp;"_"&amp;$AG16,データシート1!$A:$BT,MATCH("ab_"&amp;AM$2,データシート1!$A$1:$BT$1,0),0)</f>
        <v>4059</v>
      </c>
      <c r="AN16" s="78">
        <f>VLOOKUP(年度マスタ!$K$4&amp;"_"&amp;$AG16,データシート1!$A:$BT,MATCH("ab_"&amp;AN$2,データシート1!$A$1:$BT$1,0),0)</f>
        <v>1966</v>
      </c>
      <c r="AO16" s="78">
        <f>VLOOKUP(年度マスタ!$K$4&amp;"_"&amp;$AG16,データシート1!$A:$BT,MATCH("ab_"&amp;AO$2,データシート1!$A$1:$BT$1,0),0)</f>
        <v>7197</v>
      </c>
      <c r="AP16" s="78">
        <f>VLOOKUP(年度マスタ!$K$4&amp;"_"&amp;$AG16,データシート1!$A:$BT,MATCH("ab_"&amp;AP$2,データシート1!$A$1:$BT$1,0),0)</f>
        <v>0</v>
      </c>
      <c r="AQ16" s="954">
        <f>VLOOKUP(年度マスタ!$K$4&amp;"_"&amp;$AG16,データシート1!$A:$BT,MATCH("ab_"&amp;AQ$2,データシート1!$A$1:$BT$1,0),0)</f>
        <v>0.94594631105668381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34.948500000000003</v>
      </c>
      <c r="AI17" s="151">
        <f>VLOOKUP(年度マスタ!$K$4&amp;"_"&amp;$AG17,データシート1!$A:$BT,MATCH("ab_"&amp;AI$2,データシート1!$A$1:$BT$1,0),0)</f>
        <v>349</v>
      </c>
      <c r="AJ17" s="151">
        <f>VLOOKUP(年度マスタ!$K$4&amp;"_"&amp;$AG17,データシート1!$A:$BT,MATCH("ab_"&amp;AJ$2,データシート1!$A$1:$BT$1,0),0)</f>
        <v>145</v>
      </c>
      <c r="AK17" s="151">
        <f>VLOOKUP(年度マスタ!$K$4&amp;"_"&amp;$AG17,データシート1!$A:$BT,MATCH("ab_"&amp;AK$2,データシート1!$A$1:$BT$1,0),0)</f>
        <v>1443</v>
      </c>
      <c r="AL17" s="151">
        <f>VLOOKUP(年度マスタ!$K$4&amp;"_"&amp;$AG17,データシート1!$A:$BT,MATCH("ab_"&amp;AL$2,データシート1!$A$1:$BT$1,0),0)</f>
        <v>3068</v>
      </c>
      <c r="AM17" s="151">
        <f>VLOOKUP(年度マスタ!$K$4&amp;"_"&amp;$AG17,データシート1!$A:$BT,MATCH("ab_"&amp;AM$2,データシート1!$A$1:$BT$1,0),0)</f>
        <v>4040</v>
      </c>
      <c r="AN17" s="151">
        <f>VLOOKUP(年度マスタ!$K$4&amp;"_"&amp;$AG17,データシート1!$A:$BT,MATCH("ab_"&amp;AN$2,データシート1!$A$1:$BT$1,0),0)</f>
        <v>1849</v>
      </c>
      <c r="AO17" s="151">
        <f>VLOOKUP(年度マスタ!$K$4&amp;"_"&amp;$AG17,データシート1!$A:$BT,MATCH("ab_"&amp;AO$2,データシート1!$A$1:$BT$1,0),0)</f>
        <v>7042</v>
      </c>
      <c r="AP17" s="151">
        <f>VLOOKUP(年度マスタ!$K$4&amp;"_"&amp;$AG17,データシート1!$A:$BT,MATCH("ab_"&amp;AP$2,データシート1!$A$1:$BT$1,0),0)</f>
        <v>0</v>
      </c>
      <c r="AQ17" s="955">
        <f>VLOOKUP(年度マスタ!$K$4&amp;"_"&amp;$AG17,データシート1!$A:$BT,MATCH("ab_"&amp;AQ$2,データシート1!$A$1:$BT$1,0),0)</f>
        <v>0.88367152567518548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40.312199999999997</v>
      </c>
      <c r="AI18" s="78">
        <f>VLOOKUP(年度マスタ!$K$4&amp;"_"&amp;$AG18,データシート1!$A:$BT,MATCH("ab_"&amp;AI$2,データシート1!$A$1:$BT$1,0),0)</f>
        <v>277</v>
      </c>
      <c r="AJ18" s="78">
        <f>VLOOKUP(年度マスタ!$K$4&amp;"_"&amp;$AG18,データシート1!$A:$BT,MATCH("ab_"&amp;AJ$2,データシート1!$A$1:$BT$1,0),0)</f>
        <v>173</v>
      </c>
      <c r="AK18" s="78">
        <f>VLOOKUP(年度マスタ!$K$4&amp;"_"&amp;$AG18,データシート1!$A:$BT,MATCH("ab_"&amp;AK$2,データシート1!$A$1:$BT$1,0),0)</f>
        <v>1271</v>
      </c>
      <c r="AL18" s="78">
        <f>VLOOKUP(年度マスタ!$K$4&amp;"_"&amp;$AG18,データシート1!$A:$BT,MATCH("ab_"&amp;AL$2,データシート1!$A$1:$BT$1,0),0)</f>
        <v>3051</v>
      </c>
      <c r="AM18" s="78">
        <f>VLOOKUP(年度マスタ!$K$4&amp;"_"&amp;$AG18,データシート1!$A:$BT,MATCH("ab_"&amp;AM$2,データシート1!$A$1:$BT$1,0),0)</f>
        <v>4020</v>
      </c>
      <c r="AN18" s="78">
        <f>VLOOKUP(年度マスタ!$K$4&amp;"_"&amp;$AG18,データシート1!$A:$BT,MATCH("ab_"&amp;AN$2,データシート1!$A$1:$BT$1,0),0)</f>
        <v>1845</v>
      </c>
      <c r="AO18" s="78">
        <f>VLOOKUP(年度マスタ!$K$4&amp;"_"&amp;$AG18,データシート1!$A:$BT,MATCH("ab_"&amp;AO$2,データシート1!$A$1:$BT$1,0),0)</f>
        <v>6866</v>
      </c>
      <c r="AP18" s="78">
        <f>VLOOKUP(年度マスタ!$K$4&amp;"_"&amp;$AG18,データシート1!$A:$BT,MATCH("ab_"&amp;AP$2,データシート1!$A$1:$BT$1,0),0)</f>
        <v>0</v>
      </c>
      <c r="AQ18" s="954">
        <f>VLOOKUP(年度マスタ!$K$4&amp;"_"&amp;$AG18,データシート1!$A:$BT,MATCH("ab_"&amp;AQ$2,データシート1!$A$1:$BT$1,0),0)</f>
        <v>0.61841378989719042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41.5792</v>
      </c>
      <c r="AI19" s="78">
        <f>VLOOKUP(年度マスタ!$K$4&amp;"_"&amp;$AG19,データシート1!$A:$BT,MATCH("ab_"&amp;AI$2,データシート1!$A$1:$BT$1,0),0)</f>
        <v>277</v>
      </c>
      <c r="AJ19" s="78">
        <f>VLOOKUP(年度マスタ!$K$4&amp;"_"&amp;$AG19,データシート1!$A:$BT,MATCH("ab_"&amp;AJ$2,データシート1!$A$1:$BT$1,0),0)</f>
        <v>173</v>
      </c>
      <c r="AK19" s="78">
        <f>VLOOKUP(年度マスタ!$K$4&amp;"_"&amp;$AG19,データシート1!$A:$BT,MATCH("ab_"&amp;AK$2,データシート1!$A$1:$BT$1,0),0)</f>
        <v>1271</v>
      </c>
      <c r="AL19" s="78">
        <f>VLOOKUP(年度マスタ!$K$4&amp;"_"&amp;$AG19,データシート1!$A:$BT,MATCH("ab_"&amp;AL$2,データシート1!$A$1:$BT$1,0),0)</f>
        <v>3027</v>
      </c>
      <c r="AM19" s="78">
        <f>VLOOKUP(年度マスタ!$K$4&amp;"_"&amp;$AG19,データシート1!$A:$BT,MATCH("ab_"&amp;AM$2,データシート1!$A$1:$BT$1,0),0)</f>
        <v>3992</v>
      </c>
      <c r="AN19" s="78">
        <f>VLOOKUP(年度マスタ!$K$4&amp;"_"&amp;$AG19,データシート1!$A:$BT,MATCH("ab_"&amp;AN$2,データシート1!$A$1:$BT$1,0),0)</f>
        <v>1830</v>
      </c>
      <c r="AO19" s="78">
        <f>VLOOKUP(年度マスタ!$K$4&amp;"_"&amp;$AG19,データシート1!$A:$BT,MATCH("ab_"&amp;AO$2,データシート1!$A$1:$BT$1,0),0)</f>
        <v>6693</v>
      </c>
      <c r="AP19" s="78">
        <f>VLOOKUP(年度マスタ!$K$4&amp;"_"&amp;$AG19,データシート1!$A:$BT,MATCH("ab_"&amp;AP$2,データシート1!$A$1:$BT$1,0),0)</f>
        <v>0</v>
      </c>
      <c r="AQ19" s="954">
        <f>VLOOKUP(年度マスタ!$K$4&amp;"_"&amp;$AG19,データシート1!$A:$BT,MATCH("ab_"&amp;AQ$2,データシート1!$A$1:$BT$1,0),0)</f>
        <v>0.82857406659083366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40.654400000000003</v>
      </c>
      <c r="AI20" s="78">
        <f>VLOOKUP(年度マスタ!$K$4&amp;"_"&amp;$AG20,データシート1!$A:$BT,MATCH("ab_"&amp;AI$2,データシート1!$A$1:$BT$1,0),0)</f>
        <v>277</v>
      </c>
      <c r="AJ20" s="78">
        <f>VLOOKUP(年度マスタ!$K$4&amp;"_"&amp;$AG20,データシート1!$A:$BT,MATCH("ab_"&amp;AJ$2,データシート1!$A$1:$BT$1,0),0)</f>
        <v>173</v>
      </c>
      <c r="AK20" s="78">
        <f>VLOOKUP(年度マスタ!$K$4&amp;"_"&amp;$AG20,データシート1!$A:$BT,MATCH("ab_"&amp;AK$2,データシート1!$A$1:$BT$1,0),0)</f>
        <v>1271</v>
      </c>
      <c r="AL20" s="78">
        <f>VLOOKUP(年度マスタ!$K$4&amp;"_"&amp;$AG20,データシート1!$A:$BT,MATCH("ab_"&amp;AL$2,データシート1!$A$1:$BT$1,0),0)</f>
        <v>2981</v>
      </c>
      <c r="AM20" s="78">
        <f>VLOOKUP(年度マスタ!$K$4&amp;"_"&amp;$AG20,データシート1!$A:$BT,MATCH("ab_"&amp;AM$2,データシート1!$A$1:$BT$1,0),0)</f>
        <v>3937</v>
      </c>
      <c r="AN20" s="78">
        <f>VLOOKUP(年度マスタ!$K$4&amp;"_"&amp;$AG20,データシート1!$A:$BT,MATCH("ab_"&amp;AN$2,データシート1!$A$1:$BT$1,0),0)</f>
        <v>1808</v>
      </c>
      <c r="AO20" s="78">
        <f>VLOOKUP(年度マスタ!$K$4&amp;"_"&amp;$AG20,データシート1!$A:$BT,MATCH("ab_"&amp;AO$2,データシート1!$A$1:$BT$1,0),0)</f>
        <v>6473</v>
      </c>
      <c r="AP20" s="78">
        <f>VLOOKUP(年度マスタ!$K$4&amp;"_"&amp;$AG20,データシート1!$A:$BT,MATCH("ab_"&amp;AP$2,データシート1!$A$1:$BT$1,0),0)</f>
        <v>0</v>
      </c>
      <c r="AQ20" s="954">
        <f>VLOOKUP(年度マスタ!$K$4&amp;"_"&amp;$AG20,データシート1!$A:$BT,MATCH("ab_"&amp;AQ$2,データシート1!$A$1:$BT$1,0),0)</f>
        <v>0.85293271088919576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八峰町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05349</v>
      </c>
      <c r="BF13" s="70" t="str">
        <f>年度マスタ!K4</f>
        <v>05349</v>
      </c>
      <c r="BG13" s="70" t="str">
        <f>年度マスタ!K4</f>
        <v>05349</v>
      </c>
      <c r="BH13" s="278" t="s">
        <v>195</v>
      </c>
      <c r="BI13" s="278" t="s">
        <v>195</v>
      </c>
      <c r="BJ13" s="278" t="s">
        <v>195</v>
      </c>
      <c r="BK13" s="278" t="str">
        <f>年度マスタ!K4</f>
        <v>05349</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八峰町</v>
      </c>
      <c r="BF14" s="70" t="str">
        <f>AP2</f>
        <v>八峰町</v>
      </c>
      <c r="BG14" s="70" t="str">
        <f>AP2</f>
        <v>八峰町</v>
      </c>
      <c r="BH14" s="70" t="s">
        <v>205</v>
      </c>
      <c r="BI14" s="70" t="s">
        <v>205</v>
      </c>
      <c r="BJ14" s="70" t="s">
        <v>205</v>
      </c>
      <c r="BK14" s="70" t="str">
        <f>AP2</f>
        <v>八峰町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21.733398130736965</v>
      </c>
      <c r="AG24" s="877">
        <f t="shared" ref="AG24:AP24" si="11">AG25+AG29</f>
        <v>20.666760612509655</v>
      </c>
      <c r="AH24" s="877">
        <f t="shared" si="11"/>
        <v>19.447723775489099</v>
      </c>
      <c r="AI24" s="877">
        <f t="shared" si="11"/>
        <v>20.443918937567826</v>
      </c>
      <c r="AJ24" s="877">
        <f t="shared" si="11"/>
        <v>19.771992201366675</v>
      </c>
      <c r="AK24" s="877">
        <f t="shared" si="11"/>
        <v>21.018583284543855</v>
      </c>
      <c r="AL24" s="877">
        <f t="shared" si="11"/>
        <v>18.753031305707424</v>
      </c>
      <c r="AM24" s="877">
        <f t="shared" si="11"/>
        <v>18.653984497819753</v>
      </c>
      <c r="AN24" s="877">
        <f t="shared" si="11"/>
        <v>17.965118587408526</v>
      </c>
      <c r="AO24" s="877">
        <f t="shared" si="11"/>
        <v>17.328798665838011</v>
      </c>
      <c r="AP24" s="878">
        <f t="shared" si="11"/>
        <v>18.338527836093196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13.183320518653099</v>
      </c>
      <c r="AG25" s="879">
        <f>①CO2排出量の現状把握!AA35</f>
        <v>12.15976911759549</v>
      </c>
      <c r="AH25" s="879">
        <f>①CO2排出量の現状把握!AB35</f>
        <v>11.053750627333182</v>
      </c>
      <c r="AI25" s="879">
        <f>①CO2排出量の現状把握!AC35</f>
        <v>12.620008245296898</v>
      </c>
      <c r="AJ25" s="879">
        <f>①CO2排出量の現状把握!AD35</f>
        <v>12.34165785302805</v>
      </c>
      <c r="AK25" s="879">
        <f>①CO2排出量の現状把握!AE35</f>
        <v>14.559976077302846</v>
      </c>
      <c r="AL25" s="879">
        <f>①CO2排出量の現状把握!AF35</f>
        <v>12.943285402269083</v>
      </c>
      <c r="AM25" s="879">
        <f>①CO2排出量の現状把握!AG35</f>
        <v>12.566628958385923</v>
      </c>
      <c r="AN25" s="879">
        <f>①CO2排出量の現状把握!AH35</f>
        <v>12.212222948784257</v>
      </c>
      <c r="AO25" s="879">
        <f>①CO2排出量の現状把握!AI35</f>
        <v>12.576777646091735</v>
      </c>
      <c r="AP25" s="880">
        <f>①CO2排出量の現状把握!AJ35</f>
        <v>12.816472016838251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5.7294111205604601</v>
      </c>
      <c r="AG26" s="881">
        <f>①CO2排出量の現状把握!AA36</f>
        <v>4.880121612805139</v>
      </c>
      <c r="AH26" s="881">
        <f>①CO2排出量の現状把握!AB36</f>
        <v>5.1385644754868771</v>
      </c>
      <c r="AI26" s="881">
        <f>①CO2排出量の現状把握!AC36</f>
        <v>4.4413777845867148</v>
      </c>
      <c r="AJ26" s="881">
        <f>①CO2排出量の現状把握!AD36</f>
        <v>3.72637339882959</v>
      </c>
      <c r="AK26" s="881">
        <f>①CO2排出量の現状把握!AE36</f>
        <v>6.2763327518696421</v>
      </c>
      <c r="AL26" s="881">
        <f>①CO2排出量の現状把握!AF36</f>
        <v>4.9375565558260384</v>
      </c>
      <c r="AM26" s="881">
        <f>①CO2排出量の現状把握!AG36</f>
        <v>5.198260467732899</v>
      </c>
      <c r="AN26" s="881">
        <f>①CO2排出量の現状把握!AH36</f>
        <v>4.8488204610317247</v>
      </c>
      <c r="AO26" s="881">
        <f>①CO2排出量の現状把握!AI36</f>
        <v>5.3112456889436936</v>
      </c>
      <c r="AP26" s="882">
        <f>①CO2排出量の現状把握!AJ36</f>
        <v>5.2775629697537916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1.396850950700008</v>
      </c>
      <c r="AG27" s="881">
        <f>①CO2排出量の現状把握!AA37</f>
        <v>1.2986046829996429</v>
      </c>
      <c r="AH27" s="881">
        <f>①CO2排出量の現状把握!AB37</f>
        <v>1.178435872412962</v>
      </c>
      <c r="AI27" s="881">
        <f>①CO2排出量の現状把握!AC37</f>
        <v>1.103579794251663</v>
      </c>
      <c r="AJ27" s="881">
        <f>①CO2排出量の現状把握!AD37</f>
        <v>1.040804130099555</v>
      </c>
      <c r="AK27" s="881">
        <f>①CO2排出量の現状把握!AE37</f>
        <v>1.1063271736755451</v>
      </c>
      <c r="AL27" s="881">
        <f>①CO2排出量の現状把握!AF37</f>
        <v>1.0734465525279107</v>
      </c>
      <c r="AM27" s="881">
        <f>①CO2排出量の現状把握!AG37</f>
        <v>1.0150584562959373</v>
      </c>
      <c r="AN27" s="881">
        <f>①CO2排出量の現状把握!AH37</f>
        <v>0.95126072568904918</v>
      </c>
      <c r="AO27" s="881">
        <f>①CO2排出量の現状把握!AI37</f>
        <v>0.87698946528623922</v>
      </c>
      <c r="AP27" s="882">
        <f>①CO2排出量の現状把握!AJ37</f>
        <v>0.8580200905526999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6.057058447392631</v>
      </c>
      <c r="AG28" s="881">
        <f>①CO2排出量の現状把握!AA38</f>
        <v>5.9810428217907079</v>
      </c>
      <c r="AH28" s="881">
        <f>①CO2排出量の現状把握!AB38</f>
        <v>4.7367502794333429</v>
      </c>
      <c r="AI28" s="881">
        <f>①CO2排出量の現状把握!AC38</f>
        <v>7.0750506664585187</v>
      </c>
      <c r="AJ28" s="881">
        <f>①CO2排出量の現状把握!AD38</f>
        <v>7.5744803240989054</v>
      </c>
      <c r="AK28" s="881">
        <f>①CO2排出量の現状把握!AE38</f>
        <v>7.1773161517576574</v>
      </c>
      <c r="AL28" s="881">
        <f>①CO2排出量の現状把握!AF38</f>
        <v>6.9322822939151338</v>
      </c>
      <c r="AM28" s="881">
        <f>①CO2排出量の現状把握!AG38</f>
        <v>6.3533100343570874</v>
      </c>
      <c r="AN28" s="881">
        <f>①CO2排出量の現状把握!AH38</f>
        <v>6.4121417620634835</v>
      </c>
      <c r="AO28" s="881">
        <f>①CO2排出量の現状把握!AI38</f>
        <v>6.3885424918618021</v>
      </c>
      <c r="AP28" s="882">
        <f>①CO2排出量の現状把握!AJ38</f>
        <v>6.6808889565317582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8.5500776120838662</v>
      </c>
      <c r="AG29" s="883">
        <f>①CO2排出量の現状把握!AA39</f>
        <v>8.5069914949141641</v>
      </c>
      <c r="AH29" s="883">
        <f>①CO2排出量の現状把握!AB39</f>
        <v>8.3939731481559168</v>
      </c>
      <c r="AI29" s="883">
        <f>①CO2排出量の現状把握!AC39</f>
        <v>7.8239106922709292</v>
      </c>
      <c r="AJ29" s="883">
        <f>①CO2排出量の現状把握!AD39</f>
        <v>7.4303343483386257</v>
      </c>
      <c r="AK29" s="883">
        <f>①CO2排出量の現状把握!AE39</f>
        <v>6.4586072072410081</v>
      </c>
      <c r="AL29" s="883">
        <f>①CO2排出量の現状把握!AF39</f>
        <v>5.8097459034383396</v>
      </c>
      <c r="AM29" s="883">
        <f>①CO2排出量の現状把握!AG39</f>
        <v>6.0873555394338297</v>
      </c>
      <c r="AN29" s="883">
        <f>①CO2排出量の現状把握!AH39</f>
        <v>5.7528956386242687</v>
      </c>
      <c r="AO29" s="883">
        <f>①CO2排出量の現状把握!AI39</f>
        <v>4.7520210197462776</v>
      </c>
      <c r="AP29" s="884">
        <f>①CO2排出量の現状把握!AJ39</f>
        <v>5.5220558192549447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八峰町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107.4</v>
      </c>
      <c r="K6" s="619">
        <f>VLOOKUP(年度マスタ!$K$4&amp;"_"&amp;K$5,データシート1!$A:$BT,MATCH("cb_"&amp;$G6,データシート1!$A$1:$BT$1,0),0)</f>
        <v>115.3</v>
      </c>
      <c r="L6" s="619">
        <f>VLOOKUP(年度マスタ!$K$4&amp;"_"&amp;L$5,データシート1!$A:$BT,MATCH("cb_"&amp;$G6,データシート1!$A$1:$BT$1,0),0)</f>
        <v>124.5</v>
      </c>
      <c r="M6" s="619">
        <f>VLOOKUP(年度マスタ!$K$4&amp;"_"&amp;M$5,データシート1!$A:$BT,MATCH("cb_"&amp;$G6,データシート1!$A$1:$BT$1,0),0)</f>
        <v>129.6</v>
      </c>
      <c r="N6" s="619">
        <f>VLOOKUP(年度マスタ!$K$4&amp;"_"&amp;N$5,データシート1!$A:$BT,MATCH("cb_"&amp;$G6,データシート1!$A$1:$BT$1,0),0)</f>
        <v>147.4</v>
      </c>
      <c r="O6" s="619">
        <f>VLOOKUP(年度マスタ!$K$4&amp;"_"&amp;O$5,データシート1!$A:$BT,MATCH("cb_"&amp;$G6,データシート1!$A$1:$BT$1,0),0)</f>
        <v>147.4</v>
      </c>
      <c r="P6" s="619">
        <f>VLOOKUP(年度マスタ!$K$4&amp;"_"&amp;P$5,データシート1!$A:$BT,MATCH("cb_"&amp;$G6,データシート1!$A$1:$BT$1,0),0)</f>
        <v>170.8</v>
      </c>
      <c r="Q6" s="619">
        <f>VLOOKUP(年度マスタ!$K$4&amp;"_"&amp;Q$5,データシート1!$A:$BT,MATCH("cb_"&amp;$G6,データシート1!$A$1:$BT$1,0),0)</f>
        <v>175.3</v>
      </c>
      <c r="R6" s="633">
        <f>VLOOKUP(年度マスタ!$K$4&amp;"_"&amp;R$5,データシート1!$A:$BT,MATCH("cb_"&amp;$G6,データシート1!$A$1:$BT$1,0),0)</f>
        <v>177.89999999999998</v>
      </c>
      <c r="S6" s="568"/>
      <c r="T6" s="190"/>
      <c r="U6" s="581"/>
      <c r="V6" s="195"/>
      <c r="W6" s="195"/>
      <c r="X6" s="195"/>
      <c r="Y6" s="196" t="s">
        <v>372</v>
      </c>
      <c r="Z6" s="663" t="s">
        <v>373</v>
      </c>
      <c r="AA6" s="663"/>
      <c r="AB6" s="663"/>
      <c r="AC6" s="664">
        <f>SUM(AC7:AC8)</f>
        <v>492508</v>
      </c>
      <c r="AD6" s="664">
        <f>SUM(AD7:AD8)</f>
        <v>549421.08799999999</v>
      </c>
      <c r="AE6" s="665">
        <f>$AD6*3600/100000000</f>
        <v>19.779159168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220.3</v>
      </c>
      <c r="K7" s="617">
        <f>VLOOKUP(年度マスタ!$K$4&amp;"_"&amp;K$5,データシート1!$A:$BT,MATCH("cb_"&amp;$G7,データシート1!$A$1:$BT$1,0),0)</f>
        <v>269.8</v>
      </c>
      <c r="L7" s="617">
        <f>VLOOKUP(年度マスタ!$K$4&amp;"_"&amp;L$5,データシート1!$A:$BT,MATCH("cb_"&amp;$G7,データシート1!$A$1:$BT$1,0),0)</f>
        <v>349</v>
      </c>
      <c r="M7" s="617">
        <f>VLOOKUP(年度マスタ!$K$4&amp;"_"&amp;M$5,データシート1!$A:$BT,MATCH("cb_"&amp;$G7,データシート1!$A$1:$BT$1,0),0)</f>
        <v>349.3</v>
      </c>
      <c r="N7" s="617">
        <f>VLOOKUP(年度マスタ!$K$4&amp;"_"&amp;N$5,データシート1!$A:$BT,MATCH("cb_"&amp;$G7,データシート1!$A$1:$BT$1,0),0)</f>
        <v>497.5</v>
      </c>
      <c r="O7" s="617">
        <f>VLOOKUP(年度マスタ!$K$4&amp;"_"&amp;O$5,データシート1!$A:$BT,MATCH("cb_"&amp;$G7,データシート1!$A$1:$BT$1,0),0)</f>
        <v>547</v>
      </c>
      <c r="P7" s="617">
        <f>VLOOKUP(年度マスタ!$K$4&amp;"_"&amp;P$5,データシート1!$A:$BT,MATCH("cb_"&amp;$G7,データシート1!$A$1:$BT$1,0),0)</f>
        <v>1883.5</v>
      </c>
      <c r="Q7" s="617">
        <f>VLOOKUP(年度マスタ!$K$4&amp;"_"&amp;Q$5,データシート1!$A:$BT,MATCH("cb_"&amp;$G7,データシート1!$A$1:$BT$1,0),0)</f>
        <v>4012</v>
      </c>
      <c r="R7" s="634">
        <f>VLOOKUP(年度マスタ!$K$4&amp;"_"&amp;R$5,データシート1!$A:$BT,MATCH("cb_"&amp;$G7,データシート1!$A$1:$BT$1,0),0)</f>
        <v>4012</v>
      </c>
      <c r="S7" s="568"/>
      <c r="T7" s="190"/>
      <c r="U7" s="581"/>
      <c r="V7" s="195"/>
      <c r="W7" s="195"/>
      <c r="X7" s="195"/>
      <c r="Y7" s="196" t="s">
        <v>375</v>
      </c>
      <c r="Z7" s="212" t="s">
        <v>376</v>
      </c>
      <c r="AA7" s="212"/>
      <c r="AB7" s="212"/>
      <c r="AC7" s="1022">
        <f>VLOOKUP(年度マスタ!$K$4&amp;"_"&amp;年度マスタ!$K$9,データシート3!A:AB,MATCH("ea_"&amp;$Y7&amp;"_設備",データシート3!$A$1:$AB$1,0),0)</f>
        <v>66591</v>
      </c>
      <c r="AD7" s="1022">
        <f>VLOOKUP(年度マスタ!$K$4&amp;"_"&amp;年度マスタ!$K$9,データシート3!A:AB,MATCH("ea_"&amp;$Y7&amp;"_年間発電",データシート3!$A$1:$AB$1,0),0)/10^3</f>
        <v>74232.474000000002</v>
      </c>
      <c r="AE7" s="554">
        <f t="shared" ref="AE7:AE16" si="0">$AD7*3600/100000000</f>
        <v>2.6723690640000002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19.2</v>
      </c>
      <c r="L8" s="617">
        <f>VLOOKUP(年度マスタ!$K$4&amp;"_"&amp;L$5,データシート1!$A:$BT,MATCH("cb_"&amp;$G8,データシート1!$A$1:$BT$1,0),0)</f>
        <v>57.2</v>
      </c>
      <c r="M8" s="617">
        <f>VLOOKUP(年度マスタ!$K$4&amp;"_"&amp;M$5,データシート1!$A:$BT,MATCH("cb_"&amp;$G8,データシート1!$A$1:$BT$1,0),0)</f>
        <v>20086</v>
      </c>
      <c r="N8" s="617">
        <f>VLOOKUP(年度マスタ!$K$4&amp;"_"&amp;N$5,データシート1!$A:$BT,MATCH("cb_"&amp;$G8,データシート1!$A$1:$BT$1,0),0)</f>
        <v>25026</v>
      </c>
      <c r="O8" s="617">
        <f>VLOOKUP(年度マスタ!$K$4&amp;"_"&amp;O$5,データシート1!$A:$BT,MATCH("cb_"&amp;$G8,データシート1!$A$1:$BT$1,0),0)</f>
        <v>27016</v>
      </c>
      <c r="P8" s="617">
        <f>VLOOKUP(年度マスタ!$K$4&amp;"_"&amp;P$5,データシート1!$A:$BT,MATCH("cb_"&amp;$G8,データシート1!$A$1:$BT$1,0),0)</f>
        <v>27074.2</v>
      </c>
      <c r="Q8" s="617">
        <f>VLOOKUP(年度マスタ!$K$4&amp;"_"&amp;Q$5,データシート1!$A:$BT,MATCH("cb_"&amp;$G8,データシート1!$A$1:$BT$1,0),0)</f>
        <v>27112.6</v>
      </c>
      <c r="R8" s="634">
        <f>VLOOKUP(年度マスタ!$K$4&amp;"_"&amp;R$5,データシート1!$A:$BT,MATCH("cb_"&amp;$G8,データシート1!$A$1:$BT$1,0),0)</f>
        <v>27189.4</v>
      </c>
      <c r="S8" s="568"/>
      <c r="T8" s="190"/>
      <c r="U8" s="581"/>
      <c r="V8" s="195"/>
      <c r="W8" s="195"/>
      <c r="X8" s="195"/>
      <c r="Y8" s="196" t="s">
        <v>378</v>
      </c>
      <c r="Z8" s="186" t="s">
        <v>379</v>
      </c>
      <c r="AA8" s="186"/>
      <c r="AB8" s="186"/>
      <c r="AC8" s="1022">
        <f>VLOOKUP(年度マスタ!$K$4&amp;"_"&amp;年度マスタ!$K$9,データシート3!A:AB,MATCH("ea_"&amp;$Y8&amp;"_設備",データシート3!$A$1:$AB$1,0),0)</f>
        <v>425917</v>
      </c>
      <c r="AD8" s="1022">
        <f>VLOOKUP(年度マスタ!$K$4&amp;"_"&amp;年度マスタ!$K$9,データシート3!A:AB,MATCH("ea_"&amp;$Y8&amp;"_年間発電",データシート3!$A$1:$AB$1,0),0)/10^3</f>
        <v>475188.614</v>
      </c>
      <c r="AE8" s="554">
        <f t="shared" si="0"/>
        <v>17.106790104000002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136900</v>
      </c>
      <c r="AD9" s="666">
        <f>VLOOKUP(年度マスタ!$K$4&amp;"_"&amp;年度マスタ!$K$9,データシート3!A:AB,MATCH("ea_"&amp;$Y9&amp;"_年間発電",データシート3!$A$1:$AB$1,0),0)/10^3</f>
        <v>298147.22100000002</v>
      </c>
      <c r="AE9" s="667">
        <f t="shared" si="0"/>
        <v>10.733299956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16532</v>
      </c>
      <c r="AD10" s="666">
        <f>SUM(AD11:AD12)</f>
        <v>94281.785999999993</v>
      </c>
      <c r="AE10" s="667">
        <f t="shared" si="0"/>
        <v>3.3941442959999994</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16532</v>
      </c>
      <c r="AD11" s="1022">
        <f>VLOOKUP(年度マスタ!$K$4&amp;"_"&amp;年度マスタ!$K$9,データシート3!A:AB,MATCH("ea_"&amp;$Y11&amp;"_年間発電",データシート3!$A$1:$AB$1,0),0)/10^3</f>
        <v>94281.785999999993</v>
      </c>
      <c r="AE11" s="554">
        <f t="shared" si="0"/>
        <v>3.3941442959999994</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327.70000000000005</v>
      </c>
      <c r="K12" s="651">
        <f t="shared" ref="K12:Q12" si="1">SUM(K6:K11)</f>
        <v>404.3</v>
      </c>
      <c r="L12" s="651">
        <f t="shared" si="1"/>
        <v>530.70000000000005</v>
      </c>
      <c r="M12" s="651">
        <f t="shared" si="1"/>
        <v>20564.900000000001</v>
      </c>
      <c r="N12" s="651">
        <f t="shared" si="1"/>
        <v>25670.9</v>
      </c>
      <c r="O12" s="651">
        <f t="shared" si="1"/>
        <v>27710.400000000001</v>
      </c>
      <c r="P12" s="651">
        <f t="shared" si="1"/>
        <v>29128.5</v>
      </c>
      <c r="Q12" s="651">
        <f t="shared" si="1"/>
        <v>31299.899999999998</v>
      </c>
      <c r="R12" s="652">
        <f t="shared" ref="R12" si="2">SUM(R6:R11)</f>
        <v>31379.300000000003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5</v>
      </c>
      <c r="AD13" s="666">
        <f>SUM(AD14:AD16)</f>
        <v>31.396000000000001</v>
      </c>
      <c r="AE13" s="667">
        <f t="shared" si="0"/>
        <v>1.1302560000000001E-3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5</v>
      </c>
      <c r="AD16" s="1022">
        <f>VLOOKUP(年度マスタ!$K$4&amp;"_"&amp;年度マスタ!$K$9,データシート3!A:AB,MATCH("ea_"&amp;$Y16&amp;"_年間発電",データシート3!$A$1:$AB$1,0),0)/10^3</f>
        <v>31.396000000000001</v>
      </c>
      <c r="AE16" s="554">
        <f t="shared" si="0"/>
        <v>1.1302560000000001E-3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0.30289006000000002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3.9825690300000001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128.892888</v>
      </c>
      <c r="K19" s="615">
        <f>K6*別紙!$C5/100*別紙!$E5/10^3</f>
        <v>138.37383599999998</v>
      </c>
      <c r="L19" s="615">
        <f>L6*別紙!$C5/100*別紙!$E5/10^3</f>
        <v>149.41494</v>
      </c>
      <c r="M19" s="615">
        <f>M6*別紙!$C5/100*別紙!$E5/10^3</f>
        <v>155.535552</v>
      </c>
      <c r="N19" s="615">
        <f>N6*別紙!$C5/100*別紙!$E5/10^3</f>
        <v>176.89768799999999</v>
      </c>
      <c r="O19" s="615">
        <f>O6*別紙!$C5/100*別紙!$E5/10^3</f>
        <v>176.89768799999999</v>
      </c>
      <c r="P19" s="615">
        <f>P6*別紙!$C5/100*別紙!$E5/10^3</f>
        <v>204.98049599999999</v>
      </c>
      <c r="Q19" s="615">
        <f>Q6*別紙!$C5/100*別紙!$E5/10^3</f>
        <v>210.38103600000002</v>
      </c>
      <c r="R19" s="639">
        <f>R6*別紙!$C5/100*別紙!$E5/10^3</f>
        <v>213.50134799999998</v>
      </c>
      <c r="S19" s="572"/>
      <c r="T19" s="191"/>
      <c r="U19" s="588"/>
      <c r="W19" s="201"/>
      <c r="X19" s="201"/>
      <c r="Y19" s="173"/>
      <c r="Z19" s="628" t="s">
        <v>389</v>
      </c>
      <c r="AA19" s="671"/>
      <c r="AB19" s="672"/>
      <c r="AC19" s="673">
        <f>SUM($AC$6,$AC$9,$AC$10,$AC$13)</f>
        <v>645945</v>
      </c>
      <c r="AD19" s="673">
        <f>SUM($AD$6,$AD$9,$AD$10,$AD$13)</f>
        <v>941881.49099999992</v>
      </c>
      <c r="AE19" s="674">
        <f>SUM($AE$6,$AE$9,$AE$10,$AE$13,$AE$17,$AE$18)</f>
        <v>38.193192766000003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291.40402800000004</v>
      </c>
      <c r="K20" s="617">
        <f>K7*別紙!$C6/100*別紙!$E6/10^3</f>
        <v>356.88064800000006</v>
      </c>
      <c r="L20" s="617">
        <f>L7*別紙!$C6/100*別紙!$E6/10^3</f>
        <v>461.64323999999999</v>
      </c>
      <c r="M20" s="617">
        <f>M7*別紙!$C6/100*別紙!$E6/10^3</f>
        <v>462.04006800000002</v>
      </c>
      <c r="N20" s="617">
        <f>N7*別紙!$C6/100*別紙!$E6/10^3</f>
        <v>658.07309999999995</v>
      </c>
      <c r="O20" s="617">
        <f>O7*別紙!$C6/100*別紙!$E6/10^3</f>
        <v>723.54971999999998</v>
      </c>
      <c r="P20" s="617">
        <f>P7*別紙!$C6/100*別紙!$E6/10^3</f>
        <v>2491.4184599999999</v>
      </c>
      <c r="Q20" s="617">
        <f>Q7*別紙!$C6/100*別紙!$E6/10^3</f>
        <v>5306.9131200000002</v>
      </c>
      <c r="R20" s="634">
        <f>R7*別紙!$C6/100*別紙!$E6/10^3</f>
        <v>5306.9131200000002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41.711615999999992</v>
      </c>
      <c r="L21" s="617">
        <f>L8*別紙!$C7/100*別紙!$E7/10^3</f>
        <v>124.26585600000001</v>
      </c>
      <c r="M21" s="617">
        <f>M8*別紙!$C7/100*別紙!$E7/10^3</f>
        <v>43636.43327999999</v>
      </c>
      <c r="N21" s="617">
        <f>N8*別紙!$C7/100*別紙!$E7/10^3</f>
        <v>54368.484480000006</v>
      </c>
      <c r="O21" s="617">
        <f>O8*別紙!$C7/100*別紙!$E7/10^3</f>
        <v>58691.719680000009</v>
      </c>
      <c r="P21" s="617">
        <f>P8*別紙!$C7/100*別紙!$E7/10^3</f>
        <v>58818.158016000001</v>
      </c>
      <c r="Q21" s="617">
        <f>Q8*別紙!$C7/100*別紙!$E7/10^3</f>
        <v>58901.581247999995</v>
      </c>
      <c r="R21" s="634">
        <f>R8*別紙!$C7/100*別紙!$E7/10^3</f>
        <v>59068.427712000004</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420.29691600000001</v>
      </c>
      <c r="K25" s="657">
        <f t="shared" si="3"/>
        <v>536.9661000000001</v>
      </c>
      <c r="L25" s="657">
        <f t="shared" si="3"/>
        <v>735.32403599999998</v>
      </c>
      <c r="M25" s="657">
        <f t="shared" si="3"/>
        <v>44254.008899999993</v>
      </c>
      <c r="N25" s="657">
        <f t="shared" si="3"/>
        <v>55203.455268000005</v>
      </c>
      <c r="O25" s="657">
        <f t="shared" si="3"/>
        <v>59592.167088000009</v>
      </c>
      <c r="P25" s="657">
        <f t="shared" si="3"/>
        <v>61514.556971999998</v>
      </c>
      <c r="Q25" s="657">
        <f t="shared" si="3"/>
        <v>64418.875403999991</v>
      </c>
      <c r="R25" s="658">
        <f t="shared" ref="R25" si="4">SUM(R19:R24)</f>
        <v>64588.842180000007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33654.721531207921</v>
      </c>
      <c r="K26" s="654">
        <f>(VLOOKUP(年度マスタ!$K$4&amp;"_"&amp;K$18,データシート1!$A:$BT,MATCH("da_合計",データシート1!$A$1:$BT$1,0),0))/10^3</f>
        <v>36842.140615876429</v>
      </c>
      <c r="L26" s="654">
        <f>(VLOOKUP(年度マスタ!$K$4&amp;"_"&amp;L$18,データシート1!$A:$BT,MATCH("da_合計",データシート1!$A$1:$BT$1,0),0))/10^3</f>
        <v>35499.954093273329</v>
      </c>
      <c r="M26" s="654">
        <f>(VLOOKUP(年度マスタ!$K$4&amp;"_"&amp;M$18,データシート1!$A:$BT,MATCH("da_合計",データシート1!$A$1:$BT$1,0),0))/10^3</f>
        <v>33920.682918272709</v>
      </c>
      <c r="N26" s="654">
        <f>(VLOOKUP(年度マスタ!$K$4&amp;"_"&amp;N$18,データシート1!$A:$BT,MATCH("da_合計",データシート1!$A$1:$BT$1,0),0))/10^3</f>
        <v>32744.453047886353</v>
      </c>
      <c r="O26" s="654">
        <f>(VLOOKUP(年度マスタ!$K$4&amp;"_"&amp;O$18,データシート1!$A:$BT,MATCH("da_合計",データシート1!$A$1:$BT$1,0),0))/10^3</f>
        <v>32216.601145094224</v>
      </c>
      <c r="P26" s="654">
        <f>(VLOOKUP(年度マスタ!$K$4&amp;"_"&amp;P$18,データシート1!$A:$BT,MATCH("da_合計",データシート1!$A$1:$BT$1,0),0))/10^3</f>
        <v>34278.8852812107</v>
      </c>
      <c r="Q26" s="654">
        <f>(VLOOKUP(年度マスタ!$K$4&amp;"_"&amp;Q$18,データシート1!$A:$BT,MATCH("da_合計",データシート1!$A$1:$BT$1,0),0))/10^3</f>
        <v>32273.537003686866</v>
      </c>
      <c r="R26" s="655">
        <f>Q26</f>
        <v>32273.537003686866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1.2488497805880223E-2</v>
      </c>
      <c r="K27" s="839">
        <f t="shared" ref="K27:P27" si="5">K25/K26</f>
        <v>1.4574780157280129E-2</v>
      </c>
      <c r="L27" s="839">
        <f t="shared" si="5"/>
        <v>2.0713379912210422E-2</v>
      </c>
      <c r="M27" s="839">
        <f t="shared" si="5"/>
        <v>1.3046320148277686</v>
      </c>
      <c r="N27" s="839">
        <f t="shared" si="5"/>
        <v>1.6858872306484709</v>
      </c>
      <c r="O27" s="839">
        <f t="shared" si="5"/>
        <v>1.8497347631307901</v>
      </c>
      <c r="P27" s="839">
        <f t="shared" si="5"/>
        <v>1.7945320119764221</v>
      </c>
      <c r="Q27" s="839">
        <f>Q25/Q26</f>
        <v>1.9960277485743476</v>
      </c>
      <c r="R27" s="840">
        <f>R25/R26</f>
        <v>2.0012941925956707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2.0012941925956707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29.184328042271947</v>
      </c>
      <c r="AA52" s="173"/>
      <c r="AB52" s="678" t="s">
        <v>413</v>
      </c>
      <c r="AC52" s="679">
        <f>$AD6</f>
        <v>549421.08799999999</v>
      </c>
      <c r="AD52" s="680">
        <f>R19+R20</f>
        <v>5520.4144679999999</v>
      </c>
      <c r="AE52" s="681">
        <f t="shared" ref="AE52:AE54" si="6">IFERROR(AD52/AC52,"-")</f>
        <v>1.0047693087455718E-2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909607.95399631304</v>
      </c>
      <c r="Z53" s="1130"/>
      <c r="AA53" s="173"/>
      <c r="AB53" s="678" t="s">
        <v>377</v>
      </c>
      <c r="AC53" s="679">
        <f>$AD9</f>
        <v>298147.22100000002</v>
      </c>
      <c r="AD53" s="680">
        <f>R21</f>
        <v>59068.427712000004</v>
      </c>
      <c r="AE53" s="681">
        <f t="shared" si="6"/>
        <v>0.19811832394037307</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94281.785999999993</v>
      </c>
      <c r="AD54" s="679">
        <f>R22</f>
        <v>0</v>
      </c>
      <c r="AE54" s="681">
        <f t="shared" si="6"/>
        <v>0</v>
      </c>
      <c r="AF54" s="473"/>
      <c r="AG54" s="41"/>
      <c r="AH54" s="420"/>
      <c r="AI54" s="442" t="s">
        <v>440</v>
      </c>
      <c r="AJ54" s="443">
        <f>VLOOKUP(年度マスタ!$K$4&amp;"_"&amp;AJ$53,データシート1!$A$1:$BT$2000,MATCH("ca_太陽光発電（10kW未満）",データシート1!$A$1:$BT$1,0),0)</f>
        <v>27</v>
      </c>
      <c r="AK54" s="443">
        <f>VLOOKUP(年度マスタ!$K$4&amp;"_"&amp;AK$53,データシート1!$A$1:$BT$2000,MATCH("ca_太陽光発電（10kW未満）",データシート1!$A$1:$BT$1,0),0)</f>
        <v>28</v>
      </c>
      <c r="AL54" s="443">
        <f>VLOOKUP(年度マスタ!$K$4&amp;"_"&amp;AL$53,データシート1!$A$1:$BT$2000,MATCH("ca_太陽光発電（10kW未満）",データシート1!$A$1:$BT$1,0),0)</f>
        <v>29</v>
      </c>
      <c r="AM54" s="443">
        <f>VLOOKUP(年度マスタ!$K$4&amp;"_"&amp;AM$53,データシート1!$A$1:$BT$2000,MATCH("ca_太陽光発電（10kW未満）",データシート1!$A$1:$BT$1,0),0)</f>
        <v>30</v>
      </c>
      <c r="AN54" s="443">
        <f>VLOOKUP(年度マスタ!$K$4&amp;"_"&amp;AN$53,データシート1!$A$1:$BT$2000,MATCH("ca_太陽光発電（10kW未満）",データシート1!$A$1:$BT$1,0),0)</f>
        <v>33</v>
      </c>
      <c r="AO54" s="443">
        <f>VLOOKUP(年度マスタ!$K$4&amp;"_"&amp;AO$53,データシート1!$A$1:$BT$2000,MATCH("ca_太陽光発電（10kW未満）",データシート1!$A$1:$BT$1,0),0)</f>
        <v>33</v>
      </c>
      <c r="AP54" s="443">
        <f>VLOOKUP(年度マスタ!$K$4&amp;"_"&amp;AP$53,データシート1!$A$1:$BT$2000,MATCH("ca_太陽光発電（10kW未満）",データシート1!$A$1:$BT$1,0),0)</f>
        <v>36</v>
      </c>
      <c r="AQ54" s="443">
        <f>VLOOKUP(年度マスタ!$K$4&amp;"_"&amp;AQ$53,データシート1!$A$1:$BT$2000,MATCH("ca_太陽光発電（10kW未満）",データシート1!$A$1:$BT$1,0),0)</f>
        <v>37</v>
      </c>
      <c r="AR54" s="443">
        <f>VLOOKUP(年度マスタ!$K$4&amp;"_"&amp;AR$53,データシート1!$A$1:$BT$2000,MATCH("ca_太陽光発電（10kW未満）",データシート1!$A$1:$BT$1,0),0)</f>
        <v>38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31.396000000000001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八峰町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秋田県</v>
      </c>
      <c r="AY12" s="1023" t="str">
        <f>年度マスタ!$J4</f>
        <v>八峰町</v>
      </c>
      <c r="AZ12" s="1023" t="str">
        <f>年度マスタ!$K4</f>
        <v>05349</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06403</v>
      </c>
      <c r="AY21" s="18" t="str">
        <f>IF(IFERROR(比較地域マスタ!$Z6,"")=0,"",IFERROR(比較地域マスタ!$Z6,""))</f>
        <v>飯豊町</v>
      </c>
      <c r="BB21" s="110" t="str">
        <f t="shared" ref="BB21:BC68" si="0">AX21</f>
        <v>06403</v>
      </c>
      <c r="BC21" s="1031" t="str">
        <f t="shared" si="0"/>
        <v>飯豊町</v>
      </c>
      <c r="BD21" s="34">
        <f>SUM(BE21,BI21:BK21,BQ21)</f>
        <v>52.628513902429468</v>
      </c>
      <c r="BE21" s="34">
        <f>SUM(BF21:BH21)</f>
        <v>21.336994520010595</v>
      </c>
      <c r="BF21" s="34">
        <f>VLOOKUP($AX21&amp;"_"&amp;$BC$14,データシート1!$A:$BT,MATCH($BC$12&amp;"_"&amp;BF$20,データシート1!$A$1:$BT$1,0),0)</f>
        <v>16.105245224554185</v>
      </c>
      <c r="BG21" s="34">
        <f>VLOOKUP($AX21&amp;"_"&amp;$BC$14,データシート1!$A:$BT,MATCH($BC$12&amp;"_"&amp;BG$20,データシート1!$A$1:$BT$1,0),0)</f>
        <v>0.77427032266210527</v>
      </c>
      <c r="BH21" s="34">
        <f>VLOOKUP($AX21&amp;"_"&amp;$BC$14,データシート1!$A:$BT,MATCH($BC$12&amp;"_"&amp;BH$20,データシート1!$A$1:$BT$1,0),0)</f>
        <v>4.4574789727943056</v>
      </c>
      <c r="BI21" s="34">
        <f>VLOOKUP($AX21&amp;"_"&amp;$BC$14,データシート1!$A:$BT,MATCH($BC$12&amp;"_"&amp;BI$20,データシート1!$A$1:$BT$1,0),0)</f>
        <v>5.2779245745099983</v>
      </c>
      <c r="BJ21" s="34">
        <f>VLOOKUP($AX21&amp;"_"&amp;$BC$14,データシート1!$A:$BT,MATCH($BC$12&amp;"_"&amp;BJ$20,データシート1!$A$1:$BT$1,0),0)</f>
        <v>9.623671098882129</v>
      </c>
      <c r="BK21" s="34">
        <f t="shared" ref="BK21:BK68" si="1">SUM(BL21,BO21:BP21)</f>
        <v>15.468822547030078</v>
      </c>
      <c r="BL21" s="34">
        <f t="shared" ref="BL21:BL67" si="2">SUM(BM21:BN21)</f>
        <v>15.08048989572973</v>
      </c>
      <c r="BM21" s="34">
        <f>VLOOKUP($AX21&amp;"_"&amp;$BC$14,データシート1!$A:$BT,MATCH($BC$12&amp;"_"&amp;BM$20,データシート1!$A$1:$BT$1,0),0)</f>
        <v>6.2194048133252364</v>
      </c>
      <c r="BN21" s="34">
        <f>VLOOKUP($AX21&amp;"_"&amp;$BC$14,データシート1!$A:$BT,MATCH($BC$12&amp;"_"&amp;BN$20,データシート1!$A$1:$BT$1,0),0)</f>
        <v>8.8610850824044931</v>
      </c>
      <c r="BO21" s="34">
        <f>VLOOKUP($AX21&amp;"_"&amp;$BC$14,データシート1!$A:$BT,MATCH($BC$12&amp;"_"&amp;BO$20,データシート1!$A$1:$BT$1,0),0)</f>
        <v>0.388332651300347</v>
      </c>
      <c r="BP21" s="34">
        <f>VLOOKUP($AX21&amp;"_"&amp;$BC$14,データシート1!$A:$BT,MATCH($BC$12&amp;"_"&amp;BP$20,データシート1!$A$1:$BT$1,0),0)</f>
        <v>0</v>
      </c>
      <c r="BQ21" s="34">
        <f>VLOOKUP($AX21&amp;"_"&amp;$BC$14,データシート1!$A:$BT,MATCH($BC$12&amp;"_"&amp;BQ$20,データシート1!$A$1:$BT$1,0),0)</f>
        <v>0.92110116199666636</v>
      </c>
      <c r="BR21" s="35">
        <f t="shared" ref="BR21:BR68" si="3">BD21</f>
        <v>52.628513902429468</v>
      </c>
      <c r="BT21" s="111" t="str">
        <f t="shared" ref="BT21:BT68" si="4">AY21</f>
        <v>飯豊町</v>
      </c>
      <c r="BU21" s="34">
        <f>BD21</f>
        <v>52.628513902429468</v>
      </c>
      <c r="BV21" s="60">
        <f>BE21/$BR21</f>
        <v>0.40542650623896154</v>
      </c>
      <c r="BW21" s="60">
        <f t="shared" ref="BW21:CH42" si="5">BF21/$BR21</f>
        <v>0.30601748045579386</v>
      </c>
      <c r="BX21" s="60">
        <f t="shared" si="5"/>
        <v>1.4711992896047991E-2</v>
      </c>
      <c r="BY21" s="60">
        <f t="shared" si="5"/>
        <v>8.4697032887119716E-2</v>
      </c>
      <c r="BZ21" s="60">
        <f t="shared" si="5"/>
        <v>0.10028640718024066</v>
      </c>
      <c r="CA21" s="60">
        <f t="shared" si="5"/>
        <v>0.18286039991028277</v>
      </c>
      <c r="CB21" s="60">
        <f t="shared" si="5"/>
        <v>0.2939247453520818</v>
      </c>
      <c r="CC21" s="60">
        <f t="shared" si="5"/>
        <v>0.28654599526956387</v>
      </c>
      <c r="CD21" s="60">
        <f t="shared" si="5"/>
        <v>0.11817557350860582</v>
      </c>
      <c r="CE21" s="60">
        <f t="shared" si="5"/>
        <v>0.16837042176095804</v>
      </c>
      <c r="CF21" s="60">
        <f t="shared" si="5"/>
        <v>7.3787500825179212E-3</v>
      </c>
      <c r="CG21" s="60">
        <f t="shared" si="5"/>
        <v>0</v>
      </c>
      <c r="CH21" s="60">
        <f>BQ21/$BR21</f>
        <v>1.75019413184332E-2</v>
      </c>
      <c r="CI21" s="112">
        <f t="shared" ref="CI21:CI68" si="6">BR21/$BR21</f>
        <v>1</v>
      </c>
      <c r="CK21" s="113" t="str">
        <f t="shared" ref="CK21:CK68" si="7">AY21</f>
        <v>飯豊町</v>
      </c>
      <c r="CL21" s="114">
        <f>CN21+CP21+CR21</f>
        <v>21.336994520010595</v>
      </c>
      <c r="CM21" s="61">
        <f>IF(IF(CL21=0,0,CW21/CL21)&gt;1,1,IF(CL21=0,0,CW21/CL21))</f>
        <v>0</v>
      </c>
      <c r="CN21" s="62">
        <f>BF21</f>
        <v>16.105245224554185</v>
      </c>
      <c r="CO21" s="61">
        <f>IF(IF(CN21=0,0,CX21/CN21)&gt;1,1,IF(CN21=0,0,CX21/CN21))</f>
        <v>0</v>
      </c>
      <c r="CP21" s="62">
        <f t="shared" ref="CP21:CP68" si="8">BG21</f>
        <v>0.77427032266210527</v>
      </c>
      <c r="CQ21" s="61">
        <f>IF(IF(CP21=0,0,CY21/CP21)&gt;1,1,IF(CP21=0,0,CY21/CP21))</f>
        <v>0</v>
      </c>
      <c r="CR21" s="62">
        <f t="shared" ref="CR21:CR68" si="9">BH21</f>
        <v>4.4574789727943056</v>
      </c>
      <c r="CS21" s="61">
        <f>IF(IF(CR21=0,0,CZ21/CR21)&gt;1,1,IF(CR21=0,0,CZ21/CR21))</f>
        <v>0</v>
      </c>
      <c r="CT21" s="62">
        <f t="shared" ref="CT21:CT68" si="10">BI21</f>
        <v>5.2779245745099983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47313</v>
      </c>
      <c r="AY22" s="18" t="str">
        <f>IF(IFERROR(比較地域マスタ!$Z7,"")=0,"",IFERROR(比較地域マスタ!$Z7,""))</f>
        <v>宜野座村</v>
      </c>
      <c r="BB22" s="110" t="str">
        <f t="shared" si="0"/>
        <v>47313</v>
      </c>
      <c r="BC22" s="1031" t="str">
        <f t="shared" si="0"/>
        <v>宜野座村</v>
      </c>
      <c r="BD22" s="34">
        <f t="shared" ref="BD22:BD68" si="14">SUM(BE22,BI22:BK22,BQ22)</f>
        <v>40.359930422161455</v>
      </c>
      <c r="BE22" s="34">
        <f t="shared" ref="BE22:BE67" si="15">SUM(BF22:BH22)</f>
        <v>3.8500445716449279</v>
      </c>
      <c r="BF22" s="34">
        <f>VLOOKUP($AX22&amp;"_"&amp;$BC$14,データシート1!$A:$BT,MATCH($BC$12&amp;"_"&amp;BF$20,データシート1!$A$1:$BT$1,0),0)</f>
        <v>0</v>
      </c>
      <c r="BG22" s="34">
        <f>VLOOKUP($AX22&amp;"_"&amp;$BC$14,データシート1!$A:$BT,MATCH($BC$12&amp;"_"&amp;BG$20,データシート1!$A$1:$BT$1,0),0)</f>
        <v>0.64108548187841796</v>
      </c>
      <c r="BH22" s="34">
        <f>VLOOKUP($AX22&amp;"_"&amp;$BC$14,データシート1!$A:$BT,MATCH($BC$12&amp;"_"&amp;BH$20,データシート1!$A$1:$BT$1,0),0)</f>
        <v>3.2089590897665099</v>
      </c>
      <c r="BI22" s="34">
        <f>VLOOKUP($AX22&amp;"_"&amp;$BC$14,データシート1!$A:$BT,MATCH($BC$12&amp;"_"&amp;BI$20,データシート1!$A$1:$BT$1,0),0)</f>
        <v>9.1469915605053451</v>
      </c>
      <c r="BJ22" s="34">
        <f>VLOOKUP($AX22&amp;"_"&amp;$BC$14,データシート1!$A:$BT,MATCH($BC$12&amp;"_"&amp;BJ$20,データシート1!$A$1:$BT$1,0),0)</f>
        <v>8.8428319101902506</v>
      </c>
      <c r="BK22" s="34">
        <f t="shared" si="1"/>
        <v>16.724845400989288</v>
      </c>
      <c r="BL22" s="34">
        <f t="shared" si="2"/>
        <v>13.952442956785154</v>
      </c>
      <c r="BM22" s="34">
        <f>VLOOKUP($AX22&amp;"_"&amp;$BC$14,データシート1!$A:$BT,MATCH($BC$12&amp;"_"&amp;BM$20,データシート1!$A$1:$BT$1,0),0)</f>
        <v>5.5792519140515946</v>
      </c>
      <c r="BN22" s="34">
        <f>VLOOKUP($AX22&amp;"_"&amp;$BC$14,データシート1!$A:$BT,MATCH($BC$12&amp;"_"&amp;BN$20,データシート1!$A$1:$BT$1,0),0)</f>
        <v>8.3731910427335592</v>
      </c>
      <c r="BO22" s="34">
        <f>VLOOKUP($AX22&amp;"_"&amp;$BC$14,データシート1!$A:$BT,MATCH($BC$12&amp;"_"&amp;BO$20,データシート1!$A$1:$BT$1,0),0)</f>
        <v>0.365094582556167</v>
      </c>
      <c r="BP22" s="34">
        <f>VLOOKUP($AX22&amp;"_"&amp;$BC$14,データシート1!$A:$BT,MATCH($BC$12&amp;"_"&amp;BP$20,データシート1!$A$1:$BT$1,0),0)</f>
        <v>2.4073078616479657</v>
      </c>
      <c r="BQ22" s="34">
        <f>VLOOKUP($AX22&amp;"_"&amp;$BC$14,データシート1!$A:$BT,MATCH($BC$12&amp;"_"&amp;BQ$20,データシート1!$A$1:$BT$1,0),0)</f>
        <v>1.795216978831645</v>
      </c>
      <c r="BR22" s="35">
        <f t="shared" si="3"/>
        <v>40.359930422161455</v>
      </c>
      <c r="BT22" s="121" t="str">
        <f t="shared" si="4"/>
        <v>宜野座村</v>
      </c>
      <c r="BU22" s="33">
        <f>BD22</f>
        <v>40.359930422161455</v>
      </c>
      <c r="BV22" s="59">
        <f t="shared" ref="BV22:BZ68" si="16">BE22/$BR22</f>
        <v>9.5392745512040966E-2</v>
      </c>
      <c r="BW22" s="59">
        <f t="shared" si="5"/>
        <v>0</v>
      </c>
      <c r="BX22" s="59">
        <f t="shared" si="5"/>
        <v>1.5884206815341802E-2</v>
      </c>
      <c r="BY22" s="59">
        <f t="shared" si="5"/>
        <v>7.950853869669916E-2</v>
      </c>
      <c r="BZ22" s="59">
        <f t="shared" si="5"/>
        <v>0.22663546405627036</v>
      </c>
      <c r="CA22" s="59">
        <f t="shared" si="5"/>
        <v>0.21909928529843778</v>
      </c>
      <c r="CB22" s="59">
        <f t="shared" si="5"/>
        <v>0.41439232491356703</v>
      </c>
      <c r="CC22" s="59">
        <f t="shared" si="5"/>
        <v>0.34570037189964853</v>
      </c>
      <c r="CD22" s="59">
        <f t="shared" si="5"/>
        <v>0.13823740169254733</v>
      </c>
      <c r="CE22" s="59">
        <f t="shared" si="5"/>
        <v>0.20746297020710119</v>
      </c>
      <c r="CF22" s="59">
        <f t="shared" si="5"/>
        <v>9.0459665994789534E-3</v>
      </c>
      <c r="CG22" s="59">
        <f t="shared" si="5"/>
        <v>5.9645986414439502E-2</v>
      </c>
      <c r="CH22" s="59">
        <f t="shared" si="5"/>
        <v>4.4480180219683918E-2</v>
      </c>
      <c r="CI22" s="122">
        <f t="shared" si="6"/>
        <v>1</v>
      </c>
      <c r="CK22" s="123" t="str">
        <f t="shared" si="7"/>
        <v>宜野座村</v>
      </c>
      <c r="CL22" s="124">
        <f t="shared" ref="CL22:CL68" si="17">CN22+CP22+CR22</f>
        <v>3.8500445716449279</v>
      </c>
      <c r="CM22" s="65">
        <f t="shared" ref="CM22:CM68" si="18">IF(IF(CL22=0,0,CW22/CL22)&gt;1,1,IF(CL22=0,0,CW22/CL22))</f>
        <v>0</v>
      </c>
      <c r="CN22" s="66">
        <f t="shared" ref="CN22:CN68" si="19">BF22</f>
        <v>0</v>
      </c>
      <c r="CO22" s="65">
        <f t="shared" ref="CO22:CO68" si="20">IF(IF(CN22=0,0,CX22/CN22)&gt;1,1,IF(CN22=0,0,CX22/CN22))</f>
        <v>0</v>
      </c>
      <c r="CP22" s="66">
        <f t="shared" si="8"/>
        <v>0.64108548187841796</v>
      </c>
      <c r="CQ22" s="65">
        <f t="shared" ref="CQ22:CQ68" si="21">IF(IF(CP22=0,0,CY22/CP22)&gt;1,1,IF(CP22=0,0,CY22/CP22))</f>
        <v>0</v>
      </c>
      <c r="CR22" s="66">
        <f t="shared" si="9"/>
        <v>3.2089590897665099</v>
      </c>
      <c r="CS22" s="65">
        <f t="shared" ref="CS22:CS68" si="22">IF(IF(CR22=0,0,CZ22/CR22)&gt;1,1,IF(CR22=0,0,CZ22/CR22))</f>
        <v>0</v>
      </c>
      <c r="CT22" s="66">
        <f t="shared" si="10"/>
        <v>9.1469915605053451</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10382</v>
      </c>
      <c r="AY23" s="18" t="str">
        <f>IF(IFERROR(比較地域マスタ!$Z8,"")=0,"",IFERROR(比較地域マスタ!$Z8,""))</f>
        <v>下仁田町</v>
      </c>
      <c r="BB23" s="110" t="str">
        <f t="shared" si="0"/>
        <v>10382</v>
      </c>
      <c r="BC23" s="1031" t="str">
        <f t="shared" si="0"/>
        <v>下仁田町</v>
      </c>
      <c r="BD23" s="34">
        <f t="shared" si="14"/>
        <v>45.192717855643146</v>
      </c>
      <c r="BE23" s="34">
        <f t="shared" si="15"/>
        <v>10.765359431253694</v>
      </c>
      <c r="BF23" s="34">
        <f>VLOOKUP($AX23&amp;"_"&amp;$BC$14,データシート1!$A:$BT,MATCH($BC$12&amp;"_"&amp;BF$20,データシート1!$A$1:$BT$1,0),0)</f>
        <v>8.7880260827600836</v>
      </c>
      <c r="BG23" s="34">
        <f>VLOOKUP($AX23&amp;"_"&amp;$BC$14,データシート1!$A:$BT,MATCH($BC$12&amp;"_"&amp;BG$20,データシート1!$A$1:$BT$1,0),0)</f>
        <v>0.75253613539794906</v>
      </c>
      <c r="BH23" s="34">
        <f>VLOOKUP($AX23&amp;"_"&amp;$BC$14,データシート1!$A:$BT,MATCH($BC$12&amp;"_"&amp;BH$20,データシート1!$A$1:$BT$1,0),0)</f>
        <v>1.2247972130956604</v>
      </c>
      <c r="BI23" s="34">
        <f>VLOOKUP($AX23&amp;"_"&amp;$BC$14,データシート1!$A:$BT,MATCH($BC$12&amp;"_"&amp;BI$20,データシート1!$A$1:$BT$1,0),0)</f>
        <v>6.6615759814356394</v>
      </c>
      <c r="BJ23" s="34">
        <f>VLOOKUP($AX23&amp;"_"&amp;$BC$14,データシート1!$A:$BT,MATCH($BC$12&amp;"_"&amp;BJ$20,データシート1!$A$1:$BT$1,0),0)</f>
        <v>9.2951440291812908</v>
      </c>
      <c r="BK23" s="34">
        <f t="shared" si="1"/>
        <v>17.646172221553524</v>
      </c>
      <c r="BL23" s="34">
        <f t="shared" si="2"/>
        <v>17.250190859184112</v>
      </c>
      <c r="BM23" s="34">
        <f>VLOOKUP($AX23&amp;"_"&amp;$BC$14,データシート1!$A:$BT,MATCH($BC$12&amp;"_"&amp;BM$20,データシート1!$A$1:$BT$1,0),0)</f>
        <v>7.0090626359961199</v>
      </c>
      <c r="BN23" s="34">
        <f>VLOOKUP($AX23&amp;"_"&amp;$BC$14,データシート1!$A:$BT,MATCH($BC$12&amp;"_"&amp;BN$20,データシート1!$A$1:$BT$1,0),0)</f>
        <v>10.241128223187992</v>
      </c>
      <c r="BO23" s="34">
        <f>VLOOKUP($AX23&amp;"_"&amp;$BC$14,データシート1!$A:$BT,MATCH($BC$12&amp;"_"&amp;BO$20,データシート1!$A$1:$BT$1,0),0)</f>
        <v>0.39598136236941101</v>
      </c>
      <c r="BP23" s="34">
        <f>VLOOKUP($AX23&amp;"_"&amp;$BC$14,データシート1!$A:$BT,MATCH($BC$12&amp;"_"&amp;BP$20,データシート1!$A$1:$BT$1,0),0)</f>
        <v>0</v>
      </c>
      <c r="BQ23" s="34">
        <f>VLOOKUP($AX23&amp;"_"&amp;$BC$14,データシート1!$A:$BT,MATCH($BC$12&amp;"_"&amp;BQ$20,データシート1!$A$1:$BT$1,0),0)</f>
        <v>0.82446619221899742</v>
      </c>
      <c r="BR23" s="35">
        <f t="shared" si="3"/>
        <v>45.192717855643146</v>
      </c>
      <c r="BT23" s="121" t="str">
        <f t="shared" si="4"/>
        <v>下仁田町</v>
      </c>
      <c r="BU23" s="33">
        <f t="shared" ref="BU23:BU68" si="25">BD23</f>
        <v>45.192717855643146</v>
      </c>
      <c r="BV23" s="59">
        <f t="shared" si="16"/>
        <v>0.23821004670798837</v>
      </c>
      <c r="BW23" s="59">
        <f t="shared" si="5"/>
        <v>0.19445668461080917</v>
      </c>
      <c r="BX23" s="59">
        <f t="shared" si="5"/>
        <v>1.6651712291385925E-2</v>
      </c>
      <c r="BY23" s="59">
        <f t="shared" si="5"/>
        <v>2.7101649805793254E-2</v>
      </c>
      <c r="BZ23" s="59">
        <f t="shared" si="5"/>
        <v>0.14740374771693043</v>
      </c>
      <c r="CA23" s="59">
        <f t="shared" si="5"/>
        <v>0.20567791604993327</v>
      </c>
      <c r="CB23" s="59">
        <f t="shared" si="5"/>
        <v>0.39046494786880964</v>
      </c>
      <c r="CC23" s="59">
        <f t="shared" si="5"/>
        <v>0.38170288660853591</v>
      </c>
      <c r="CD23" s="59">
        <f t="shared" si="5"/>
        <v>0.15509274433073092</v>
      </c>
      <c r="CE23" s="59">
        <f t="shared" si="5"/>
        <v>0.22661014227780502</v>
      </c>
      <c r="CF23" s="59">
        <f t="shared" si="5"/>
        <v>8.7620612602737156E-3</v>
      </c>
      <c r="CG23" s="59">
        <f t="shared" si="5"/>
        <v>0</v>
      </c>
      <c r="CH23" s="59">
        <f t="shared" si="5"/>
        <v>1.8243341656338282E-2</v>
      </c>
      <c r="CI23" s="122">
        <f t="shared" si="6"/>
        <v>1</v>
      </c>
      <c r="CK23" s="123" t="str">
        <f t="shared" si="7"/>
        <v>下仁田町</v>
      </c>
      <c r="CL23" s="124">
        <f t="shared" si="17"/>
        <v>10.765359431253694</v>
      </c>
      <c r="CM23" s="65">
        <f t="shared" si="18"/>
        <v>1</v>
      </c>
      <c r="CN23" s="66">
        <f t="shared" si="19"/>
        <v>8.7880260827600836</v>
      </c>
      <c r="CO23" s="65">
        <f t="shared" si="20"/>
        <v>1</v>
      </c>
      <c r="CP23" s="66">
        <f t="shared" si="8"/>
        <v>0.75253613539794906</v>
      </c>
      <c r="CQ23" s="65">
        <f t="shared" si="21"/>
        <v>0</v>
      </c>
      <c r="CR23" s="66">
        <f t="shared" si="9"/>
        <v>1.2247972130956604</v>
      </c>
      <c r="CS23" s="65">
        <f t="shared" si="22"/>
        <v>0</v>
      </c>
      <c r="CT23" s="66">
        <f t="shared" si="10"/>
        <v>6.6615759814356394</v>
      </c>
      <c r="CU23" s="67">
        <f t="shared" si="23"/>
        <v>0</v>
      </c>
      <c r="CV23" s="16"/>
      <c r="CW23" s="959">
        <f t="shared" si="24"/>
        <v>11.044</v>
      </c>
      <c r="CX23" s="962">
        <f>VLOOKUP($AX23&amp;"_"&amp;$CW$14,データシート1!$A:$BT,MATCH($CW$12&amp;"_"&amp;CX$20,データシート1!$A$1:$BT$1,0),0)</f>
        <v>11.044</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11.044</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12426</v>
      </c>
      <c r="AY24" s="18" t="str">
        <f>IF(IFERROR(比較地域マスタ!$Z9,"")=0,"",IFERROR(比較地域マスタ!$Z9,""))</f>
        <v>長柄町</v>
      </c>
      <c r="BB24" s="110" t="str">
        <f t="shared" si="0"/>
        <v>12426</v>
      </c>
      <c r="BC24" s="1031" t="str">
        <f t="shared" si="0"/>
        <v>長柄町</v>
      </c>
      <c r="BD24" s="34">
        <f t="shared" si="14"/>
        <v>171.06575130754447</v>
      </c>
      <c r="BE24" s="34">
        <f t="shared" si="15"/>
        <v>131.35912860455409</v>
      </c>
      <c r="BF24" s="34">
        <f>VLOOKUP($AX24&amp;"_"&amp;$BC$14,データシート1!$A:$BT,MATCH($BC$12&amp;"_"&amp;BF$20,データシート1!$A$1:$BT$1,0),0)</f>
        <v>128.24450230128198</v>
      </c>
      <c r="BG24" s="34">
        <f>VLOOKUP($AX24&amp;"_"&amp;$BC$14,データシート1!$A:$BT,MATCH($BC$12&amp;"_"&amp;BG$20,データシート1!$A$1:$BT$1,0),0)</f>
        <v>0.5735055531126122</v>
      </c>
      <c r="BH24" s="34">
        <f>VLOOKUP($AX24&amp;"_"&amp;$BC$14,データシート1!$A:$BT,MATCH($BC$12&amp;"_"&amp;BH$20,データシート1!$A$1:$BT$1,0),0)</f>
        <v>2.5411207501594859</v>
      </c>
      <c r="BI24" s="34">
        <f>VLOOKUP($AX24&amp;"_"&amp;$BC$14,データシート1!$A:$BT,MATCH($BC$12&amp;"_"&amp;BI$20,データシート1!$A$1:$BT$1,0),0)</f>
        <v>11.487379515768794</v>
      </c>
      <c r="BJ24" s="34">
        <f>VLOOKUP($AX24&amp;"_"&amp;$BC$14,データシート1!$A:$BT,MATCH($BC$12&amp;"_"&amp;BJ$20,データシート1!$A$1:$BT$1,0),0)</f>
        <v>7.1280128462717345</v>
      </c>
      <c r="BK24" s="34">
        <f t="shared" si="1"/>
        <v>19.851835966010242</v>
      </c>
      <c r="BL24" s="34">
        <f t="shared" si="2"/>
        <v>19.467181702475933</v>
      </c>
      <c r="BM24" s="34">
        <f>VLOOKUP($AX24&amp;"_"&amp;$BC$14,データシート1!$A:$BT,MATCH($BC$12&amp;"_"&amp;BM$20,データシート1!$A$1:$BT$1,0),0)</f>
        <v>7.2047781720797808</v>
      </c>
      <c r="BN24" s="34">
        <f>VLOOKUP($AX24&amp;"_"&amp;$BC$14,データシート1!$A:$BT,MATCH($BC$12&amp;"_"&amp;BN$20,データシート1!$A$1:$BT$1,0),0)</f>
        <v>12.262403530396151</v>
      </c>
      <c r="BO24" s="34">
        <f>VLOOKUP($AX24&amp;"_"&amp;$BC$14,データシート1!$A:$BT,MATCH($BC$12&amp;"_"&amp;BO$20,データシート1!$A$1:$BT$1,0),0)</f>
        <v>0.38465426353430798</v>
      </c>
      <c r="BP24" s="34">
        <f>VLOOKUP($AX24&amp;"_"&amp;$BC$14,データシート1!$A:$BT,MATCH($BC$12&amp;"_"&amp;BP$20,データシート1!$A$1:$BT$1,0),0)</f>
        <v>0</v>
      </c>
      <c r="BQ24" s="34">
        <f>VLOOKUP($AX24&amp;"_"&amp;$BC$14,データシート1!$A:$BT,MATCH($BC$12&amp;"_"&amp;BQ$20,データシート1!$A$1:$BT$1,0),0)</f>
        <v>1.239394374939623</v>
      </c>
      <c r="BR24" s="35">
        <f t="shared" si="3"/>
        <v>171.06575130754447</v>
      </c>
      <c r="BT24" s="121" t="str">
        <f t="shared" si="4"/>
        <v>長柄町</v>
      </c>
      <c r="BU24" s="33">
        <f t="shared" si="25"/>
        <v>171.06575130754447</v>
      </c>
      <c r="BV24" s="59">
        <f t="shared" si="16"/>
        <v>0.76788677804006922</v>
      </c>
      <c r="BW24" s="59">
        <f t="shared" si="5"/>
        <v>0.74967958998830908</v>
      </c>
      <c r="BX24" s="59">
        <f t="shared" si="5"/>
        <v>3.3525445551141073E-3</v>
      </c>
      <c r="BY24" s="59">
        <f t="shared" si="5"/>
        <v>1.485464349664605E-2</v>
      </c>
      <c r="BZ24" s="59">
        <f t="shared" si="5"/>
        <v>6.7151837395649214E-2</v>
      </c>
      <c r="CA24" s="59">
        <f t="shared" si="5"/>
        <v>4.166826376284339E-2</v>
      </c>
      <c r="CB24" s="59">
        <f t="shared" si="5"/>
        <v>0.11604798631094967</v>
      </c>
      <c r="CC24" s="59">
        <f t="shared" si="5"/>
        <v>0.11379941077438437</v>
      </c>
      <c r="CD24" s="59">
        <f t="shared" si="5"/>
        <v>4.211701124865682E-2</v>
      </c>
      <c r="CE24" s="59">
        <f t="shared" si="5"/>
        <v>7.1682399525727539E-2</v>
      </c>
      <c r="CF24" s="59">
        <f t="shared" si="5"/>
        <v>2.2485755365653001E-3</v>
      </c>
      <c r="CG24" s="59">
        <f t="shared" si="5"/>
        <v>0</v>
      </c>
      <c r="CH24" s="59">
        <f t="shared" si="5"/>
        <v>7.2451344904885251E-3</v>
      </c>
      <c r="CI24" s="122">
        <f t="shared" si="6"/>
        <v>1</v>
      </c>
      <c r="CK24" s="123" t="str">
        <f t="shared" si="7"/>
        <v>長柄町</v>
      </c>
      <c r="CL24" s="124">
        <f t="shared" si="17"/>
        <v>131.35912860455409</v>
      </c>
      <c r="CM24" s="65">
        <f t="shared" si="18"/>
        <v>0.25317616181908054</v>
      </c>
      <c r="CN24" s="66">
        <f t="shared" si="19"/>
        <v>128.24450230128198</v>
      </c>
      <c r="CO24" s="65">
        <f t="shared" si="20"/>
        <v>0.25932495665092964</v>
      </c>
      <c r="CP24" s="66">
        <f t="shared" si="8"/>
        <v>0.5735055531126122</v>
      </c>
      <c r="CQ24" s="65">
        <f t="shared" si="21"/>
        <v>0</v>
      </c>
      <c r="CR24" s="66">
        <f t="shared" si="9"/>
        <v>2.5411207501594859</v>
      </c>
      <c r="CS24" s="65">
        <f t="shared" si="22"/>
        <v>0</v>
      </c>
      <c r="CT24" s="66">
        <f t="shared" si="10"/>
        <v>11.487379515768794</v>
      </c>
      <c r="CU24" s="67">
        <f t="shared" si="23"/>
        <v>0</v>
      </c>
      <c r="CV24" s="16"/>
      <c r="CW24" s="959">
        <f t="shared" si="24"/>
        <v>33.256999999999998</v>
      </c>
      <c r="CX24" s="962">
        <f>VLOOKUP($AX24&amp;"_"&amp;$CW$14,データシート1!$A:$BT,MATCH($CW$12&amp;"_"&amp;CX$20,データシート1!$A$1:$BT$1,0),0)</f>
        <v>33.256999999999998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33.256999999999998</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01432</v>
      </c>
      <c r="AY25" s="18" t="str">
        <f>IF(IFERROR(比較地域マスタ!$Z10,"")=0,"",IFERROR(比較地域マスタ!$Z10,""))</f>
        <v>新十津川町</v>
      </c>
      <c r="BB25" s="110" t="str">
        <f t="shared" si="0"/>
        <v>01432</v>
      </c>
      <c r="BC25" s="1031" t="str">
        <f t="shared" si="0"/>
        <v>新十津川町</v>
      </c>
      <c r="BD25" s="34">
        <f t="shared" si="14"/>
        <v>38.402269101381478</v>
      </c>
      <c r="BE25" s="34">
        <f t="shared" si="15"/>
        <v>3.424415132283702</v>
      </c>
      <c r="BF25" s="34">
        <f>VLOOKUP($AX25&amp;"_"&amp;$BC$14,データシート1!$A:$BT,MATCH($BC$12&amp;"_"&amp;BF$20,データシート1!$A$1:$BT$1,0),0)</f>
        <v>0.77826808673637959</v>
      </c>
      <c r="BG25" s="34">
        <f>VLOOKUP($AX25&amp;"_"&amp;$BC$14,データシート1!$A:$BT,MATCH($BC$12&amp;"_"&amp;BG$20,データシート1!$A$1:$BT$1,0),0)</f>
        <v>0.6951562711374567</v>
      </c>
      <c r="BH25" s="34">
        <f>VLOOKUP($AX25&amp;"_"&amp;$BC$14,データシート1!$A:$BT,MATCH($BC$12&amp;"_"&amp;BH$20,データシート1!$A$1:$BT$1,0),0)</f>
        <v>1.9509907744098653</v>
      </c>
      <c r="BI25" s="34">
        <f>VLOOKUP($AX25&amp;"_"&amp;$BC$14,データシート1!$A:$BT,MATCH($BC$12&amp;"_"&amp;BI$20,データシート1!$A$1:$BT$1,0),0)</f>
        <v>7.9090490003813381</v>
      </c>
      <c r="BJ25" s="34">
        <f>VLOOKUP($AX25&amp;"_"&amp;$BC$14,データシート1!$A:$BT,MATCH($BC$12&amp;"_"&amp;BJ$20,データシート1!$A$1:$BT$1,0),0)</f>
        <v>13.149335245966903</v>
      </c>
      <c r="BK25" s="34">
        <f t="shared" si="1"/>
        <v>13.362097123556753</v>
      </c>
      <c r="BL25" s="34">
        <f t="shared" si="2"/>
        <v>12.982172215721636</v>
      </c>
      <c r="BM25" s="34">
        <f>VLOOKUP($AX25&amp;"_"&amp;$BC$14,データシート1!$A:$BT,MATCH($BC$12&amp;"_"&amp;BM$20,データシート1!$A$1:$BT$1,0),0)</f>
        <v>5.273446388920874</v>
      </c>
      <c r="BN25" s="34">
        <f>VLOOKUP($AX25&amp;"_"&amp;$BC$14,データシート1!$A:$BT,MATCH($BC$12&amp;"_"&amp;BN$20,データシート1!$A$1:$BT$1,0),0)</f>
        <v>7.7087258268007632</v>
      </c>
      <c r="BO25" s="34">
        <f>VLOOKUP($AX25&amp;"_"&amp;$BC$14,データシート1!$A:$BT,MATCH($BC$12&amp;"_"&amp;BO$20,データシート1!$A$1:$BT$1,0),0)</f>
        <v>0.37992490783511601</v>
      </c>
      <c r="BP25" s="34">
        <f>VLOOKUP($AX25&amp;"_"&amp;$BC$14,データシート1!$A:$BT,MATCH($BC$12&amp;"_"&amp;BP$20,データシート1!$A$1:$BT$1,0),0)</f>
        <v>0</v>
      </c>
      <c r="BQ25" s="34">
        <f>VLOOKUP($AX25&amp;"_"&amp;$BC$14,データシート1!$A:$BT,MATCH($BC$12&amp;"_"&amp;BQ$20,データシート1!$A$1:$BT$1,0),0)</f>
        <v>0.55737259919277904</v>
      </c>
      <c r="BR25" s="35">
        <f t="shared" si="3"/>
        <v>38.402269101381478</v>
      </c>
      <c r="BT25" s="121" t="str">
        <f t="shared" si="4"/>
        <v>新十津川町</v>
      </c>
      <c r="BU25" s="33">
        <f t="shared" si="25"/>
        <v>38.402269101381478</v>
      </c>
      <c r="BV25" s="59">
        <f t="shared" si="16"/>
        <v>8.9172208112059517E-2</v>
      </c>
      <c r="BW25" s="59">
        <f t="shared" si="5"/>
        <v>2.0266200538352621E-2</v>
      </c>
      <c r="BX25" s="59">
        <f t="shared" si="5"/>
        <v>1.8101958228099839E-2</v>
      </c>
      <c r="BY25" s="59">
        <f t="shared" si="5"/>
        <v>5.0804049345607047E-2</v>
      </c>
      <c r="BZ25" s="59">
        <f t="shared" si="5"/>
        <v>0.20595264773291272</v>
      </c>
      <c r="CA25" s="59">
        <f t="shared" si="5"/>
        <v>0.34241037193018031</v>
      </c>
      <c r="CB25" s="59">
        <f t="shared" si="5"/>
        <v>0.34795071844012643</v>
      </c>
      <c r="CC25" s="59">
        <f t="shared" si="5"/>
        <v>0.33805742523830751</v>
      </c>
      <c r="CD25" s="59">
        <f t="shared" si="5"/>
        <v>0.13732121857172153</v>
      </c>
      <c r="CE25" s="59">
        <f t="shared" si="5"/>
        <v>0.20073620666658604</v>
      </c>
      <c r="CF25" s="59">
        <f t="shared" si="5"/>
        <v>9.8932932018188646E-3</v>
      </c>
      <c r="CG25" s="59">
        <f t="shared" si="5"/>
        <v>0</v>
      </c>
      <c r="CH25" s="59">
        <f t="shared" si="5"/>
        <v>1.4514053784720971E-2</v>
      </c>
      <c r="CI25" s="122">
        <f t="shared" si="6"/>
        <v>1</v>
      </c>
      <c r="CK25" s="123" t="str">
        <f t="shared" si="7"/>
        <v>新十津川町</v>
      </c>
      <c r="CL25" s="124">
        <f t="shared" si="17"/>
        <v>3.424415132283702</v>
      </c>
      <c r="CM25" s="65">
        <f t="shared" si="18"/>
        <v>0</v>
      </c>
      <c r="CN25" s="66">
        <f t="shared" si="19"/>
        <v>0.77826808673637959</v>
      </c>
      <c r="CO25" s="65">
        <f t="shared" si="20"/>
        <v>0</v>
      </c>
      <c r="CP25" s="66">
        <f t="shared" si="8"/>
        <v>0.6951562711374567</v>
      </c>
      <c r="CQ25" s="65">
        <f t="shared" si="21"/>
        <v>0</v>
      </c>
      <c r="CR25" s="66">
        <f t="shared" si="9"/>
        <v>1.9509907744098653</v>
      </c>
      <c r="CS25" s="65">
        <f t="shared" si="22"/>
        <v>0</v>
      </c>
      <c r="CT25" s="66">
        <f t="shared" si="10"/>
        <v>7.9090490003813381</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05349</v>
      </c>
      <c r="AY26" s="18" t="str">
        <f>IF(IFERROR(比較地域マスタ!$Z11,"")=0,"",IFERROR(比較地域マスタ!$Z11,""))</f>
        <v>八峰町</v>
      </c>
      <c r="BB26" s="110" t="str">
        <f t="shared" si="0"/>
        <v>05349</v>
      </c>
      <c r="BC26" s="1031" t="str">
        <f t="shared" si="0"/>
        <v>八峰町</v>
      </c>
      <c r="BD26" s="34">
        <f t="shared" si="14"/>
        <v>46.826647092847594</v>
      </c>
      <c r="BE26" s="34">
        <f t="shared" si="15"/>
        <v>12.816472016838251</v>
      </c>
      <c r="BF26" s="34">
        <f>VLOOKUP($AX26&amp;"_"&amp;$BC$14,データシート1!$A:$BT,MATCH($BC$12&amp;"_"&amp;BF$20,データシート1!$A$1:$BT$1,0),0)</f>
        <v>5.2775629697537916</v>
      </c>
      <c r="BG26" s="34">
        <f>VLOOKUP($AX26&amp;"_"&amp;$BC$14,データシート1!$A:$BT,MATCH($BC$12&amp;"_"&amp;BG$20,データシート1!$A$1:$BT$1,0),0)</f>
        <v>0.8580200905526999</v>
      </c>
      <c r="BH26" s="34">
        <f>VLOOKUP($AX26&amp;"_"&amp;$BC$14,データシート1!$A:$BT,MATCH($BC$12&amp;"_"&amp;BH$20,データシート1!$A$1:$BT$1,0),0)</f>
        <v>6.6808889565317582</v>
      </c>
      <c r="BI26" s="34">
        <f>VLOOKUP($AX26&amp;"_"&amp;$BC$14,データシート1!$A:$BT,MATCH($BC$12&amp;"_"&amp;BI$20,データシート1!$A$1:$BT$1,0),0)</f>
        <v>5.5220558192549447</v>
      </c>
      <c r="BJ26" s="34">
        <f>VLOOKUP($AX26&amp;"_"&amp;$BC$14,データシート1!$A:$BT,MATCH($BC$12&amp;"_"&amp;BJ$20,データシート1!$A$1:$BT$1,0),0)</f>
        <v>13.339794576720772</v>
      </c>
      <c r="BK26" s="34">
        <f t="shared" si="1"/>
        <v>14.319750613442793</v>
      </c>
      <c r="BL26" s="34">
        <f t="shared" si="2"/>
        <v>13.928965703631754</v>
      </c>
      <c r="BM26" s="34">
        <f>VLOOKUP($AX26&amp;"_"&amp;$BC$14,データシート1!$A:$BT,MATCH($BC$12&amp;"_"&amp;BM$20,データシート1!$A$1:$BT$1,0),0)</f>
        <v>5.4256695836526108</v>
      </c>
      <c r="BN26" s="34">
        <f>VLOOKUP($AX26&amp;"_"&amp;$BC$14,データシート1!$A:$BT,MATCH($BC$12&amp;"_"&amp;BN$20,データシート1!$A$1:$BT$1,0),0)</f>
        <v>8.5032961199791419</v>
      </c>
      <c r="BO26" s="34">
        <f>VLOOKUP($AX26&amp;"_"&amp;$BC$14,データシート1!$A:$BT,MATCH($BC$12&amp;"_"&amp;BO$20,データシート1!$A$1:$BT$1,0),0)</f>
        <v>0.39078490981103903</v>
      </c>
      <c r="BP26" s="34">
        <f>VLOOKUP($AX26&amp;"_"&amp;$BC$14,データシート1!$A:$BT,MATCH($BC$12&amp;"_"&amp;BP$20,データシート1!$A$1:$BT$1,0),0)</f>
        <v>0</v>
      </c>
      <c r="BQ26" s="34">
        <f>VLOOKUP($AX26&amp;"_"&amp;$BC$14,データシート1!$A:$BT,MATCH($BC$12&amp;"_"&amp;BQ$20,データシート1!$A$1:$BT$1,0),0)</f>
        <v>0.82857406659083366</v>
      </c>
      <c r="BR26" s="35">
        <f t="shared" si="3"/>
        <v>46.826647092847594</v>
      </c>
      <c r="BT26" s="121" t="str">
        <f t="shared" si="4"/>
        <v>八峰町</v>
      </c>
      <c r="BU26" s="33">
        <f t="shared" si="25"/>
        <v>46.826647092847594</v>
      </c>
      <c r="BV26" s="59">
        <f t="shared" si="16"/>
        <v>0.27370039950598701</v>
      </c>
      <c r="BW26" s="59">
        <f t="shared" si="5"/>
        <v>0.11270426770657893</v>
      </c>
      <c r="BX26" s="59">
        <f t="shared" si="5"/>
        <v>1.8323329638601348E-2</v>
      </c>
      <c r="BY26" s="59">
        <f t="shared" si="5"/>
        <v>0.14267280216080669</v>
      </c>
      <c r="BZ26" s="59">
        <f t="shared" si="5"/>
        <v>0.11792550101453657</v>
      </c>
      <c r="CA26" s="59">
        <f t="shared" si="5"/>
        <v>0.28487614221600593</v>
      </c>
      <c r="CB26" s="59">
        <f t="shared" si="5"/>
        <v>0.30580345812608956</v>
      </c>
      <c r="CC26" s="59">
        <f t="shared" si="5"/>
        <v>0.29745810491221986</v>
      </c>
      <c r="CD26" s="59">
        <f t="shared" si="5"/>
        <v>0.11586713806125444</v>
      </c>
      <c r="CE26" s="59">
        <f t="shared" si="5"/>
        <v>0.18159096685096537</v>
      </c>
      <c r="CF26" s="59">
        <f t="shared" si="5"/>
        <v>8.3453532138697238E-3</v>
      </c>
      <c r="CG26" s="59">
        <f t="shared" si="5"/>
        <v>0</v>
      </c>
      <c r="CH26" s="59">
        <f t="shared" si="5"/>
        <v>1.7694499137380946E-2</v>
      </c>
      <c r="CI26" s="122">
        <f t="shared" si="6"/>
        <v>1</v>
      </c>
      <c r="CK26" s="123" t="str">
        <f t="shared" si="7"/>
        <v>八峰町</v>
      </c>
      <c r="CL26" s="124">
        <f t="shared" si="17"/>
        <v>12.816472016838251</v>
      </c>
      <c r="CM26" s="65">
        <f t="shared" si="18"/>
        <v>0</v>
      </c>
      <c r="CN26" s="66">
        <f t="shared" si="19"/>
        <v>5.2775629697537916</v>
      </c>
      <c r="CO26" s="65">
        <f t="shared" si="20"/>
        <v>0</v>
      </c>
      <c r="CP26" s="66">
        <f t="shared" si="8"/>
        <v>0.8580200905526999</v>
      </c>
      <c r="CQ26" s="65">
        <f t="shared" si="21"/>
        <v>0</v>
      </c>
      <c r="CR26" s="66">
        <f t="shared" si="9"/>
        <v>6.6808889565317582</v>
      </c>
      <c r="CS26" s="65">
        <f t="shared" si="22"/>
        <v>0</v>
      </c>
      <c r="CT26" s="66">
        <f t="shared" si="10"/>
        <v>5.5220558192549447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21362</v>
      </c>
      <c r="AY27" s="18" t="str">
        <f>IF(IFERROR(比較地域マスタ!$Z12,"")=0,"",IFERROR(比較地域マスタ!$Z12,""))</f>
        <v>関ケ原町</v>
      </c>
      <c r="BB27" s="110" t="str">
        <f t="shared" si="0"/>
        <v>21362</v>
      </c>
      <c r="BC27" s="1031" t="str">
        <f t="shared" si="0"/>
        <v>関ケ原町</v>
      </c>
      <c r="BD27" s="34">
        <f t="shared" si="14"/>
        <v>67.307037860984508</v>
      </c>
      <c r="BE27" s="34">
        <f t="shared" si="15"/>
        <v>39.299462727763647</v>
      </c>
      <c r="BF27" s="34">
        <f>VLOOKUP($AX27&amp;"_"&amp;$BC$14,データシート1!$A:$BT,MATCH($BC$12&amp;"_"&amp;BF$20,データシート1!$A$1:$BT$1,0),0)</f>
        <v>36.082866880321852</v>
      </c>
      <c r="BG27" s="34">
        <f>VLOOKUP($AX27&amp;"_"&amp;$BC$14,データシート1!$A:$BT,MATCH($BC$12&amp;"_"&amp;BG$20,データシート1!$A$1:$BT$1,0),0)</f>
        <v>0.74138493840776665</v>
      </c>
      <c r="BH27" s="34">
        <f>VLOOKUP($AX27&amp;"_"&amp;$BC$14,データシート1!$A:$BT,MATCH($BC$12&amp;"_"&amp;BH$20,データシート1!$A$1:$BT$1,0),0)</f>
        <v>2.4752109090340233</v>
      </c>
      <c r="BI27" s="34">
        <f>VLOOKUP($AX27&amp;"_"&amp;$BC$14,データシート1!$A:$BT,MATCH($BC$12&amp;"_"&amp;BI$20,データシート1!$A$1:$BT$1,0),0)</f>
        <v>6.0358392985418599</v>
      </c>
      <c r="BJ27" s="34">
        <f>VLOOKUP($AX27&amp;"_"&amp;$BC$14,データシート1!$A:$BT,MATCH($BC$12&amp;"_"&amp;BJ$20,データシート1!$A$1:$BT$1,0),0)</f>
        <v>8.3311887537564679</v>
      </c>
      <c r="BK27" s="34">
        <f t="shared" si="1"/>
        <v>12.64384437685562</v>
      </c>
      <c r="BL27" s="34">
        <f t="shared" si="2"/>
        <v>12.255862048199658</v>
      </c>
      <c r="BM27" s="34">
        <f>VLOOKUP($AX27&amp;"_"&amp;$BC$14,データシート1!$A:$BT,MATCH($BC$12&amp;"_"&amp;BM$20,データシート1!$A$1:$BT$1,0),0)</f>
        <v>6.1269835879523971</v>
      </c>
      <c r="BN27" s="34">
        <f>VLOOKUP($AX27&amp;"_"&amp;$BC$14,データシート1!$A:$BT,MATCH($BC$12&amp;"_"&amp;BN$20,データシート1!$A$1:$BT$1,0),0)</f>
        <v>6.128878460247261</v>
      </c>
      <c r="BO27" s="34">
        <f>VLOOKUP($AX27&amp;"_"&amp;$BC$14,データシート1!$A:$BT,MATCH($BC$12&amp;"_"&amp;BO$20,データシート1!$A$1:$BT$1,0),0)</f>
        <v>0.38798232865596199</v>
      </c>
      <c r="BP27" s="34">
        <f>VLOOKUP($AX27&amp;"_"&amp;$BC$14,データシート1!$A:$BT,MATCH($BC$12&amp;"_"&amp;BP$20,データシート1!$A$1:$BT$1,0),0)</f>
        <v>0</v>
      </c>
      <c r="BQ27" s="34">
        <f>VLOOKUP($AX27&amp;"_"&amp;$BC$14,データシート1!$A:$BT,MATCH($BC$12&amp;"_"&amp;BQ$20,データシート1!$A$1:$BT$1,0),0)</f>
        <v>0.99670270406690442</v>
      </c>
      <c r="BR27" s="35">
        <f t="shared" si="3"/>
        <v>67.307037860984508</v>
      </c>
      <c r="BT27" s="121" t="str">
        <f t="shared" si="4"/>
        <v>関ケ原町</v>
      </c>
      <c r="BU27" s="33">
        <f t="shared" si="25"/>
        <v>67.307037860984508</v>
      </c>
      <c r="BV27" s="59">
        <f t="shared" si="16"/>
        <v>0.58388340917531512</v>
      </c>
      <c r="BW27" s="59">
        <f t="shared" si="5"/>
        <v>0.53609352048514092</v>
      </c>
      <c r="BX27" s="59">
        <f t="shared" si="5"/>
        <v>1.10149690428959E-2</v>
      </c>
      <c r="BY27" s="59">
        <f t="shared" si="5"/>
        <v>3.6774919647278297E-2</v>
      </c>
      <c r="BZ27" s="59">
        <f t="shared" si="5"/>
        <v>8.9676198661546219E-2</v>
      </c>
      <c r="CA27" s="59">
        <f t="shared" si="5"/>
        <v>0.12377886501206081</v>
      </c>
      <c r="CB27" s="59">
        <f t="shared" si="5"/>
        <v>0.18785322870648577</v>
      </c>
      <c r="CC27" s="59">
        <f t="shared" si="5"/>
        <v>0.18208886377547667</v>
      </c>
      <c r="CD27" s="59">
        <f t="shared" si="5"/>
        <v>9.103035555668082E-2</v>
      </c>
      <c r="CE27" s="59">
        <f t="shared" si="5"/>
        <v>9.1058508218795853E-2</v>
      </c>
      <c r="CF27" s="59">
        <f t="shared" si="5"/>
        <v>5.7643649310091171E-3</v>
      </c>
      <c r="CG27" s="59">
        <f t="shared" si="5"/>
        <v>0</v>
      </c>
      <c r="CH27" s="59">
        <f t="shared" si="5"/>
        <v>1.4808298444591892E-2</v>
      </c>
      <c r="CI27" s="122">
        <f t="shared" si="6"/>
        <v>1</v>
      </c>
      <c r="CK27" s="123" t="str">
        <f t="shared" si="7"/>
        <v>関ケ原町</v>
      </c>
      <c r="CL27" s="124">
        <f t="shared" si="17"/>
        <v>39.299462727763647</v>
      </c>
      <c r="CM27" s="65">
        <f t="shared" si="18"/>
        <v>0.38308411756897093</v>
      </c>
      <c r="CN27" s="66">
        <f t="shared" si="19"/>
        <v>36.082866880321852</v>
      </c>
      <c r="CO27" s="65">
        <f t="shared" si="20"/>
        <v>0.41723403104120843</v>
      </c>
      <c r="CP27" s="66">
        <f t="shared" si="8"/>
        <v>0.74138493840776665</v>
      </c>
      <c r="CQ27" s="65">
        <f t="shared" si="21"/>
        <v>0</v>
      </c>
      <c r="CR27" s="66">
        <f t="shared" si="9"/>
        <v>2.4752109090340233</v>
      </c>
      <c r="CS27" s="65">
        <f t="shared" si="22"/>
        <v>0</v>
      </c>
      <c r="CT27" s="66">
        <f t="shared" si="10"/>
        <v>6.0358392985418599</v>
      </c>
      <c r="CU27" s="67">
        <f t="shared" si="23"/>
        <v>0</v>
      </c>
      <c r="CV27" s="16"/>
      <c r="CW27" s="959">
        <f t="shared" si="24"/>
        <v>15.055</v>
      </c>
      <c r="CX27" s="962">
        <f>VLOOKUP($AX27&amp;"_"&amp;$CW$14,データシート1!$A:$BT,MATCH($CW$12&amp;"_"&amp;CX$20,データシート1!$A$1:$BT$1,0),0)</f>
        <v>15.055</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15.055</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04444</v>
      </c>
      <c r="AY28" s="18" t="str">
        <f>IF(IFERROR(比較地域マスタ!$Z13,"")=0,"",IFERROR(比較地域マスタ!$Z13,""))</f>
        <v>色麻町</v>
      </c>
      <c r="BB28" s="110" t="str">
        <f t="shared" si="0"/>
        <v>04444</v>
      </c>
      <c r="BC28" s="1031" t="str">
        <f t="shared" si="0"/>
        <v>色麻町</v>
      </c>
      <c r="BD28" s="34">
        <f t="shared" si="14"/>
        <v>67.705596552545458</v>
      </c>
      <c r="BE28" s="34">
        <f t="shared" si="15"/>
        <v>38.900240618020213</v>
      </c>
      <c r="BF28" s="34">
        <f>VLOOKUP($AX28&amp;"_"&amp;$BC$14,データシート1!$A:$BT,MATCH($BC$12&amp;"_"&amp;BF$20,データシート1!$A$1:$BT$1,0),0)</f>
        <v>21.741167598262898</v>
      </c>
      <c r="BG28" s="34">
        <f>VLOOKUP($AX28&amp;"_"&amp;$BC$14,データシート1!$A:$BT,MATCH($BC$12&amp;"_"&amp;BG$20,データシート1!$A$1:$BT$1,0),0)</f>
        <v>0.65319753000015879</v>
      </c>
      <c r="BH28" s="34">
        <f>VLOOKUP($AX28&amp;"_"&amp;$BC$14,データシート1!$A:$BT,MATCH($BC$12&amp;"_"&amp;BH$20,データシート1!$A$1:$BT$1,0),0)</f>
        <v>16.505875489757155</v>
      </c>
      <c r="BI28" s="34">
        <f>VLOOKUP($AX28&amp;"_"&amp;$BC$14,データシート1!$A:$BT,MATCH($BC$12&amp;"_"&amp;BI$20,データシート1!$A$1:$BT$1,0),0)</f>
        <v>5.6159913905291221</v>
      </c>
      <c r="BJ28" s="34">
        <f>VLOOKUP($AX28&amp;"_"&amp;$BC$14,データシート1!$A:$BT,MATCH($BC$12&amp;"_"&amp;BJ$20,データシート1!$A$1:$BT$1,0),0)</f>
        <v>6.0075306120576766</v>
      </c>
      <c r="BK28" s="34">
        <f t="shared" si="1"/>
        <v>16.331345224447237</v>
      </c>
      <c r="BL28" s="34">
        <f t="shared" si="2"/>
        <v>15.950486122893761</v>
      </c>
      <c r="BM28" s="34">
        <f>VLOOKUP($AX28&amp;"_"&amp;$BC$14,データシート1!$A:$BT,MATCH($BC$12&amp;"_"&amp;BM$20,データシート1!$A$1:$BT$1,0),0)</f>
        <v>6.122906180950654</v>
      </c>
      <c r="BN28" s="34">
        <f>VLOOKUP($AX28&amp;"_"&amp;$BC$14,データシート1!$A:$BT,MATCH($BC$12&amp;"_"&amp;BN$20,データシート1!$A$1:$BT$1,0),0)</f>
        <v>9.8275799419431067</v>
      </c>
      <c r="BO28" s="34">
        <f>VLOOKUP($AX28&amp;"_"&amp;$BC$14,データシート1!$A:$BT,MATCH($BC$12&amp;"_"&amp;BO$20,データシート1!$A$1:$BT$1,0),0)</f>
        <v>0.38085910155347502</v>
      </c>
      <c r="BP28" s="34">
        <f>VLOOKUP($AX28&amp;"_"&amp;$BC$14,データシート1!$A:$BT,MATCH($BC$12&amp;"_"&amp;BP$20,データシート1!$A$1:$BT$1,0),0)</f>
        <v>0</v>
      </c>
      <c r="BQ28" s="34">
        <f>VLOOKUP($AX28&amp;"_"&amp;$BC$14,データシート1!$A:$BT,MATCH($BC$12&amp;"_"&amp;BQ$20,データシート1!$A$1:$BT$1,0),0)</f>
        <v>0.85048870749121097</v>
      </c>
      <c r="BR28" s="35">
        <f t="shared" si="3"/>
        <v>67.705596552545458</v>
      </c>
      <c r="BT28" s="121" t="str">
        <f t="shared" si="4"/>
        <v>色麻町</v>
      </c>
      <c r="BU28" s="33">
        <f t="shared" si="25"/>
        <v>67.705596552545458</v>
      </c>
      <c r="BV28" s="59">
        <f t="shared" si="16"/>
        <v>0.57454985405571646</v>
      </c>
      <c r="BW28" s="59">
        <f t="shared" si="5"/>
        <v>0.32111330089810008</v>
      </c>
      <c r="BX28" s="59">
        <f t="shared" si="5"/>
        <v>9.6476150164812504E-3</v>
      </c>
      <c r="BY28" s="59">
        <f t="shared" si="5"/>
        <v>0.24378893814113511</v>
      </c>
      <c r="BZ28" s="59">
        <f t="shared" si="5"/>
        <v>8.2947225583790876E-2</v>
      </c>
      <c r="CA28" s="59">
        <f t="shared" si="5"/>
        <v>8.8730192450122022E-2</v>
      </c>
      <c r="CB28" s="59">
        <f t="shared" si="5"/>
        <v>0.24121115618223207</v>
      </c>
      <c r="CC28" s="59">
        <f t="shared" si="5"/>
        <v>0.23558593284847273</v>
      </c>
      <c r="CD28" s="59">
        <f t="shared" si="5"/>
        <v>9.0434269731287931E-2</v>
      </c>
      <c r="CE28" s="59">
        <f t="shared" si="5"/>
        <v>0.1451516631171848</v>
      </c>
      <c r="CF28" s="59">
        <f t="shared" si="5"/>
        <v>5.6252233337593461E-3</v>
      </c>
      <c r="CG28" s="59">
        <f t="shared" si="5"/>
        <v>0</v>
      </c>
      <c r="CH28" s="59">
        <f t="shared" si="5"/>
        <v>1.2561571728138566E-2</v>
      </c>
      <c r="CI28" s="122">
        <f t="shared" si="6"/>
        <v>1</v>
      </c>
      <c r="CK28" s="123" t="str">
        <f t="shared" si="7"/>
        <v>色麻町</v>
      </c>
      <c r="CL28" s="124">
        <f t="shared" si="17"/>
        <v>38.900240618020213</v>
      </c>
      <c r="CM28" s="65">
        <f t="shared" si="18"/>
        <v>0.19745379149253492</v>
      </c>
      <c r="CN28" s="66">
        <f t="shared" si="19"/>
        <v>21.741167598262898</v>
      </c>
      <c r="CO28" s="65">
        <f t="shared" si="20"/>
        <v>0.25058451784508995</v>
      </c>
      <c r="CP28" s="66">
        <f t="shared" si="8"/>
        <v>0.65319753000015879</v>
      </c>
      <c r="CQ28" s="65">
        <f t="shared" si="21"/>
        <v>0</v>
      </c>
      <c r="CR28" s="66">
        <f t="shared" si="9"/>
        <v>16.505875489757155</v>
      </c>
      <c r="CS28" s="65">
        <f t="shared" si="22"/>
        <v>0.13528515960184631</v>
      </c>
      <c r="CT28" s="66">
        <f t="shared" si="10"/>
        <v>5.6159913905291221</v>
      </c>
      <c r="CU28" s="67">
        <f t="shared" si="23"/>
        <v>0</v>
      </c>
      <c r="CV28" s="16"/>
      <c r="CW28" s="959">
        <f t="shared" si="24"/>
        <v>7.6810000000000009</v>
      </c>
      <c r="CX28" s="962">
        <f>VLOOKUP($AX28&amp;"_"&amp;$CW$14,データシート1!$A:$BT,MATCH($CW$12&amp;"_"&amp;CX$20,データシート1!$A$1:$BT$1,0),0)</f>
        <v>5.4480000000000004</v>
      </c>
      <c r="CY28" s="962">
        <f>VLOOKUP($AX28&amp;"_"&amp;$CW$14,データシート1!$A:$BT,MATCH($CW$12&amp;"_"&amp;CY$20,データシート1!$A$1:$BT$1,0),0)</f>
        <v>0</v>
      </c>
      <c r="CZ28" s="962">
        <f>VLOOKUP($AX28&amp;"_"&amp;$CW$14,データシート1!$A:$BT,MATCH($CW$12&amp;"_"&amp;CZ$20,データシート1!$A$1:$BT$1,0),0)</f>
        <v>2.2330000000000001</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7.6810000000000009</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1</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2</v>
      </c>
      <c r="DM28" s="16"/>
      <c r="DN28" s="126">
        <f t="shared" si="26"/>
        <v>0.71</v>
      </c>
      <c r="DO28" s="127">
        <f t="shared" si="27"/>
        <v>0</v>
      </c>
      <c r="DP28" s="127">
        <f t="shared" si="13"/>
        <v>0.28999999999999998</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31328</v>
      </c>
      <c r="AY29" s="18" t="str">
        <f>IF(IFERROR(比較地域マスタ!$Z14,"")=0,"",IFERROR(比較地域マスタ!$Z14,""))</f>
        <v>智頭町</v>
      </c>
      <c r="BB29" s="110" t="str">
        <f t="shared" si="0"/>
        <v>31328</v>
      </c>
      <c r="BC29" s="1031" t="str">
        <f t="shared" si="0"/>
        <v>智頭町</v>
      </c>
      <c r="BD29" s="34">
        <f t="shared" si="14"/>
        <v>42.417492531083099</v>
      </c>
      <c r="BE29" s="34">
        <f t="shared" si="15"/>
        <v>11.512082470291146</v>
      </c>
      <c r="BF29" s="34">
        <f>VLOOKUP($AX29&amp;"_"&amp;$BC$14,データシート1!$A:$BT,MATCH($BC$12&amp;"_"&amp;BF$20,データシート1!$A$1:$BT$1,0),0)</f>
        <v>5.2149399561365515</v>
      </c>
      <c r="BG29" s="34">
        <f>VLOOKUP($AX29&amp;"_"&amp;$BC$14,データシート1!$A:$BT,MATCH($BC$12&amp;"_"&amp;BG$20,データシート1!$A$1:$BT$1,0),0)</f>
        <v>0.48111687246159907</v>
      </c>
      <c r="BH29" s="34">
        <f>VLOOKUP($AX29&amp;"_"&amp;$BC$14,データシート1!$A:$BT,MATCH($BC$12&amp;"_"&amp;BH$20,データシート1!$A$1:$BT$1,0),0)</f>
        <v>5.8160256416929954</v>
      </c>
      <c r="BI29" s="34">
        <f>VLOOKUP($AX29&amp;"_"&amp;$BC$14,データシート1!$A:$BT,MATCH($BC$12&amp;"_"&amp;BI$20,データシート1!$A$1:$BT$1,0),0)</f>
        <v>7.4788653182422458</v>
      </c>
      <c r="BJ29" s="34">
        <f>VLOOKUP($AX29&amp;"_"&amp;$BC$14,データシート1!$A:$BT,MATCH($BC$12&amp;"_"&amp;BJ$20,データシート1!$A$1:$BT$1,0),0)</f>
        <v>9.6776204024935453</v>
      </c>
      <c r="BK29" s="34">
        <f t="shared" si="1"/>
        <v>13.748924340056162</v>
      </c>
      <c r="BL29" s="34">
        <f t="shared" si="2"/>
        <v>13.365204270240213</v>
      </c>
      <c r="BM29" s="34">
        <f>VLOOKUP($AX29&amp;"_"&amp;$BC$14,データシート1!$A:$BT,MATCH($BC$12&amp;"_"&amp;BM$20,データシート1!$A$1:$BT$1,0),0)</f>
        <v>5.5031403166857267</v>
      </c>
      <c r="BN29" s="34">
        <f>VLOOKUP($AX29&amp;"_"&amp;$BC$14,データシート1!$A:$BT,MATCH($BC$12&amp;"_"&amp;BN$20,データシート1!$A$1:$BT$1,0),0)</f>
        <v>7.8620639535544852</v>
      </c>
      <c r="BO29" s="34">
        <f>VLOOKUP($AX29&amp;"_"&amp;$BC$14,データシート1!$A:$BT,MATCH($BC$12&amp;"_"&amp;BO$20,データシート1!$A$1:$BT$1,0),0)</f>
        <v>0.38372006981594903</v>
      </c>
      <c r="BP29" s="34">
        <f>VLOOKUP($AX29&amp;"_"&amp;$BC$14,データシート1!$A:$BT,MATCH($BC$12&amp;"_"&amp;BP$20,データシート1!$A$1:$BT$1,0),0)</f>
        <v>0</v>
      </c>
      <c r="BQ29" s="34">
        <f>VLOOKUP($AX29&amp;"_"&amp;$BC$14,データシート1!$A:$BT,MATCH($BC$12&amp;"_"&amp;BQ$20,データシート1!$A$1:$BT$1,0),0)</f>
        <v>0</v>
      </c>
      <c r="BR29" s="35">
        <f t="shared" si="3"/>
        <v>42.417492531083099</v>
      </c>
      <c r="BT29" s="121" t="str">
        <f t="shared" si="4"/>
        <v>智頭町</v>
      </c>
      <c r="BU29" s="33">
        <f t="shared" si="25"/>
        <v>42.417492531083099</v>
      </c>
      <c r="BV29" s="59">
        <f t="shared" si="16"/>
        <v>0.27139941055816091</v>
      </c>
      <c r="BW29" s="59">
        <f t="shared" si="5"/>
        <v>0.12294314550335803</v>
      </c>
      <c r="BX29" s="59">
        <f t="shared" si="5"/>
        <v>1.1342416624675342E-2</v>
      </c>
      <c r="BY29" s="59">
        <f t="shared" si="5"/>
        <v>0.13711384843012756</v>
      </c>
      <c r="BZ29" s="59">
        <f t="shared" si="5"/>
        <v>0.17631559227037785</v>
      </c>
      <c r="CA29" s="59">
        <f t="shared" si="5"/>
        <v>0.22815163803946886</v>
      </c>
      <c r="CB29" s="59">
        <f t="shared" si="5"/>
        <v>0.32413335913199237</v>
      </c>
      <c r="CC29" s="59">
        <f t="shared" si="5"/>
        <v>0.31508708961158727</v>
      </c>
      <c r="CD29" s="59">
        <f t="shared" si="5"/>
        <v>0.12973752073282224</v>
      </c>
      <c r="CE29" s="59">
        <f t="shared" si="5"/>
        <v>0.18534956887876497</v>
      </c>
      <c r="CF29" s="59">
        <f t="shared" si="5"/>
        <v>9.0462695204051244E-3</v>
      </c>
      <c r="CG29" s="59">
        <f t="shared" si="5"/>
        <v>0</v>
      </c>
      <c r="CH29" s="59">
        <f t="shared" si="5"/>
        <v>0</v>
      </c>
      <c r="CI29" s="122">
        <f t="shared" si="6"/>
        <v>1</v>
      </c>
      <c r="CK29" s="123" t="str">
        <f t="shared" si="7"/>
        <v>智頭町</v>
      </c>
      <c r="CL29" s="124">
        <f t="shared" si="17"/>
        <v>11.512082470291146</v>
      </c>
      <c r="CM29" s="65">
        <f t="shared" si="18"/>
        <v>0</v>
      </c>
      <c r="CN29" s="66">
        <f t="shared" si="19"/>
        <v>5.2149399561365515</v>
      </c>
      <c r="CO29" s="65">
        <f t="shared" si="20"/>
        <v>0</v>
      </c>
      <c r="CP29" s="66">
        <f t="shared" si="8"/>
        <v>0.48111687246159907</v>
      </c>
      <c r="CQ29" s="65">
        <f t="shared" si="21"/>
        <v>0</v>
      </c>
      <c r="CR29" s="66">
        <f t="shared" si="9"/>
        <v>5.8160256416929954</v>
      </c>
      <c r="CS29" s="65">
        <f t="shared" si="22"/>
        <v>0</v>
      </c>
      <c r="CT29" s="66">
        <f t="shared" si="10"/>
        <v>7.4788653182422458</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46532</v>
      </c>
      <c r="AY30" s="18" t="str">
        <f>IF(IFERROR(比較地域マスタ!$Z15,"")=0,"",IFERROR(比較地域マスタ!$Z15,""))</f>
        <v>伊仙町</v>
      </c>
      <c r="BB30" s="110" t="str">
        <f t="shared" si="0"/>
        <v>46532</v>
      </c>
      <c r="BC30" s="1031" t="str">
        <f t="shared" si="0"/>
        <v>伊仙町</v>
      </c>
      <c r="BD30" s="34">
        <f t="shared" si="14"/>
        <v>34.963617158106892</v>
      </c>
      <c r="BE30" s="34">
        <f t="shared" si="15"/>
        <v>3.3975055072455205</v>
      </c>
      <c r="BF30" s="34">
        <f>VLOOKUP($AX30&amp;"_"&amp;$BC$14,データシート1!$A:$BT,MATCH($BC$12&amp;"_"&amp;BF$20,データシート1!$A$1:$BT$1,0),0)</f>
        <v>0.81061566728556356</v>
      </c>
      <c r="BG30" s="34">
        <f>VLOOKUP($AX30&amp;"_"&amp;$BC$14,データシート1!$A:$BT,MATCH($BC$12&amp;"_"&amp;BG$20,データシート1!$A$1:$BT$1,0),0)</f>
        <v>0.67361794881294534</v>
      </c>
      <c r="BH30" s="34">
        <f>VLOOKUP($AX30&amp;"_"&amp;$BC$14,データシート1!$A:$BT,MATCH($BC$12&amp;"_"&amp;BH$20,データシート1!$A$1:$BT$1,0),0)</f>
        <v>1.9132718911470117</v>
      </c>
      <c r="BI30" s="34">
        <f>VLOOKUP($AX30&amp;"_"&amp;$BC$14,データシート1!$A:$BT,MATCH($BC$12&amp;"_"&amp;BI$20,データシート1!$A$1:$BT$1,0),0)</f>
        <v>4.6810849334351232</v>
      </c>
      <c r="BJ30" s="34">
        <f>VLOOKUP($AX30&amp;"_"&amp;$BC$14,データシート1!$A:$BT,MATCH($BC$12&amp;"_"&amp;BJ$20,データシート1!$A$1:$BT$1,0),0)</f>
        <v>6.4253431042149645</v>
      </c>
      <c r="BK30" s="34">
        <f t="shared" si="1"/>
        <v>19.840868194383837</v>
      </c>
      <c r="BL30" s="34">
        <f t="shared" si="2"/>
        <v>19.46234457712626</v>
      </c>
      <c r="BM30" s="34">
        <f>VLOOKUP($AX30&amp;"_"&amp;$BC$14,データシート1!$A:$BT,MATCH($BC$12&amp;"_"&amp;BM$20,データシート1!$A$1:$BT$1,0),0)</f>
        <v>4.421268325556599</v>
      </c>
      <c r="BN30" s="34">
        <f>VLOOKUP($AX30&amp;"_"&amp;$BC$14,データシート1!$A:$BT,MATCH($BC$12&amp;"_"&amp;BN$20,データシート1!$A$1:$BT$1,0),0)</f>
        <v>15.041076251569661</v>
      </c>
      <c r="BO30" s="34">
        <f>VLOOKUP($AX30&amp;"_"&amp;$BC$14,データシート1!$A:$BT,MATCH($BC$12&amp;"_"&amp;BO$20,データシート1!$A$1:$BT$1,0),0)</f>
        <v>0.37852361725757799</v>
      </c>
      <c r="BP30" s="34">
        <f>VLOOKUP($AX30&amp;"_"&amp;$BC$14,データシート1!$A:$BT,MATCH($BC$12&amp;"_"&amp;BP$20,データシート1!$A$1:$BT$1,0),0)</f>
        <v>0</v>
      </c>
      <c r="BQ30" s="34">
        <f>VLOOKUP($AX30&amp;"_"&amp;$BC$14,データシート1!$A:$BT,MATCH($BC$12&amp;"_"&amp;BQ$20,データシート1!$A$1:$BT$1,0),0)</f>
        <v>0.61881541882744506</v>
      </c>
      <c r="BR30" s="35">
        <f t="shared" si="3"/>
        <v>34.963617158106892</v>
      </c>
      <c r="BT30" s="121" t="str">
        <f t="shared" si="4"/>
        <v>伊仙町</v>
      </c>
      <c r="BU30" s="33">
        <f t="shared" si="25"/>
        <v>34.963617158106892</v>
      </c>
      <c r="BV30" s="59">
        <f t="shared" si="16"/>
        <v>9.7172597785917372E-2</v>
      </c>
      <c r="BW30" s="59">
        <f t="shared" si="5"/>
        <v>2.318454820106074E-2</v>
      </c>
      <c r="BX30" s="59">
        <f t="shared" si="5"/>
        <v>1.9266254568765517E-2</v>
      </c>
      <c r="BY30" s="59">
        <f t="shared" si="5"/>
        <v>5.4721795016091118E-2</v>
      </c>
      <c r="BZ30" s="59">
        <f t="shared" si="5"/>
        <v>0.13388445801437157</v>
      </c>
      <c r="CA30" s="59">
        <f t="shared" si="5"/>
        <v>0.18377226461322074</v>
      </c>
      <c r="CB30" s="59">
        <f t="shared" si="5"/>
        <v>0.56747184093289404</v>
      </c>
      <c r="CC30" s="59">
        <f t="shared" si="5"/>
        <v>0.55664562648414639</v>
      </c>
      <c r="CD30" s="59">
        <f t="shared" si="5"/>
        <v>0.12645340170507657</v>
      </c>
      <c r="CE30" s="59">
        <f t="shared" si="5"/>
        <v>0.43019222477906977</v>
      </c>
      <c r="CF30" s="59">
        <f t="shared" si="5"/>
        <v>1.0826214448747647E-2</v>
      </c>
      <c r="CG30" s="59">
        <f t="shared" si="5"/>
        <v>0</v>
      </c>
      <c r="CH30" s="59">
        <f t="shared" si="5"/>
        <v>1.76988386535963E-2</v>
      </c>
      <c r="CI30" s="122">
        <f t="shared" si="6"/>
        <v>1</v>
      </c>
      <c r="CK30" s="123" t="str">
        <f t="shared" si="7"/>
        <v>伊仙町</v>
      </c>
      <c r="CL30" s="124">
        <f t="shared" si="17"/>
        <v>3.3975055072455205</v>
      </c>
      <c r="CM30" s="65">
        <f t="shared" si="18"/>
        <v>0</v>
      </c>
      <c r="CN30" s="66">
        <f t="shared" si="19"/>
        <v>0.81061566728556356</v>
      </c>
      <c r="CO30" s="65">
        <f t="shared" si="20"/>
        <v>0</v>
      </c>
      <c r="CP30" s="66">
        <f t="shared" si="8"/>
        <v>0.67361794881294534</v>
      </c>
      <c r="CQ30" s="65">
        <f t="shared" si="21"/>
        <v>0</v>
      </c>
      <c r="CR30" s="66">
        <f t="shared" si="9"/>
        <v>1.9132718911470117</v>
      </c>
      <c r="CS30" s="65">
        <f t="shared" si="22"/>
        <v>0</v>
      </c>
      <c r="CT30" s="66">
        <f t="shared" si="10"/>
        <v>4.6810849334351232</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07502</v>
      </c>
      <c r="AY31" s="18" t="str">
        <f>IF(IFERROR(比較地域マスタ!$Z16,"")=0,"",IFERROR(比較地域マスタ!$Z16,""))</f>
        <v>玉川村</v>
      </c>
      <c r="BB31" s="110" t="str">
        <f t="shared" si="0"/>
        <v>07502</v>
      </c>
      <c r="BC31" s="1031" t="str">
        <f t="shared" si="0"/>
        <v>玉川村</v>
      </c>
      <c r="BD31" s="34">
        <f t="shared" si="14"/>
        <v>66.726617239085186</v>
      </c>
      <c r="BE31" s="34">
        <f t="shared" si="15"/>
        <v>35.514581351897242</v>
      </c>
      <c r="BF31" s="34">
        <f>VLOOKUP($AX31&amp;"_"&amp;$BC$14,データシート1!$A:$BT,MATCH($BC$12&amp;"_"&amp;BF$20,データシート1!$A$1:$BT$1,0),0)</f>
        <v>32.471087788816</v>
      </c>
      <c r="BG31" s="34">
        <f>VLOOKUP($AX31&amp;"_"&amp;$BC$14,データシート1!$A:$BT,MATCH($BC$12&amp;"_"&amp;BG$20,データシート1!$A$1:$BT$1,0),0)</f>
        <v>0.65660607725762443</v>
      </c>
      <c r="BH31" s="34">
        <f>VLOOKUP($AX31&amp;"_"&amp;$BC$14,データシート1!$A:$BT,MATCH($BC$12&amp;"_"&amp;BH$20,データシート1!$A$1:$BT$1,0),0)</f>
        <v>2.3868874858236113</v>
      </c>
      <c r="BI31" s="34">
        <f>VLOOKUP($AX31&amp;"_"&amp;$BC$14,データシート1!$A:$BT,MATCH($BC$12&amp;"_"&amp;BI$20,データシート1!$A$1:$BT$1,0),0)</f>
        <v>6.3317737383510044</v>
      </c>
      <c r="BJ31" s="34">
        <f>VLOOKUP($AX31&amp;"_"&amp;$BC$14,データシート1!$A:$BT,MATCH($BC$12&amp;"_"&amp;BJ$20,データシート1!$A$1:$BT$1,0),0)</f>
        <v>8.3211547248614153</v>
      </c>
      <c r="BK31" s="34">
        <f t="shared" si="1"/>
        <v>15.88827212680045</v>
      </c>
      <c r="BL31" s="34">
        <f t="shared" si="2"/>
        <v>15.513368510201513</v>
      </c>
      <c r="BM31" s="34">
        <f>VLOOKUP($AX31&amp;"_"&amp;$BC$14,データシート1!$A:$BT,MATCH($BC$12&amp;"_"&amp;BM$20,データシート1!$A$1:$BT$1,0),0)</f>
        <v>6.4803588614367849</v>
      </c>
      <c r="BN31" s="34">
        <f>VLOOKUP($AX31&amp;"_"&amp;$BC$14,データシート1!$A:$BT,MATCH($BC$12&amp;"_"&amp;BN$20,データシート1!$A$1:$BT$1,0),0)</f>
        <v>9.0330096487647271</v>
      </c>
      <c r="BO31" s="34">
        <f>VLOOKUP($AX31&amp;"_"&amp;$BC$14,データシート1!$A:$BT,MATCH($BC$12&amp;"_"&amp;BO$20,データシート1!$A$1:$BT$1,0),0)</f>
        <v>0.37490361659893701</v>
      </c>
      <c r="BP31" s="34">
        <f>VLOOKUP($AX31&amp;"_"&amp;$BC$14,データシート1!$A:$BT,MATCH($BC$12&amp;"_"&amp;BP$20,データシート1!$A$1:$BT$1,0),0)</f>
        <v>0</v>
      </c>
      <c r="BQ31" s="34">
        <f>VLOOKUP($AX31&amp;"_"&amp;$BC$14,データシート1!$A:$BT,MATCH($BC$12&amp;"_"&amp;BQ$20,データシート1!$A$1:$BT$1,0),0)</f>
        <v>0.67083529717507095</v>
      </c>
      <c r="BR31" s="35">
        <f t="shared" si="3"/>
        <v>66.726617239085186</v>
      </c>
      <c r="BT31" s="121" t="str">
        <f t="shared" si="4"/>
        <v>玉川村</v>
      </c>
      <c r="BU31" s="33">
        <f t="shared" si="25"/>
        <v>66.726617239085186</v>
      </c>
      <c r="BV31" s="59">
        <f t="shared" si="16"/>
        <v>0.53224009879965173</v>
      </c>
      <c r="BW31" s="59">
        <f t="shared" si="5"/>
        <v>0.48662871178483819</v>
      </c>
      <c r="BX31" s="59">
        <f t="shared" si="5"/>
        <v>9.8402422365421027E-3</v>
      </c>
      <c r="BY31" s="59">
        <f t="shared" si="5"/>
        <v>3.577114477827132E-2</v>
      </c>
      <c r="BZ31" s="59">
        <f t="shared" si="5"/>
        <v>9.4891274282104046E-2</v>
      </c>
      <c r="CA31" s="59">
        <f t="shared" si="5"/>
        <v>0.1247051786702487</v>
      </c>
      <c r="CB31" s="59">
        <f t="shared" si="5"/>
        <v>0.23810995947646926</v>
      </c>
      <c r="CC31" s="59">
        <f t="shared" si="5"/>
        <v>0.23249145771343765</v>
      </c>
      <c r="CD31" s="59">
        <f t="shared" si="5"/>
        <v>9.7118048682391586E-2</v>
      </c>
      <c r="CE31" s="59">
        <f t="shared" si="5"/>
        <v>0.13537340903104605</v>
      </c>
      <c r="CF31" s="59">
        <f t="shared" si="5"/>
        <v>5.6185017630316324E-3</v>
      </c>
      <c r="CG31" s="59">
        <f t="shared" si="5"/>
        <v>0</v>
      </c>
      <c r="CH31" s="59">
        <f t="shared" si="5"/>
        <v>1.0053488771526222E-2</v>
      </c>
      <c r="CI31" s="122">
        <f t="shared" si="6"/>
        <v>1</v>
      </c>
      <c r="CK31" s="123" t="str">
        <f t="shared" si="7"/>
        <v>玉川村</v>
      </c>
      <c r="CL31" s="124">
        <f t="shared" si="17"/>
        <v>35.514581351897242</v>
      </c>
      <c r="CM31" s="65">
        <f t="shared" si="18"/>
        <v>0.22948320632715596</v>
      </c>
      <c r="CN31" s="66">
        <f t="shared" si="19"/>
        <v>32.471087788816</v>
      </c>
      <c r="CO31" s="65">
        <f t="shared" si="20"/>
        <v>0.25099251534182049</v>
      </c>
      <c r="CP31" s="66">
        <f t="shared" si="8"/>
        <v>0.65660607725762443</v>
      </c>
      <c r="CQ31" s="65">
        <f t="shared" si="21"/>
        <v>0</v>
      </c>
      <c r="CR31" s="66">
        <f t="shared" si="9"/>
        <v>2.3868874858236113</v>
      </c>
      <c r="CS31" s="65">
        <f t="shared" si="22"/>
        <v>0</v>
      </c>
      <c r="CT31" s="66">
        <f t="shared" si="10"/>
        <v>6.3317737383510044</v>
      </c>
      <c r="CU31" s="67">
        <f t="shared" si="23"/>
        <v>0</v>
      </c>
      <c r="CV31" s="16"/>
      <c r="CW31" s="959">
        <f t="shared" si="24"/>
        <v>8.15</v>
      </c>
      <c r="CX31" s="962">
        <f>VLOOKUP($AX31&amp;"_"&amp;$CW$14,データシート1!$A:$BT,MATCH($CW$12&amp;"_"&amp;CX$20,データシート1!$A$1:$BT$1,0),0)</f>
        <v>8.15</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8.15</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01646</v>
      </c>
      <c r="AY32" s="18" t="str">
        <f>IF(IFERROR(比較地域マスタ!$Z17,"")=0,"",IFERROR(比較地域マスタ!$Z17,""))</f>
        <v>本別町</v>
      </c>
      <c r="AZ32" s="16"/>
      <c r="BA32" s="16"/>
      <c r="BB32" s="110" t="str">
        <f t="shared" si="0"/>
        <v>01646</v>
      </c>
      <c r="BC32" s="1031" t="str">
        <f t="shared" si="0"/>
        <v>本別町</v>
      </c>
      <c r="BD32" s="34">
        <f t="shared" si="14"/>
        <v>115.94091316584309</v>
      </c>
      <c r="BE32" s="34">
        <f t="shared" si="15"/>
        <v>71.359003867502409</v>
      </c>
      <c r="BF32" s="34">
        <f>VLOOKUP($AX32&amp;"_"&amp;$BC$14,データシート1!$A:$BT,MATCH($BC$12&amp;"_"&amp;BF$20,データシート1!$A$1:$BT$1,0),0)</f>
        <v>61.315615571127687</v>
      </c>
      <c r="BG32" s="34">
        <f>VLOOKUP($AX32&amp;"_"&amp;$BC$14,データシート1!$A:$BT,MATCH($BC$12&amp;"_"&amp;BG$20,データシート1!$A$1:$BT$1,0),0)</f>
        <v>0.99788561501989759</v>
      </c>
      <c r="BH32" s="34">
        <f>VLOOKUP($AX32&amp;"_"&amp;$BC$14,データシート1!$A:$BT,MATCH($BC$12&amp;"_"&amp;BH$20,データシート1!$A$1:$BT$1,0),0)</f>
        <v>9.0455026813548294</v>
      </c>
      <c r="BI32" s="34">
        <f>VLOOKUP($AX32&amp;"_"&amp;$BC$14,データシート1!$A:$BT,MATCH($BC$12&amp;"_"&amp;BI$20,データシート1!$A$1:$BT$1,0),0)</f>
        <v>10.043812369538706</v>
      </c>
      <c r="BJ32" s="34">
        <f>VLOOKUP($AX32&amp;"_"&amp;$BC$14,データシート1!$A:$BT,MATCH($BC$12&amp;"_"&amp;BJ$20,データシート1!$A$1:$BT$1,0),0)</f>
        <v>15.503391255264919</v>
      </c>
      <c r="BK32" s="34">
        <f t="shared" si="1"/>
        <v>18.494512172200096</v>
      </c>
      <c r="BL32" s="34">
        <f t="shared" si="2"/>
        <v>18.112368554283876</v>
      </c>
      <c r="BM32" s="34">
        <f>VLOOKUP($AX32&amp;"_"&amp;$BC$14,データシート1!$A:$BT,MATCH($BC$12&amp;"_"&amp;BM$20,データシート1!$A$1:$BT$1,0),0)</f>
        <v>6.5469565091319195</v>
      </c>
      <c r="BN32" s="34">
        <f>VLOOKUP($AX32&amp;"_"&amp;$BC$14,データシート1!$A:$BT,MATCH($BC$12&amp;"_"&amp;BN$20,データシート1!$A$1:$BT$1,0),0)</f>
        <v>11.565412045151957</v>
      </c>
      <c r="BO32" s="34">
        <f>VLOOKUP($AX32&amp;"_"&amp;$BC$14,データシート1!$A:$BT,MATCH($BC$12&amp;"_"&amp;BO$20,データシート1!$A$1:$BT$1,0),0)</f>
        <v>0.38214361791621898</v>
      </c>
      <c r="BP32" s="34">
        <f>VLOOKUP($AX32&amp;"_"&amp;$BC$14,データシート1!$A:$BT,MATCH($BC$12&amp;"_"&amp;BP$20,データシート1!$A$1:$BT$1,0),0)</f>
        <v>0</v>
      </c>
      <c r="BQ32" s="34">
        <f>VLOOKUP($AX32&amp;"_"&amp;$BC$14,データシート1!$A:$BT,MATCH($BC$12&amp;"_"&amp;BQ$20,データシート1!$A$1:$BT$1,0),0)</f>
        <v>0.54019350133693989</v>
      </c>
      <c r="BR32" s="35">
        <f t="shared" si="3"/>
        <v>115.94091316584309</v>
      </c>
      <c r="BS32" s="21"/>
      <c r="BT32" s="121" t="str">
        <f t="shared" si="4"/>
        <v>本別町</v>
      </c>
      <c r="BU32" s="33">
        <f t="shared" si="25"/>
        <v>115.94091316584309</v>
      </c>
      <c r="BV32" s="59">
        <f t="shared" si="16"/>
        <v>0.61547733167695295</v>
      </c>
      <c r="BW32" s="59">
        <f t="shared" si="5"/>
        <v>0.52885227394596412</v>
      </c>
      <c r="BX32" s="59">
        <f t="shared" si="5"/>
        <v>8.6068462613582454E-3</v>
      </c>
      <c r="BY32" s="59">
        <f t="shared" si="5"/>
        <v>7.8018211469630644E-2</v>
      </c>
      <c r="BZ32" s="59">
        <f t="shared" si="5"/>
        <v>8.6628715397229383E-2</v>
      </c>
      <c r="CA32" s="59">
        <f t="shared" si="5"/>
        <v>0.13371803647163541</v>
      </c>
      <c r="CB32" s="59">
        <f t="shared" si="5"/>
        <v>0.1595167026651356</v>
      </c>
      <c r="CC32" s="59">
        <f t="shared" si="5"/>
        <v>0.15622068223989022</v>
      </c>
      <c r="CD32" s="59">
        <f t="shared" si="5"/>
        <v>5.6468043336583736E-2</v>
      </c>
      <c r="CE32" s="59">
        <f t="shared" si="5"/>
        <v>9.9752638903306476E-2</v>
      </c>
      <c r="CF32" s="59">
        <f t="shared" si="5"/>
        <v>3.296020425245373E-3</v>
      </c>
      <c r="CG32" s="59">
        <f t="shared" si="5"/>
        <v>0</v>
      </c>
      <c r="CH32" s="59">
        <f t="shared" si="5"/>
        <v>4.6592137890465075E-3</v>
      </c>
      <c r="CI32" s="122">
        <f t="shared" si="6"/>
        <v>1</v>
      </c>
      <c r="CJ32" s="16"/>
      <c r="CK32" s="123" t="str">
        <f t="shared" si="7"/>
        <v>本別町</v>
      </c>
      <c r="CL32" s="124">
        <f t="shared" si="17"/>
        <v>71.359003867502409</v>
      </c>
      <c r="CM32" s="65">
        <f t="shared" si="18"/>
        <v>0.95563273454067599</v>
      </c>
      <c r="CN32" s="66">
        <f t="shared" si="19"/>
        <v>61.315615571127687</v>
      </c>
      <c r="CO32" s="65">
        <f t="shared" si="20"/>
        <v>1</v>
      </c>
      <c r="CP32" s="66">
        <f t="shared" si="8"/>
        <v>0.99788561501989759</v>
      </c>
      <c r="CQ32" s="65">
        <f t="shared" si="21"/>
        <v>0</v>
      </c>
      <c r="CR32" s="66">
        <f t="shared" si="9"/>
        <v>9.0455026813548294</v>
      </c>
      <c r="CS32" s="65">
        <f t="shared" si="22"/>
        <v>0</v>
      </c>
      <c r="CT32" s="66">
        <f t="shared" si="10"/>
        <v>10.043812369538706</v>
      </c>
      <c r="CU32" s="67">
        <f t="shared" si="23"/>
        <v>0</v>
      </c>
      <c r="CV32" s="16"/>
      <c r="CW32" s="959">
        <f t="shared" si="24"/>
        <v>68.192999999999998</v>
      </c>
      <c r="CX32" s="962">
        <f>VLOOKUP($AX32&amp;"_"&amp;$CW$14,データシート1!$A:$BT,MATCH($CW$12&amp;"_"&amp;CX$20,データシート1!$A$1:$BT$1,0),0)</f>
        <v>68.192999999999998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68.192999999999998</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29401</v>
      </c>
      <c r="AY33" s="18" t="str">
        <f>IF(IFERROR(比較地域マスタ!$Z18,"")=0,"",IFERROR(比較地域マスタ!$Z18,""))</f>
        <v>高取町</v>
      </c>
      <c r="BB33" s="110" t="str">
        <f t="shared" si="0"/>
        <v>29401</v>
      </c>
      <c r="BC33" s="1031" t="str">
        <f t="shared" si="0"/>
        <v>高取町</v>
      </c>
      <c r="BD33" s="34">
        <f t="shared" si="14"/>
        <v>25.568963761591444</v>
      </c>
      <c r="BE33" s="34">
        <f t="shared" si="15"/>
        <v>3.5228115606246866</v>
      </c>
      <c r="BF33" s="34">
        <f>VLOOKUP($AX33&amp;"_"&amp;$BC$14,データシート1!$A:$BT,MATCH($BC$12&amp;"_"&amp;BF$20,データシート1!$A$1:$BT$1,0),0)</f>
        <v>3.0231236503223471</v>
      </c>
      <c r="BG33" s="34">
        <f>VLOOKUP($AX33&amp;"_"&amp;$BC$14,データシート1!$A:$BT,MATCH($BC$12&amp;"_"&amp;BG$20,データシート1!$A$1:$BT$1,0),0)</f>
        <v>0.29796185198202352</v>
      </c>
      <c r="BH33" s="34">
        <f>VLOOKUP($AX33&amp;"_"&amp;$BC$14,データシート1!$A:$BT,MATCH($BC$12&amp;"_"&amp;BH$20,データシート1!$A$1:$BT$1,0),0)</f>
        <v>0.20172605832031593</v>
      </c>
      <c r="BI33" s="34">
        <f>VLOOKUP($AX33&amp;"_"&amp;$BC$14,データシート1!$A:$BT,MATCH($BC$12&amp;"_"&amp;BI$20,データシート1!$A$1:$BT$1,0),0)</f>
        <v>5.1899700365018928</v>
      </c>
      <c r="BJ33" s="34">
        <f>VLOOKUP($AX33&amp;"_"&amp;$BC$14,データシート1!$A:$BT,MATCH($BC$12&amp;"_"&amp;BJ$20,データシート1!$A$1:$BT$1,0),0)</f>
        <v>6.7592972502216488</v>
      </c>
      <c r="BK33" s="34">
        <f t="shared" si="1"/>
        <v>10.096884914243216</v>
      </c>
      <c r="BL33" s="34">
        <f t="shared" si="2"/>
        <v>9.7223316202886636</v>
      </c>
      <c r="BM33" s="34">
        <f>VLOOKUP($AX33&amp;"_"&amp;$BC$14,データシート1!$A:$BT,MATCH($BC$12&amp;"_"&amp;BM$20,データシート1!$A$1:$BT$1,0),0)</f>
        <v>5.391691191971419</v>
      </c>
      <c r="BN33" s="34">
        <f>VLOOKUP($AX33&amp;"_"&amp;$BC$14,データシート1!$A:$BT,MATCH($BC$12&amp;"_"&amp;BN$20,データシート1!$A$1:$BT$1,0),0)</f>
        <v>4.3306404283172455</v>
      </c>
      <c r="BO33" s="34">
        <f>VLOOKUP($AX33&amp;"_"&amp;$BC$14,データシート1!$A:$BT,MATCH($BC$12&amp;"_"&amp;BO$20,データシート1!$A$1:$BT$1,0),0)</f>
        <v>0.374553293954552</v>
      </c>
      <c r="BP33" s="34">
        <f>VLOOKUP($AX33&amp;"_"&amp;$BC$14,データシート1!$A:$BT,MATCH($BC$12&amp;"_"&amp;BP$20,データシート1!$A$1:$BT$1,0),0)</f>
        <v>0</v>
      </c>
      <c r="BQ33" s="34">
        <f>VLOOKUP($AX33&amp;"_"&amp;$BC$14,データシート1!$A:$BT,MATCH($BC$12&amp;"_"&amp;BQ$20,データシート1!$A$1:$BT$1,0),0)</f>
        <v>0</v>
      </c>
      <c r="BR33" s="35">
        <f t="shared" si="3"/>
        <v>25.568963761591444</v>
      </c>
      <c r="BT33" s="121" t="str">
        <f t="shared" si="4"/>
        <v>高取町</v>
      </c>
      <c r="BU33" s="33">
        <f t="shared" si="25"/>
        <v>25.568963761591444</v>
      </c>
      <c r="BV33" s="59">
        <f t="shared" si="16"/>
        <v>0.13777686078606349</v>
      </c>
      <c r="BW33" s="59">
        <f t="shared" si="5"/>
        <v>0.11823410907498522</v>
      </c>
      <c r="BX33" s="59">
        <f t="shared" si="5"/>
        <v>1.1653262711788442E-2</v>
      </c>
      <c r="BY33" s="59">
        <f t="shared" si="5"/>
        <v>7.8894889992898263E-3</v>
      </c>
      <c r="BZ33" s="59">
        <f t="shared" si="5"/>
        <v>0.20297928711127644</v>
      </c>
      <c r="CA33" s="59">
        <f t="shared" si="5"/>
        <v>0.26435554108669679</v>
      </c>
      <c r="CB33" s="59">
        <f t="shared" si="5"/>
        <v>0.39488831101596322</v>
      </c>
      <c r="CC33" s="59">
        <f t="shared" si="5"/>
        <v>0.38023956351696647</v>
      </c>
      <c r="CD33" s="59">
        <f t="shared" si="5"/>
        <v>0.2108685843604885</v>
      </c>
      <c r="CE33" s="59">
        <f t="shared" si="5"/>
        <v>0.16937097915647797</v>
      </c>
      <c r="CF33" s="59">
        <f t="shared" si="5"/>
        <v>1.4648747498996782E-2</v>
      </c>
      <c r="CG33" s="59">
        <f t="shared" si="5"/>
        <v>0</v>
      </c>
      <c r="CH33" s="59">
        <f t="shared" si="5"/>
        <v>0</v>
      </c>
      <c r="CI33" s="122">
        <f t="shared" si="6"/>
        <v>1</v>
      </c>
      <c r="CK33" s="123" t="str">
        <f t="shared" si="7"/>
        <v>高取町</v>
      </c>
      <c r="CL33" s="124">
        <f t="shared" si="17"/>
        <v>3.5228115606246866</v>
      </c>
      <c r="CM33" s="65">
        <f t="shared" si="18"/>
        <v>0</v>
      </c>
      <c r="CN33" s="66">
        <f t="shared" si="19"/>
        <v>3.0231236503223471</v>
      </c>
      <c r="CO33" s="65">
        <f t="shared" si="20"/>
        <v>0</v>
      </c>
      <c r="CP33" s="66">
        <f t="shared" si="8"/>
        <v>0.29796185198202352</v>
      </c>
      <c r="CQ33" s="65">
        <f t="shared" si="21"/>
        <v>0</v>
      </c>
      <c r="CR33" s="66">
        <f t="shared" si="9"/>
        <v>0.20172605832031593</v>
      </c>
      <c r="CS33" s="65">
        <f t="shared" si="22"/>
        <v>0</v>
      </c>
      <c r="CT33" s="66">
        <f t="shared" si="10"/>
        <v>5.1899700365018928</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38356</v>
      </c>
      <c r="AY34" s="18" t="str">
        <f>IF(IFERROR(比較地域マスタ!$Z19,"")=0,"",IFERROR(比較地域マスタ!$Z19,""))</f>
        <v>上島町</v>
      </c>
      <c r="BB34" s="110" t="str">
        <f t="shared" si="0"/>
        <v>38356</v>
      </c>
      <c r="BC34" s="1031" t="str">
        <f t="shared" si="0"/>
        <v>上島町</v>
      </c>
      <c r="BD34" s="34">
        <f t="shared" si="14"/>
        <v>143.3619234138138</v>
      </c>
      <c r="BE34" s="34">
        <f t="shared" si="15"/>
        <v>60.047901849917629</v>
      </c>
      <c r="BF34" s="34">
        <f>VLOOKUP($AX34&amp;"_"&amp;$BC$14,データシート1!$A:$BT,MATCH($BC$12&amp;"_"&amp;BF$20,データシート1!$A$1:$BT$1,0),0)</f>
        <v>57.581908522085563</v>
      </c>
      <c r="BG34" s="34">
        <f>VLOOKUP($AX34&amp;"_"&amp;$BC$14,データシート1!$A:$BT,MATCH($BC$12&amp;"_"&amp;BG$20,データシート1!$A$1:$BT$1,0),0)</f>
        <v>0.50579718396694484</v>
      </c>
      <c r="BH34" s="34">
        <f>VLOOKUP($AX34&amp;"_"&amp;$BC$14,データシート1!$A:$BT,MATCH($BC$12&amp;"_"&amp;BH$20,データシート1!$A$1:$BT$1,0),0)</f>
        <v>1.9601961438651181</v>
      </c>
      <c r="BI34" s="34">
        <f>VLOOKUP($AX34&amp;"_"&amp;$BC$14,データシート1!$A:$BT,MATCH($BC$12&amp;"_"&amp;BI$20,データシート1!$A$1:$BT$1,0),0)</f>
        <v>5.9492859453505718</v>
      </c>
      <c r="BJ34" s="34">
        <f>VLOOKUP($AX34&amp;"_"&amp;$BC$14,データシート1!$A:$BT,MATCH($BC$12&amp;"_"&amp;BJ$20,データシート1!$A$1:$BT$1,0),0)</f>
        <v>11.747919126705463</v>
      </c>
      <c r="BK34" s="34">
        <f t="shared" si="1"/>
        <v>64.054034067840107</v>
      </c>
      <c r="BL34" s="34">
        <f t="shared" si="2"/>
        <v>9.7455506618864405</v>
      </c>
      <c r="BM34" s="34">
        <f>VLOOKUP($AX34&amp;"_"&amp;$BC$14,データシート1!$A:$BT,MATCH($BC$12&amp;"_"&amp;BM$20,データシート1!$A$1:$BT$1,0),0)</f>
        <v>3.9605213343596466</v>
      </c>
      <c r="BN34" s="34">
        <f>VLOOKUP($AX34&amp;"_"&amp;$BC$14,データシート1!$A:$BT,MATCH($BC$12&amp;"_"&amp;BN$20,データシート1!$A$1:$BT$1,0),0)</f>
        <v>5.785029327526793</v>
      </c>
      <c r="BO34" s="34">
        <f>VLOOKUP($AX34&amp;"_"&amp;$BC$14,データシート1!$A:$BT,MATCH($BC$12&amp;"_"&amp;BO$20,データシート1!$A$1:$BT$1,0),0)</f>
        <v>0.37583781031729602</v>
      </c>
      <c r="BP34" s="34">
        <f>VLOOKUP($AX34&amp;"_"&amp;$BC$14,データシート1!$A:$BT,MATCH($BC$12&amp;"_"&amp;BP$20,データシート1!$A$1:$BT$1,0),0)</f>
        <v>53.932645595636373</v>
      </c>
      <c r="BQ34" s="34">
        <f>VLOOKUP($AX34&amp;"_"&amp;$BC$14,データシート1!$A:$BT,MATCH($BC$12&amp;"_"&amp;BQ$20,データシート1!$A$1:$BT$1,0),0)</f>
        <v>1.5627824239999999</v>
      </c>
      <c r="BR34" s="35">
        <f t="shared" si="3"/>
        <v>143.3619234138138</v>
      </c>
      <c r="BT34" s="121" t="str">
        <f t="shared" si="4"/>
        <v>上島町</v>
      </c>
      <c r="BU34" s="33">
        <f t="shared" si="25"/>
        <v>143.3619234138138</v>
      </c>
      <c r="BV34" s="59">
        <f t="shared" si="16"/>
        <v>0.41885530285883182</v>
      </c>
      <c r="BW34" s="59">
        <f t="shared" si="5"/>
        <v>0.40165412928979433</v>
      </c>
      <c r="BX34" s="59">
        <f t="shared" si="5"/>
        <v>3.5281138249447356E-3</v>
      </c>
      <c r="BY34" s="59">
        <f t="shared" si="5"/>
        <v>1.36730597440927E-2</v>
      </c>
      <c r="BZ34" s="59">
        <f t="shared" si="5"/>
        <v>4.1498368630127638E-2</v>
      </c>
      <c r="CA34" s="59">
        <f t="shared" si="5"/>
        <v>8.1945881074677873E-2</v>
      </c>
      <c r="CB34" s="59">
        <f t="shared" si="5"/>
        <v>0.44679948861280488</v>
      </c>
      <c r="CC34" s="59">
        <f t="shared" si="5"/>
        <v>6.7978654511741829E-2</v>
      </c>
      <c r="CD34" s="59">
        <f t="shared" si="5"/>
        <v>2.7626033747661243E-2</v>
      </c>
      <c r="CE34" s="59">
        <f t="shared" si="5"/>
        <v>4.0352620764080582E-2</v>
      </c>
      <c r="CF34" s="59">
        <f t="shared" si="5"/>
        <v>2.6216013385398102E-3</v>
      </c>
      <c r="CG34" s="59">
        <f t="shared" si="5"/>
        <v>0.37619923276252326</v>
      </c>
      <c r="CH34" s="59">
        <f t="shared" si="5"/>
        <v>1.0900958823557582E-2</v>
      </c>
      <c r="CI34" s="122">
        <f t="shared" si="6"/>
        <v>1</v>
      </c>
      <c r="CK34" s="123" t="str">
        <f t="shared" si="7"/>
        <v>上島町</v>
      </c>
      <c r="CL34" s="124">
        <f t="shared" si="17"/>
        <v>60.047901849917629</v>
      </c>
      <c r="CM34" s="65">
        <f t="shared" si="18"/>
        <v>9.1043980415237424E-2</v>
      </c>
      <c r="CN34" s="66">
        <f t="shared" si="19"/>
        <v>57.581908522085563</v>
      </c>
      <c r="CO34" s="65">
        <f t="shared" si="20"/>
        <v>9.4943014921138463E-2</v>
      </c>
      <c r="CP34" s="66">
        <f t="shared" si="8"/>
        <v>0.50579718396694484</v>
      </c>
      <c r="CQ34" s="65">
        <f t="shared" si="21"/>
        <v>0</v>
      </c>
      <c r="CR34" s="66">
        <f t="shared" si="9"/>
        <v>1.9601961438651181</v>
      </c>
      <c r="CS34" s="65">
        <f t="shared" si="22"/>
        <v>0</v>
      </c>
      <c r="CT34" s="66">
        <f t="shared" si="10"/>
        <v>5.9492859453505718</v>
      </c>
      <c r="CU34" s="67">
        <f t="shared" si="23"/>
        <v>0</v>
      </c>
      <c r="CV34" s="16"/>
      <c r="CW34" s="959">
        <f t="shared" si="24"/>
        <v>5.4669999999999996</v>
      </c>
      <c r="CX34" s="962">
        <f>VLOOKUP($AX34&amp;"_"&amp;$CW$14,データシート1!$A:$BT,MATCH($CW$12&amp;"_"&amp;CX$20,データシート1!$A$1:$BT$1,0),0)</f>
        <v>5.4669999999999996</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5.4669999999999996</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01647</v>
      </c>
      <c r="AY35" s="18" t="str">
        <f>IF(IFERROR(比較地域マスタ!$Z20,"")=0,"",IFERROR(比較地域マスタ!$Z20,""))</f>
        <v>足寄町</v>
      </c>
      <c r="BB35" s="110" t="str">
        <f t="shared" si="0"/>
        <v>01647</v>
      </c>
      <c r="BC35" s="1031" t="str">
        <f t="shared" si="0"/>
        <v>足寄町</v>
      </c>
      <c r="BD35" s="34">
        <f t="shared" si="14"/>
        <v>60.883185783377485</v>
      </c>
      <c r="BE35" s="34">
        <f t="shared" si="15"/>
        <v>19.146609607033035</v>
      </c>
      <c r="BF35" s="34">
        <f>VLOOKUP($AX35&amp;"_"&amp;$BC$14,データシート1!$A:$BT,MATCH($BC$12&amp;"_"&amp;BF$20,データシート1!$A$1:$BT$1,0),0)</f>
        <v>8.6338161907418467</v>
      </c>
      <c r="BG35" s="34">
        <f>VLOOKUP($AX35&amp;"_"&amp;$BC$14,データシート1!$A:$BT,MATCH($BC$12&amp;"_"&amp;BG$20,データシート1!$A$1:$BT$1,0),0)</f>
        <v>0.84652094307867731</v>
      </c>
      <c r="BH35" s="34">
        <f>VLOOKUP($AX35&amp;"_"&amp;$BC$14,データシート1!$A:$BT,MATCH($BC$12&amp;"_"&amp;BH$20,データシート1!$A$1:$BT$1,0),0)</f>
        <v>9.6662724732125138</v>
      </c>
      <c r="BI35" s="34">
        <f>VLOOKUP($AX35&amp;"_"&amp;$BC$14,データシート1!$A:$BT,MATCH($BC$12&amp;"_"&amp;BI$20,データシート1!$A$1:$BT$1,0),0)</f>
        <v>9.7854652102139283</v>
      </c>
      <c r="BJ35" s="34">
        <f>VLOOKUP($AX35&amp;"_"&amp;$BC$14,データシート1!$A:$BT,MATCH($BC$12&amp;"_"&amp;BJ$20,データシート1!$A$1:$BT$1,0),0)</f>
        <v>14.993931372655648</v>
      </c>
      <c r="BK35" s="34">
        <f t="shared" si="1"/>
        <v>16.427420764484911</v>
      </c>
      <c r="BL35" s="34">
        <f t="shared" si="2"/>
        <v>16.04527714656869</v>
      </c>
      <c r="BM35" s="34">
        <f>VLOOKUP($AX35&amp;"_"&amp;$BC$14,データシート1!$A:$BT,MATCH($BC$12&amp;"_"&amp;BM$20,データシート1!$A$1:$BT$1,0),0)</f>
        <v>6.2316370343304657</v>
      </c>
      <c r="BN35" s="34">
        <f>VLOOKUP($AX35&amp;"_"&amp;$BC$14,データシート1!$A:$BT,MATCH($BC$12&amp;"_"&amp;BN$20,データシート1!$A$1:$BT$1,0),0)</f>
        <v>9.8136401122382235</v>
      </c>
      <c r="BO35" s="34">
        <f>VLOOKUP($AX35&amp;"_"&amp;$BC$14,データシート1!$A:$BT,MATCH($BC$12&amp;"_"&amp;BO$20,データシート1!$A$1:$BT$1,0),0)</f>
        <v>0.38214361791621898</v>
      </c>
      <c r="BP35" s="34">
        <f>VLOOKUP($AX35&amp;"_"&amp;$BC$14,データシート1!$A:$BT,MATCH($BC$12&amp;"_"&amp;BP$20,データシート1!$A$1:$BT$1,0),0)</f>
        <v>0</v>
      </c>
      <c r="BQ35" s="34">
        <f>VLOOKUP($AX35&amp;"_"&amp;$BC$14,データシート1!$A:$BT,MATCH($BC$12&amp;"_"&amp;BQ$20,データシート1!$A$1:$BT$1,0),0)</f>
        <v>0.52975882898996851</v>
      </c>
      <c r="BR35" s="35">
        <f t="shared" si="3"/>
        <v>60.883185783377485</v>
      </c>
      <c r="BT35" s="121" t="str">
        <f t="shared" si="4"/>
        <v>足寄町</v>
      </c>
      <c r="BU35" s="33">
        <f t="shared" si="25"/>
        <v>60.883185783377485</v>
      </c>
      <c r="BV35" s="59">
        <f t="shared" si="16"/>
        <v>0.31448107323353142</v>
      </c>
      <c r="BW35" s="59">
        <f t="shared" si="5"/>
        <v>0.1418095337760574</v>
      </c>
      <c r="BX35" s="59">
        <f t="shared" si="5"/>
        <v>1.3904018526405645E-2</v>
      </c>
      <c r="BY35" s="59">
        <f t="shared" si="5"/>
        <v>0.15876752093106844</v>
      </c>
      <c r="BZ35" s="59">
        <f t="shared" si="5"/>
        <v>0.16072524925076417</v>
      </c>
      <c r="CA35" s="59">
        <f t="shared" si="5"/>
        <v>0.24627376474687265</v>
      </c>
      <c r="CB35" s="59">
        <f t="shared" si="5"/>
        <v>0.26981867905095691</v>
      </c>
      <c r="CC35" s="59">
        <f t="shared" si="5"/>
        <v>0.26354200983598036</v>
      </c>
      <c r="CD35" s="59">
        <f t="shared" si="5"/>
        <v>0.10235399074717681</v>
      </c>
      <c r="CE35" s="59">
        <f t="shared" si="5"/>
        <v>0.16118801908880356</v>
      </c>
      <c r="CF35" s="59">
        <f t="shared" si="5"/>
        <v>6.2766692149764771E-3</v>
      </c>
      <c r="CG35" s="59">
        <f t="shared" si="5"/>
        <v>0</v>
      </c>
      <c r="CH35" s="59">
        <f t="shared" si="5"/>
        <v>8.7012337178749427E-3</v>
      </c>
      <c r="CI35" s="122">
        <f t="shared" si="6"/>
        <v>1</v>
      </c>
      <c r="CK35" s="123" t="str">
        <f t="shared" si="7"/>
        <v>足寄町</v>
      </c>
      <c r="CL35" s="124">
        <f t="shared" si="17"/>
        <v>19.146609607033035</v>
      </c>
      <c r="CM35" s="65">
        <f t="shared" si="18"/>
        <v>0</v>
      </c>
      <c r="CN35" s="66">
        <f t="shared" si="19"/>
        <v>8.6338161907418467</v>
      </c>
      <c r="CO35" s="65">
        <f t="shared" si="20"/>
        <v>0</v>
      </c>
      <c r="CP35" s="66">
        <f t="shared" si="8"/>
        <v>0.84652094307867731</v>
      </c>
      <c r="CQ35" s="65">
        <f t="shared" si="21"/>
        <v>0</v>
      </c>
      <c r="CR35" s="66">
        <f t="shared" si="9"/>
        <v>9.6662724732125138</v>
      </c>
      <c r="CS35" s="65">
        <f t="shared" si="22"/>
        <v>0</v>
      </c>
      <c r="CT35" s="66">
        <f t="shared" si="10"/>
        <v>9.7854652102139283</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46491</v>
      </c>
      <c r="AY36" s="18" t="str">
        <f>IF(IFERROR(比較地域マスタ!$Z21,"")=0,"",IFERROR(比較地域マスタ!$Z21,""))</f>
        <v>南大隅町</v>
      </c>
      <c r="BB36" s="110" t="str">
        <f t="shared" si="0"/>
        <v>46491</v>
      </c>
      <c r="BC36" s="1031" t="str">
        <f t="shared" si="0"/>
        <v>南大隅町</v>
      </c>
      <c r="BD36" s="34">
        <f t="shared" si="14"/>
        <v>42.580976492373303</v>
      </c>
      <c r="BE36" s="34">
        <f t="shared" si="15"/>
        <v>11.285243507481177</v>
      </c>
      <c r="BF36" s="34">
        <f>VLOOKUP($AX36&amp;"_"&amp;$BC$14,データシート1!$A:$BT,MATCH($BC$12&amp;"_"&amp;BF$20,データシート1!$A$1:$BT$1,0),0)</f>
        <v>0.31253994446651717</v>
      </c>
      <c r="BG36" s="34">
        <f>VLOOKUP($AX36&amp;"_"&amp;$BC$14,データシート1!$A:$BT,MATCH($BC$12&amp;"_"&amp;BG$20,データシート1!$A$1:$BT$1,0),0)</f>
        <v>0.48650185192046058</v>
      </c>
      <c r="BH36" s="34">
        <f>VLOOKUP($AX36&amp;"_"&amp;$BC$14,データシート1!$A:$BT,MATCH($BC$12&amp;"_"&amp;BH$20,データシート1!$A$1:$BT$1,0),0)</f>
        <v>10.486201711094198</v>
      </c>
      <c r="BI36" s="34">
        <f>VLOOKUP($AX36&amp;"_"&amp;$BC$14,データシート1!$A:$BT,MATCH($BC$12&amp;"_"&amp;BI$20,データシート1!$A$1:$BT$1,0),0)</f>
        <v>4.7670640444574008</v>
      </c>
      <c r="BJ36" s="34">
        <f>VLOOKUP($AX36&amp;"_"&amp;$BC$14,データシート1!$A:$BT,MATCH($BC$12&amp;"_"&amp;BJ$20,データシート1!$A$1:$BT$1,0),0)</f>
        <v>6.9057253872857487</v>
      </c>
      <c r="BK36" s="34">
        <f t="shared" si="1"/>
        <v>18.852705673998166</v>
      </c>
      <c r="BL36" s="34">
        <f t="shared" si="2"/>
        <v>16.728501676011316</v>
      </c>
      <c r="BM36" s="34">
        <f>VLOOKUP($AX36&amp;"_"&amp;$BC$14,データシート1!$A:$BT,MATCH($BC$12&amp;"_"&amp;BM$20,データシート1!$A$1:$BT$1,0),0)</f>
        <v>5.4093599556456384</v>
      </c>
      <c r="BN36" s="34">
        <f>VLOOKUP($AX36&amp;"_"&amp;$BC$14,データシート1!$A:$BT,MATCH($BC$12&amp;"_"&amp;BN$20,データシート1!$A$1:$BT$1,0),0)</f>
        <v>11.319141720365677</v>
      </c>
      <c r="BO36" s="34">
        <f>VLOOKUP($AX36&amp;"_"&amp;$BC$14,データシート1!$A:$BT,MATCH($BC$12&amp;"_"&amp;BO$20,データシート1!$A$1:$BT$1,0),0)</f>
        <v>0.38558845725266699</v>
      </c>
      <c r="BP36" s="34">
        <f>VLOOKUP($AX36&amp;"_"&amp;$BC$14,データシート1!$A:$BT,MATCH($BC$12&amp;"_"&amp;BP$20,データシート1!$A$1:$BT$1,0),0)</f>
        <v>1.7386155407341837</v>
      </c>
      <c r="BQ36" s="34">
        <f>VLOOKUP($AX36&amp;"_"&amp;$BC$14,データシート1!$A:$BT,MATCH($BC$12&amp;"_"&amp;BQ$20,データシート1!$A$1:$BT$1,0),0)</f>
        <v>0.77023787915081221</v>
      </c>
      <c r="BR36" s="35">
        <f t="shared" si="3"/>
        <v>42.580976492373303</v>
      </c>
      <c r="BT36" s="121" t="str">
        <f t="shared" si="4"/>
        <v>南大隅町</v>
      </c>
      <c r="BU36" s="33">
        <f t="shared" si="25"/>
        <v>42.580976492373303</v>
      </c>
      <c r="BV36" s="59">
        <f t="shared" si="16"/>
        <v>0.26503017161906756</v>
      </c>
      <c r="BW36" s="59">
        <f t="shared" si="5"/>
        <v>7.3398961276169026E-3</v>
      </c>
      <c r="BX36" s="59">
        <f t="shared" si="5"/>
        <v>1.1425333376457399E-2</v>
      </c>
      <c r="BY36" s="59">
        <f t="shared" si="5"/>
        <v>0.24626494211499322</v>
      </c>
      <c r="BZ36" s="59">
        <f t="shared" si="5"/>
        <v>0.11195290566695275</v>
      </c>
      <c r="CA36" s="59">
        <f t="shared" si="5"/>
        <v>0.16217865244407056</v>
      </c>
      <c r="CB36" s="59">
        <f t="shared" si="5"/>
        <v>0.44274949113425999</v>
      </c>
      <c r="CC36" s="59">
        <f t="shared" si="5"/>
        <v>0.39286327026829843</v>
      </c>
      <c r="CD36" s="59">
        <f t="shared" si="5"/>
        <v>0.12703701045030077</v>
      </c>
      <c r="CE36" s="59">
        <f t="shared" si="5"/>
        <v>0.26582625981799768</v>
      </c>
      <c r="CF36" s="59">
        <f t="shared" si="5"/>
        <v>9.0554160335362417E-3</v>
      </c>
      <c r="CG36" s="59">
        <f t="shared" si="5"/>
        <v>4.0830804832425294E-2</v>
      </c>
      <c r="CH36" s="59">
        <f t="shared" si="5"/>
        <v>1.8088779135649224E-2</v>
      </c>
      <c r="CI36" s="122">
        <f t="shared" si="6"/>
        <v>1</v>
      </c>
      <c r="CK36" s="123" t="str">
        <f t="shared" si="7"/>
        <v>南大隅町</v>
      </c>
      <c r="CL36" s="124">
        <f t="shared" si="17"/>
        <v>11.285243507481177</v>
      </c>
      <c r="CM36" s="65">
        <f t="shared" si="18"/>
        <v>0</v>
      </c>
      <c r="CN36" s="66">
        <f t="shared" si="19"/>
        <v>0.31253994446651717</v>
      </c>
      <c r="CO36" s="65">
        <f t="shared" si="20"/>
        <v>0</v>
      </c>
      <c r="CP36" s="66">
        <f t="shared" si="8"/>
        <v>0.48650185192046058</v>
      </c>
      <c r="CQ36" s="65">
        <f t="shared" si="21"/>
        <v>0</v>
      </c>
      <c r="CR36" s="66">
        <f t="shared" si="9"/>
        <v>10.486201711094198</v>
      </c>
      <c r="CS36" s="65">
        <f t="shared" si="22"/>
        <v>0</v>
      </c>
      <c r="CT36" s="66">
        <f t="shared" si="10"/>
        <v>4.7670640444574008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46533</v>
      </c>
      <c r="AY37" s="18" t="str">
        <f>IF(IFERROR(比較地域マスタ!$Z22,"")=0,"",IFERROR(比較地域マスタ!$Z22,""))</f>
        <v>和泊町</v>
      </c>
      <c r="BB37" s="110" t="str">
        <f t="shared" si="0"/>
        <v>46533</v>
      </c>
      <c r="BC37" s="1031" t="str">
        <f t="shared" si="0"/>
        <v>和泊町</v>
      </c>
      <c r="BD37" s="34">
        <f t="shared" si="14"/>
        <v>69.480704496082467</v>
      </c>
      <c r="BE37" s="34">
        <f t="shared" si="15"/>
        <v>5.9727156094826901</v>
      </c>
      <c r="BF37" s="34">
        <f>VLOOKUP($AX37&amp;"_"&amp;$BC$14,データシート1!$A:$BT,MATCH($BC$12&amp;"_"&amp;BF$20,データシート1!$A$1:$BT$1,0),0)</f>
        <v>1.0909067468089282</v>
      </c>
      <c r="BG37" s="34">
        <f>VLOOKUP($AX37&amp;"_"&amp;$BC$14,データシート1!$A:$BT,MATCH($BC$12&amp;"_"&amp;BG$20,データシート1!$A$1:$BT$1,0),0)</f>
        <v>0.61374079780735036</v>
      </c>
      <c r="BH37" s="34">
        <f>VLOOKUP($AX37&amp;"_"&amp;$BC$14,データシート1!$A:$BT,MATCH($BC$12&amp;"_"&amp;BH$20,データシート1!$A$1:$BT$1,0),0)</f>
        <v>4.2680680648664113</v>
      </c>
      <c r="BI37" s="34">
        <f>VLOOKUP($AX37&amp;"_"&amp;$BC$14,データシート1!$A:$BT,MATCH($BC$12&amp;"_"&amp;BI$20,データシート1!$A$1:$BT$1,0),0)</f>
        <v>7.0088897540753097</v>
      </c>
      <c r="BJ37" s="34">
        <f>VLOOKUP($AX37&amp;"_"&amp;$BC$14,データシート1!$A:$BT,MATCH($BC$12&amp;"_"&amp;BJ$20,データシート1!$A$1:$BT$1,0),0)</f>
        <v>6.0498718944584908</v>
      </c>
      <c r="BK37" s="34">
        <f t="shared" si="1"/>
        <v>49.785759113664177</v>
      </c>
      <c r="BL37" s="34">
        <f t="shared" si="2"/>
        <v>16.314231158106651</v>
      </c>
      <c r="BM37" s="34">
        <f>VLOOKUP($AX37&amp;"_"&amp;$BC$14,データシート1!$A:$BT,MATCH($BC$12&amp;"_"&amp;BM$20,データシート1!$A$1:$BT$1,0),0)</f>
        <v>4.2051657544642227</v>
      </c>
      <c r="BN37" s="34">
        <f>VLOOKUP($AX37&amp;"_"&amp;$BC$14,データシート1!$A:$BT,MATCH($BC$12&amp;"_"&amp;BN$20,データシート1!$A$1:$BT$1,0),0)</f>
        <v>12.109065403642427</v>
      </c>
      <c r="BO37" s="34">
        <f>VLOOKUP($AX37&amp;"_"&amp;$BC$14,データシート1!$A:$BT,MATCH($BC$12&amp;"_"&amp;BO$20,データシート1!$A$1:$BT$1,0),0)</f>
        <v>0.369298454288783</v>
      </c>
      <c r="BP37" s="34">
        <f>VLOOKUP($AX37&amp;"_"&amp;$BC$14,データシート1!$A:$BT,MATCH($BC$12&amp;"_"&amp;BP$20,データシート1!$A$1:$BT$1,0),0)</f>
        <v>33.102229501268745</v>
      </c>
      <c r="BQ37" s="34">
        <f>VLOOKUP($AX37&amp;"_"&amp;$BC$14,データシート1!$A:$BT,MATCH($BC$12&amp;"_"&amp;BQ$20,データシート1!$A$1:$BT$1,0),0)</f>
        <v>0.66346812440179637</v>
      </c>
      <c r="BR37" s="35">
        <f t="shared" si="3"/>
        <v>69.480704496082467</v>
      </c>
      <c r="BT37" s="121" t="str">
        <f t="shared" si="4"/>
        <v>和泊町</v>
      </c>
      <c r="BU37" s="33">
        <f t="shared" si="25"/>
        <v>69.480704496082467</v>
      </c>
      <c r="BV37" s="59">
        <f t="shared" si="16"/>
        <v>8.5962220055201793E-2</v>
      </c>
      <c r="BW37" s="59">
        <f t="shared" si="5"/>
        <v>1.5700859033034659E-2</v>
      </c>
      <c r="BX37" s="59">
        <f t="shared" si="5"/>
        <v>8.8332552506279628E-3</v>
      </c>
      <c r="BY37" s="59">
        <f t="shared" si="5"/>
        <v>6.1428105771539177E-2</v>
      </c>
      <c r="BZ37" s="59">
        <f t="shared" si="5"/>
        <v>0.10087534092966044</v>
      </c>
      <c r="CA37" s="59">
        <f t="shared" si="5"/>
        <v>8.7072690732426308E-2</v>
      </c>
      <c r="CB37" s="59">
        <f t="shared" si="5"/>
        <v>0.71654079322801412</v>
      </c>
      <c r="CC37" s="59">
        <f t="shared" si="5"/>
        <v>0.23480232787545349</v>
      </c>
      <c r="CD37" s="59">
        <f t="shared" si="5"/>
        <v>6.0522785210120063E-2</v>
      </c>
      <c r="CE37" s="59">
        <f t="shared" si="5"/>
        <v>0.17427954266533341</v>
      </c>
      <c r="CF37" s="59">
        <f t="shared" si="5"/>
        <v>5.3151224784948048E-3</v>
      </c>
      <c r="CG37" s="59">
        <f t="shared" si="5"/>
        <v>0.47642334287406585</v>
      </c>
      <c r="CH37" s="59">
        <f t="shared" si="5"/>
        <v>9.5489550546973036E-3</v>
      </c>
      <c r="CI37" s="122">
        <f t="shared" si="6"/>
        <v>1</v>
      </c>
      <c r="CK37" s="123" t="str">
        <f t="shared" si="7"/>
        <v>和泊町</v>
      </c>
      <c r="CL37" s="124">
        <f t="shared" si="17"/>
        <v>5.9727156094826901</v>
      </c>
      <c r="CM37" s="65">
        <f t="shared" si="18"/>
        <v>0</v>
      </c>
      <c r="CN37" s="66">
        <f t="shared" si="19"/>
        <v>1.0909067468089282</v>
      </c>
      <c r="CO37" s="65">
        <f t="shared" si="20"/>
        <v>0</v>
      </c>
      <c r="CP37" s="66">
        <f t="shared" si="8"/>
        <v>0.61374079780735036</v>
      </c>
      <c r="CQ37" s="65">
        <f t="shared" si="21"/>
        <v>0</v>
      </c>
      <c r="CR37" s="66">
        <f t="shared" si="9"/>
        <v>4.2680680648664113</v>
      </c>
      <c r="CS37" s="65">
        <f t="shared" si="22"/>
        <v>0</v>
      </c>
      <c r="CT37" s="66">
        <f t="shared" si="10"/>
        <v>7.0088897540753097</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07464</v>
      </c>
      <c r="AY38" s="18" t="str">
        <f>IF(IFERROR(比較地域マスタ!$Z23,"")=0,"",IFERROR(比較地域マスタ!$Z23,""))</f>
        <v>泉崎村</v>
      </c>
      <c r="BB38" s="110" t="str">
        <f t="shared" si="0"/>
        <v>07464</v>
      </c>
      <c r="BC38" s="1031" t="str">
        <f t="shared" si="0"/>
        <v>泉崎村</v>
      </c>
      <c r="BD38" s="34">
        <f t="shared" si="14"/>
        <v>106.56460753193106</v>
      </c>
      <c r="BE38" s="34">
        <f t="shared" si="15"/>
        <v>75.520025344866326</v>
      </c>
      <c r="BF38" s="34">
        <f>VLOOKUP($AX38&amp;"_"&amp;$BC$14,データシート1!$A:$BT,MATCH($BC$12&amp;"_"&amp;BF$20,データシート1!$A$1:$BT$1,0),0)</f>
        <v>70.957875363953832</v>
      </c>
      <c r="BG38" s="34">
        <f>VLOOKUP($AX38&amp;"_"&amp;$BC$14,データシート1!$A:$BT,MATCH($BC$12&amp;"_"&amp;BG$20,データシート1!$A$1:$BT$1,0),0)</f>
        <v>0.31152843081566123</v>
      </c>
      <c r="BH38" s="34">
        <f>VLOOKUP($AX38&amp;"_"&amp;$BC$14,データシート1!$A:$BT,MATCH($BC$12&amp;"_"&amp;BH$20,データシート1!$A$1:$BT$1,0),0)</f>
        <v>4.2506215500968416</v>
      </c>
      <c r="BI38" s="34">
        <f>VLOOKUP($AX38&amp;"_"&amp;$BC$14,データシート1!$A:$BT,MATCH($BC$12&amp;"_"&amp;BI$20,データシート1!$A$1:$BT$1,0),0)</f>
        <v>6.0290759761377606</v>
      </c>
      <c r="BJ38" s="34">
        <f>VLOOKUP($AX38&amp;"_"&amp;$BC$14,データシート1!$A:$BT,MATCH($BC$12&amp;"_"&amp;BJ$20,データシート1!$A$1:$BT$1,0),0)</f>
        <v>9.0320071385430456</v>
      </c>
      <c r="BK38" s="34">
        <f t="shared" si="1"/>
        <v>15.061541234239781</v>
      </c>
      <c r="BL38" s="34">
        <f t="shared" si="2"/>
        <v>14.692301167058396</v>
      </c>
      <c r="BM38" s="34">
        <f>VLOOKUP($AX38&amp;"_"&amp;$BC$14,データシート1!$A:$BT,MATCH($BC$12&amp;"_"&amp;BM$20,データシート1!$A$1:$BT$1,0),0)</f>
        <v>6.6257863778322834</v>
      </c>
      <c r="BN38" s="34">
        <f>VLOOKUP($AX38&amp;"_"&amp;$BC$14,データシート1!$A:$BT,MATCH($BC$12&amp;"_"&amp;BN$20,データシート1!$A$1:$BT$1,0),0)</f>
        <v>8.0665147892261135</v>
      </c>
      <c r="BO38" s="34">
        <f>VLOOKUP($AX38&amp;"_"&amp;$BC$14,データシート1!$A:$BT,MATCH($BC$12&amp;"_"&amp;BO$20,データシート1!$A$1:$BT$1,0),0)</f>
        <v>0.36924006718138502</v>
      </c>
      <c r="BP38" s="34">
        <f>VLOOKUP($AX38&amp;"_"&amp;$BC$14,データシート1!$A:$BT,MATCH($BC$12&amp;"_"&amp;BP$20,データシート1!$A$1:$BT$1,0),0)</f>
        <v>0</v>
      </c>
      <c r="BQ38" s="34">
        <f>VLOOKUP($AX38&amp;"_"&amp;$BC$14,データシート1!$A:$BT,MATCH($BC$12&amp;"_"&amp;BQ$20,データシート1!$A$1:$BT$1,0),0)</f>
        <v>0.92195783814414278</v>
      </c>
      <c r="BR38" s="35">
        <f t="shared" si="3"/>
        <v>106.56460753193106</v>
      </c>
      <c r="BT38" s="121" t="str">
        <f t="shared" si="4"/>
        <v>泉崎村</v>
      </c>
      <c r="BU38" s="33">
        <f t="shared" si="25"/>
        <v>106.56460753193106</v>
      </c>
      <c r="BV38" s="59">
        <f t="shared" si="16"/>
        <v>0.70867830411928723</v>
      </c>
      <c r="BW38" s="59">
        <f t="shared" si="5"/>
        <v>0.66586718618272944</v>
      </c>
      <c r="BX38" s="59">
        <f t="shared" si="5"/>
        <v>2.9233761380138778E-3</v>
      </c>
      <c r="BY38" s="59">
        <f t="shared" si="5"/>
        <v>3.9887741798543985E-2</v>
      </c>
      <c r="BZ38" s="59">
        <f t="shared" si="5"/>
        <v>5.6576720130379177E-2</v>
      </c>
      <c r="CA38" s="59">
        <f t="shared" si="5"/>
        <v>8.4756161991557014E-2</v>
      </c>
      <c r="CB38" s="59">
        <f t="shared" si="5"/>
        <v>0.14133718110608848</v>
      </c>
      <c r="CC38" s="59">
        <f t="shared" si="5"/>
        <v>0.13787224020560473</v>
      </c>
      <c r="CD38" s="59">
        <f t="shared" si="5"/>
        <v>6.2176237789332921E-2</v>
      </c>
      <c r="CE38" s="59">
        <f t="shared" si="5"/>
        <v>7.5696002416271835E-2</v>
      </c>
      <c r="CF38" s="59">
        <f t="shared" si="5"/>
        <v>3.464940900483735E-3</v>
      </c>
      <c r="CG38" s="59">
        <f t="shared" si="5"/>
        <v>0</v>
      </c>
      <c r="CH38" s="59">
        <f t="shared" si="5"/>
        <v>8.651632652688061E-3</v>
      </c>
      <c r="CI38" s="122">
        <f t="shared" si="6"/>
        <v>1</v>
      </c>
      <c r="CK38" s="123" t="str">
        <f t="shared" si="7"/>
        <v>泉崎村</v>
      </c>
      <c r="CL38" s="124">
        <f t="shared" si="17"/>
        <v>75.520025344866326</v>
      </c>
      <c r="CM38" s="65">
        <f t="shared" si="18"/>
        <v>1</v>
      </c>
      <c r="CN38" s="66">
        <f t="shared" si="19"/>
        <v>70.957875363953832</v>
      </c>
      <c r="CO38" s="65">
        <f t="shared" si="20"/>
        <v>1</v>
      </c>
      <c r="CP38" s="66">
        <f t="shared" si="8"/>
        <v>0.31152843081566123</v>
      </c>
      <c r="CQ38" s="65">
        <f t="shared" si="21"/>
        <v>0</v>
      </c>
      <c r="CR38" s="66">
        <f t="shared" si="9"/>
        <v>4.2506215500968416</v>
      </c>
      <c r="CS38" s="65">
        <f t="shared" si="22"/>
        <v>0</v>
      </c>
      <c r="CT38" s="66">
        <f t="shared" si="10"/>
        <v>6.0290759761377606</v>
      </c>
      <c r="CU38" s="67">
        <f t="shared" si="23"/>
        <v>0</v>
      </c>
      <c r="CV38" s="16"/>
      <c r="CW38" s="959">
        <f t="shared" si="24"/>
        <v>84.028000000000006</v>
      </c>
      <c r="CX38" s="962">
        <f>VLOOKUP($AX38&amp;"_"&amp;$CW$14,データシート1!$A:$BT,MATCH($CW$12&amp;"_"&amp;CX$20,データシート1!$A$1:$BT$1,0),0)</f>
        <v>84.028000000000006</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84.028000000000006</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01454</v>
      </c>
      <c r="AY39" s="18" t="str">
        <f>IF(IFERROR(比較地域マスタ!$Z24,"")=0,"",IFERROR(比較地域マスタ!$Z24,""))</f>
        <v>当麻町</v>
      </c>
      <c r="BB39" s="110" t="str">
        <f t="shared" si="0"/>
        <v>01454</v>
      </c>
      <c r="BC39" s="1031" t="str">
        <f t="shared" si="0"/>
        <v>当麻町</v>
      </c>
      <c r="BD39" s="34">
        <f t="shared" si="14"/>
        <v>61.60901612653317</v>
      </c>
      <c r="BE39" s="34">
        <f t="shared" si="15"/>
        <v>25.689503235531319</v>
      </c>
      <c r="BF39" s="34">
        <f>VLOOKUP($AX39&amp;"_"&amp;$BC$14,データシート1!$A:$BT,MATCH($BC$12&amp;"_"&amp;BF$20,データシート1!$A$1:$BT$1,0),0)</f>
        <v>13.793213812546393</v>
      </c>
      <c r="BG39" s="34">
        <f>VLOOKUP($AX39&amp;"_"&amp;$BC$14,データシート1!$A:$BT,MATCH($BC$12&amp;"_"&amp;BG$20,データシート1!$A$1:$BT$1,0),0)</f>
        <v>0.41204827361776675</v>
      </c>
      <c r="BH39" s="34">
        <f>VLOOKUP($AX39&amp;"_"&amp;$BC$14,データシート1!$A:$BT,MATCH($BC$12&amp;"_"&amp;BH$20,データシート1!$A$1:$BT$1,0),0)</f>
        <v>11.484241149367161</v>
      </c>
      <c r="BI39" s="34">
        <f>VLOOKUP($AX39&amp;"_"&amp;$BC$14,データシート1!$A:$BT,MATCH($BC$12&amp;"_"&amp;BI$20,データシート1!$A$1:$BT$1,0),0)</f>
        <v>6.4360169515997132</v>
      </c>
      <c r="BJ39" s="34">
        <f>VLOOKUP($AX39&amp;"_"&amp;$BC$14,データシート1!$A:$BT,MATCH($BC$12&amp;"_"&amp;BJ$20,データシート1!$A$1:$BT$1,0),0)</f>
        <v>13.338186754175513</v>
      </c>
      <c r="BK39" s="34">
        <f t="shared" si="1"/>
        <v>14.481229600638537</v>
      </c>
      <c r="BL39" s="34">
        <f t="shared" si="2"/>
        <v>14.115317598578805</v>
      </c>
      <c r="BM39" s="34">
        <f>VLOOKUP($AX39&amp;"_"&amp;$BC$14,データシート1!$A:$BT,MATCH($BC$12&amp;"_"&amp;BM$20,データシート1!$A$1:$BT$1,0),0)</f>
        <v>5.1891799775515199</v>
      </c>
      <c r="BN39" s="34">
        <f>VLOOKUP($AX39&amp;"_"&amp;$BC$14,データシート1!$A:$BT,MATCH($BC$12&amp;"_"&amp;BN$20,データシート1!$A$1:$BT$1,0),0)</f>
        <v>8.9261376210272854</v>
      </c>
      <c r="BO39" s="34">
        <f>VLOOKUP($AX39&amp;"_"&amp;$BC$14,データシート1!$A:$BT,MATCH($BC$12&amp;"_"&amp;BO$20,データシート1!$A$1:$BT$1,0),0)</f>
        <v>0.36591200205973101</v>
      </c>
      <c r="BP39" s="34">
        <f>VLOOKUP($AX39&amp;"_"&amp;$BC$14,データシート1!$A:$BT,MATCH($BC$12&amp;"_"&amp;BP$20,データシート1!$A$1:$BT$1,0),0)</f>
        <v>0</v>
      </c>
      <c r="BQ39" s="34">
        <f>VLOOKUP($AX39&amp;"_"&amp;$BC$14,データシート1!$A:$BT,MATCH($BC$12&amp;"_"&amp;BQ$20,データシート1!$A$1:$BT$1,0),0)</f>
        <v>1.6640795845880929</v>
      </c>
      <c r="BR39" s="35">
        <f t="shared" si="3"/>
        <v>61.60901612653317</v>
      </c>
      <c r="BT39" s="121" t="str">
        <f t="shared" si="4"/>
        <v>当麻町</v>
      </c>
      <c r="BU39" s="33">
        <f t="shared" si="25"/>
        <v>61.60901612653317</v>
      </c>
      <c r="BV39" s="59">
        <f t="shared" si="16"/>
        <v>0.41697635915447795</v>
      </c>
      <c r="BW39" s="59">
        <f t="shared" si="5"/>
        <v>0.22388303984952077</v>
      </c>
      <c r="BX39" s="59">
        <f t="shared" si="5"/>
        <v>6.688116440157041E-3</v>
      </c>
      <c r="BY39" s="59">
        <f t="shared" si="5"/>
        <v>0.18640520286480017</v>
      </c>
      <c r="BZ39" s="59">
        <f t="shared" si="5"/>
        <v>0.10446550450312925</v>
      </c>
      <c r="CA39" s="59">
        <f t="shared" si="5"/>
        <v>0.2164973179701721</v>
      </c>
      <c r="CB39" s="59">
        <f t="shared" si="5"/>
        <v>0.2350504927865891</v>
      </c>
      <c r="CC39" s="59">
        <f t="shared" si="5"/>
        <v>0.22911123218700061</v>
      </c>
      <c r="CD39" s="59">
        <f t="shared" si="5"/>
        <v>8.4227606668704685E-2</v>
      </c>
      <c r="CE39" s="59">
        <f t="shared" si="5"/>
        <v>0.14488362551829592</v>
      </c>
      <c r="CF39" s="59">
        <f t="shared" si="5"/>
        <v>5.9392605995885004E-3</v>
      </c>
      <c r="CG39" s="59">
        <f t="shared" si="5"/>
        <v>0</v>
      </c>
      <c r="CH39" s="59">
        <f t="shared" si="5"/>
        <v>2.7010325585631666E-2</v>
      </c>
      <c r="CI39" s="122">
        <f t="shared" si="6"/>
        <v>1</v>
      </c>
      <c r="CK39" s="123" t="str">
        <f t="shared" si="7"/>
        <v>当麻町</v>
      </c>
      <c r="CL39" s="124">
        <f t="shared" si="17"/>
        <v>25.689503235531319</v>
      </c>
      <c r="CM39" s="65">
        <f t="shared" si="18"/>
        <v>0.21246031696132625</v>
      </c>
      <c r="CN39" s="66">
        <f t="shared" si="19"/>
        <v>13.793213812546393</v>
      </c>
      <c r="CO39" s="65">
        <f t="shared" si="20"/>
        <v>0.39570183382754276</v>
      </c>
      <c r="CP39" s="66">
        <f t="shared" si="8"/>
        <v>0.41204827361776675</v>
      </c>
      <c r="CQ39" s="65">
        <f t="shared" si="21"/>
        <v>0</v>
      </c>
      <c r="CR39" s="66">
        <f t="shared" si="9"/>
        <v>11.484241149367161</v>
      </c>
      <c r="CS39" s="65">
        <f t="shared" si="22"/>
        <v>0</v>
      </c>
      <c r="CT39" s="66">
        <f t="shared" si="10"/>
        <v>6.4360169515997132</v>
      </c>
      <c r="CU39" s="67">
        <f t="shared" si="23"/>
        <v>0</v>
      </c>
      <c r="CV39" s="16"/>
      <c r="CW39" s="959">
        <f t="shared" si="24"/>
        <v>5.4580000000000002</v>
      </c>
      <c r="CX39" s="962">
        <f>VLOOKUP($AX39&amp;"_"&amp;$CW$14,データシート1!$A:$BT,MATCH($CW$12&amp;"_"&amp;CX$20,データシート1!$A$1:$BT$1,0),0)</f>
        <v>5.4580000000000002</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5.4580000000000002</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01484</v>
      </c>
      <c r="AY40" s="18" t="str">
        <f>IF(IFERROR(比較地域マスタ!$Z25,"")=0,"",IFERROR(比較地域マスタ!$Z25,""))</f>
        <v>羽幌町</v>
      </c>
      <c r="BB40" s="110" t="str">
        <f t="shared" si="0"/>
        <v>01484</v>
      </c>
      <c r="BC40" s="1031" t="str">
        <f t="shared" si="0"/>
        <v>羽幌町</v>
      </c>
      <c r="BD40" s="34">
        <f t="shared" si="14"/>
        <v>69.829700667007714</v>
      </c>
      <c r="BE40" s="34">
        <f t="shared" si="15"/>
        <v>25.96499364619703</v>
      </c>
      <c r="BF40" s="34">
        <f>VLOOKUP($AX40&amp;"_"&amp;$BC$14,データシート1!$A:$BT,MATCH($BC$12&amp;"_"&amp;BF$20,データシート1!$A$1:$BT$1,0),0)</f>
        <v>11.963545727380621</v>
      </c>
      <c r="BG40" s="34">
        <f>VLOOKUP($AX40&amp;"_"&amp;$BC$14,データシート1!$A:$BT,MATCH($BC$12&amp;"_"&amp;BG$20,データシート1!$A$1:$BT$1,0),0)</f>
        <v>0.56621599503938014</v>
      </c>
      <c r="BH40" s="34">
        <f>VLOOKUP($AX40&amp;"_"&amp;$BC$14,データシート1!$A:$BT,MATCH($BC$12&amp;"_"&amp;BH$20,データシート1!$A$1:$BT$1,0),0)</f>
        <v>13.435231923777028</v>
      </c>
      <c r="BI40" s="34">
        <f>VLOOKUP($AX40&amp;"_"&amp;$BC$14,データシート1!$A:$BT,MATCH($BC$12&amp;"_"&amp;BI$20,データシート1!$A$1:$BT$1,0),0)</f>
        <v>10.447196530589673</v>
      </c>
      <c r="BJ40" s="34">
        <f>VLOOKUP($AX40&amp;"_"&amp;$BC$14,データシート1!$A:$BT,MATCH($BC$12&amp;"_"&amp;BJ$20,データシート1!$A$1:$BT$1,0),0)</f>
        <v>15.248661313960284</v>
      </c>
      <c r="BK40" s="34">
        <f t="shared" si="1"/>
        <v>18.168849176260725</v>
      </c>
      <c r="BL40" s="34">
        <f t="shared" si="2"/>
        <v>12.466328095307581</v>
      </c>
      <c r="BM40" s="34">
        <f>VLOOKUP($AX40&amp;"_"&amp;$BC$14,データシート1!$A:$BT,MATCH($BC$12&amp;"_"&amp;BM$20,データシート1!$A$1:$BT$1,0),0)</f>
        <v>4.8412412467361214</v>
      </c>
      <c r="BN40" s="34">
        <f>VLOOKUP($AX40&amp;"_"&amp;$BC$14,データシート1!$A:$BT,MATCH($BC$12&amp;"_"&amp;BN$20,データシート1!$A$1:$BT$1,0),0)</f>
        <v>7.6250868485714598</v>
      </c>
      <c r="BO40" s="34">
        <f>VLOOKUP($AX40&amp;"_"&amp;$BC$14,データシート1!$A:$BT,MATCH($BC$12&amp;"_"&amp;BO$20,データシート1!$A$1:$BT$1,0),0)</f>
        <v>0.38132619841265403</v>
      </c>
      <c r="BP40" s="34">
        <f>VLOOKUP($AX40&amp;"_"&amp;$BC$14,データシート1!$A:$BT,MATCH($BC$12&amp;"_"&amp;BP$20,データシート1!$A$1:$BT$1,0),0)</f>
        <v>5.3211948825404889</v>
      </c>
      <c r="BQ40" s="34">
        <f>VLOOKUP($AX40&amp;"_"&amp;$BC$14,データシート1!$A:$BT,MATCH($BC$12&amp;"_"&amp;BQ$20,データシート1!$A$1:$BT$1,0),0)</f>
        <v>0</v>
      </c>
      <c r="BR40" s="35">
        <f t="shared" si="3"/>
        <v>69.829700667007714</v>
      </c>
      <c r="BT40" s="121" t="str">
        <f t="shared" si="4"/>
        <v>羽幌町</v>
      </c>
      <c r="BU40" s="33">
        <f t="shared" si="25"/>
        <v>69.829700667007714</v>
      </c>
      <c r="BV40" s="59">
        <f t="shared" si="16"/>
        <v>0.37183309391536107</v>
      </c>
      <c r="BW40" s="59">
        <f t="shared" si="5"/>
        <v>0.17132460275650319</v>
      </c>
      <c r="BX40" s="59">
        <f t="shared" si="5"/>
        <v>8.1085267390656156E-3</v>
      </c>
      <c r="BY40" s="59">
        <f t="shared" si="5"/>
        <v>0.19239996441979226</v>
      </c>
      <c r="BZ40" s="59">
        <f t="shared" si="5"/>
        <v>0.14960964218375403</v>
      </c>
      <c r="CA40" s="59">
        <f t="shared" si="5"/>
        <v>0.21836927794772557</v>
      </c>
      <c r="CB40" s="59">
        <f t="shared" si="5"/>
        <v>0.26018798595315934</v>
      </c>
      <c r="CC40" s="59">
        <f t="shared" si="5"/>
        <v>0.17852472481236797</v>
      </c>
      <c r="CD40" s="59">
        <f t="shared" si="5"/>
        <v>6.9329256755978799E-2</v>
      </c>
      <c r="CE40" s="59">
        <f t="shared" si="5"/>
        <v>0.10919546805638919</v>
      </c>
      <c r="CF40" s="59">
        <f t="shared" si="5"/>
        <v>5.4608024203205326E-3</v>
      </c>
      <c r="CG40" s="59">
        <f t="shared" si="5"/>
        <v>7.6202458720470823E-2</v>
      </c>
      <c r="CH40" s="59">
        <f t="shared" si="5"/>
        <v>0</v>
      </c>
      <c r="CI40" s="122">
        <f t="shared" si="6"/>
        <v>1</v>
      </c>
      <c r="CK40" s="123" t="str">
        <f t="shared" si="7"/>
        <v>羽幌町</v>
      </c>
      <c r="CL40" s="124">
        <f t="shared" si="17"/>
        <v>25.96499364619703</v>
      </c>
      <c r="CM40" s="65">
        <f t="shared" si="18"/>
        <v>0</v>
      </c>
      <c r="CN40" s="66">
        <f t="shared" si="19"/>
        <v>11.963545727380621</v>
      </c>
      <c r="CO40" s="65">
        <f t="shared" si="20"/>
        <v>0</v>
      </c>
      <c r="CP40" s="66">
        <f t="shared" si="8"/>
        <v>0.56621599503938014</v>
      </c>
      <c r="CQ40" s="65">
        <f t="shared" si="21"/>
        <v>0</v>
      </c>
      <c r="CR40" s="66">
        <f t="shared" si="9"/>
        <v>13.435231923777028</v>
      </c>
      <c r="CS40" s="65">
        <f t="shared" si="22"/>
        <v>0</v>
      </c>
      <c r="CT40" s="66">
        <f t="shared" si="10"/>
        <v>10.447196530589673</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06341</v>
      </c>
      <c r="AY41" s="18" t="str">
        <f>IF(IFERROR(比較地域マスタ!$Z26,"")=0,"",IFERROR(比較地域マスタ!$Z26,""))</f>
        <v>大石田町</v>
      </c>
      <c r="BB41" s="110" t="str">
        <f t="shared" si="0"/>
        <v>06341</v>
      </c>
      <c r="BC41" s="1031" t="str">
        <f t="shared" si="0"/>
        <v>大石田町</v>
      </c>
      <c r="BD41" s="34">
        <f t="shared" si="14"/>
        <v>34.520253992561322</v>
      </c>
      <c r="BE41" s="34">
        <f t="shared" si="15"/>
        <v>4.8297071182943174</v>
      </c>
      <c r="BF41" s="34">
        <f>VLOOKUP($AX41&amp;"_"&amp;$BC$14,データシート1!$A:$BT,MATCH($BC$12&amp;"_"&amp;BF$20,データシート1!$A$1:$BT$1,0),0)</f>
        <v>3.2997054342861438</v>
      </c>
      <c r="BG41" s="34">
        <f>VLOOKUP($AX41&amp;"_"&amp;$BC$14,データシート1!$A:$BT,MATCH($BC$12&amp;"_"&amp;BG$20,データシート1!$A$1:$BT$1,0),0)</f>
        <v>0.96538768078756143</v>
      </c>
      <c r="BH41" s="34">
        <f>VLOOKUP($AX41&amp;"_"&amp;$BC$14,データシート1!$A:$BT,MATCH($BC$12&amp;"_"&amp;BH$20,データシート1!$A$1:$BT$1,0),0)</f>
        <v>0.56461400322061206</v>
      </c>
      <c r="BI41" s="34">
        <f>VLOOKUP($AX41&amp;"_"&amp;$BC$14,データシート1!$A:$BT,MATCH($BC$12&amp;"_"&amp;BI$20,データシート1!$A$1:$BT$1,0),0)</f>
        <v>4.9875406202246895</v>
      </c>
      <c r="BJ41" s="34">
        <f>VLOOKUP($AX41&amp;"_"&amp;$BC$14,データシート1!$A:$BT,MATCH($BC$12&amp;"_"&amp;BJ$20,データシート1!$A$1:$BT$1,0),0)</f>
        <v>9.4365210559047323</v>
      </c>
      <c r="BK41" s="34">
        <f t="shared" si="1"/>
        <v>14.456587199134033</v>
      </c>
      <c r="BL41" s="34">
        <f t="shared" si="2"/>
        <v>14.076020033117544</v>
      </c>
      <c r="BM41" s="34">
        <f>VLOOKUP($AX41&amp;"_"&amp;$BC$14,データシート1!$A:$BT,MATCH($BC$12&amp;"_"&amp;BM$20,データシート1!$A$1:$BT$1,0),0)</f>
        <v>5.8701069468425908</v>
      </c>
      <c r="BN41" s="34">
        <f>VLOOKUP($AX41&amp;"_"&amp;$BC$14,データシート1!$A:$BT,MATCH($BC$12&amp;"_"&amp;BN$20,データシート1!$A$1:$BT$1,0),0)</f>
        <v>8.2059130862749523</v>
      </c>
      <c r="BO41" s="34">
        <f>VLOOKUP($AX41&amp;"_"&amp;$BC$14,データシート1!$A:$BT,MATCH($BC$12&amp;"_"&amp;BO$20,データシート1!$A$1:$BT$1,0),0)</f>
        <v>0.38056716601648799</v>
      </c>
      <c r="BP41" s="34">
        <f>VLOOKUP($AX41&amp;"_"&amp;$BC$14,データシート1!$A:$BT,MATCH($BC$12&amp;"_"&amp;BP$20,データシート1!$A$1:$BT$1,0),0)</f>
        <v>0</v>
      </c>
      <c r="BQ41" s="34">
        <f>VLOOKUP($AX41&amp;"_"&amp;$BC$14,データシート1!$A:$BT,MATCH($BC$12&amp;"_"&amp;BQ$20,データシート1!$A$1:$BT$1,0),0)</f>
        <v>0.80989799900354853</v>
      </c>
      <c r="BR41" s="35">
        <f t="shared" si="3"/>
        <v>34.520253992561322</v>
      </c>
      <c r="BT41" s="121" t="str">
        <f t="shared" si="4"/>
        <v>大石田町</v>
      </c>
      <c r="BU41" s="33">
        <f t="shared" si="25"/>
        <v>34.520253992561322</v>
      </c>
      <c r="BV41" s="59">
        <f t="shared" si="16"/>
        <v>0.13990937376460377</v>
      </c>
      <c r="BW41" s="59">
        <f t="shared" si="5"/>
        <v>9.5587518996737064E-2</v>
      </c>
      <c r="BX41" s="59">
        <f t="shared" si="5"/>
        <v>2.7965833652197063E-2</v>
      </c>
      <c r="BY41" s="59">
        <f t="shared" si="5"/>
        <v>1.6356021115669635E-2</v>
      </c>
      <c r="BZ41" s="59">
        <f t="shared" si="5"/>
        <v>0.14448157366685196</v>
      </c>
      <c r="CA41" s="59">
        <f t="shared" si="5"/>
        <v>0.27336186628111669</v>
      </c>
      <c r="CB41" s="59">
        <f t="shared" si="5"/>
        <v>0.41878565558206043</v>
      </c>
      <c r="CC41" s="59">
        <f t="shared" si="5"/>
        <v>0.40776119538838701</v>
      </c>
      <c r="CD41" s="59">
        <f t="shared" si="5"/>
        <v>0.17004819686748321</v>
      </c>
      <c r="CE41" s="59">
        <f t="shared" si="5"/>
        <v>0.23771299852090377</v>
      </c>
      <c r="CF41" s="59">
        <f t="shared" si="5"/>
        <v>1.1024460193673412E-2</v>
      </c>
      <c r="CG41" s="59">
        <f t="shared" si="5"/>
        <v>0</v>
      </c>
      <c r="CH41" s="59">
        <f t="shared" si="5"/>
        <v>2.3461530705367096E-2</v>
      </c>
      <c r="CI41" s="122">
        <f t="shared" si="6"/>
        <v>1</v>
      </c>
      <c r="CK41" s="123" t="str">
        <f t="shared" si="7"/>
        <v>大石田町</v>
      </c>
      <c r="CL41" s="124">
        <f t="shared" si="17"/>
        <v>4.8297071182943174</v>
      </c>
      <c r="CM41" s="65">
        <f t="shared" si="18"/>
        <v>0.60003638502689827</v>
      </c>
      <c r="CN41" s="66">
        <f t="shared" si="19"/>
        <v>3.2997054342861438</v>
      </c>
      <c r="CO41" s="65">
        <f t="shared" si="20"/>
        <v>0.87826021374145824</v>
      </c>
      <c r="CP41" s="66">
        <f t="shared" si="8"/>
        <v>0.96538768078756143</v>
      </c>
      <c r="CQ41" s="65">
        <f t="shared" si="21"/>
        <v>0</v>
      </c>
      <c r="CR41" s="66">
        <f t="shared" si="9"/>
        <v>0.56461400322061206</v>
      </c>
      <c r="CS41" s="65">
        <f t="shared" si="22"/>
        <v>0</v>
      </c>
      <c r="CT41" s="66">
        <f t="shared" si="10"/>
        <v>4.9875406202246895</v>
      </c>
      <c r="CU41" s="67">
        <f t="shared" si="23"/>
        <v>0</v>
      </c>
      <c r="CV41" s="16"/>
      <c r="CW41" s="959">
        <f t="shared" si="24"/>
        <v>2.8980000000000001</v>
      </c>
      <c r="CX41" s="962">
        <f>VLOOKUP($AX41&amp;"_"&amp;$CW$14,データシート1!$A:$BT,MATCH($CW$12&amp;"_"&amp;CX$20,データシート1!$A$1:$BT$1,0),0)</f>
        <v>2.8980000000000001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2.8980000000000001</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17324</v>
      </c>
      <c r="AY42" s="18" t="str">
        <f>IF(IFERROR(比較地域マスタ!$Z27,"")=0,"",IFERROR(比較地域マスタ!$Z27,""))</f>
        <v>川北町</v>
      </c>
      <c r="BB42" s="110" t="str">
        <f t="shared" si="0"/>
        <v>17324</v>
      </c>
      <c r="BC42" s="1031" t="str">
        <f t="shared" si="0"/>
        <v>川北町</v>
      </c>
      <c r="BD42" s="34">
        <f t="shared" si="14"/>
        <v>60.391524678638518</v>
      </c>
      <c r="BE42" s="34">
        <f t="shared" si="15"/>
        <v>33.749775022669617</v>
      </c>
      <c r="BF42" s="34">
        <f>VLOOKUP($AX42&amp;"_"&amp;$BC$14,データシート1!$A:$BT,MATCH($BC$12&amp;"_"&amp;BF$20,データシート1!$A$1:$BT$1,0),0)</f>
        <v>31.143732757718631</v>
      </c>
      <c r="BG42" s="34">
        <f>VLOOKUP($AX42&amp;"_"&amp;$BC$14,データシート1!$A:$BT,MATCH($BC$12&amp;"_"&amp;BG$20,データシート1!$A$1:$BT$1,0),0)</f>
        <v>0.47654876822283843</v>
      </c>
      <c r="BH42" s="34">
        <f>VLOOKUP($AX42&amp;"_"&amp;$BC$14,データシート1!$A:$BT,MATCH($BC$12&amp;"_"&amp;BH$20,データシート1!$A$1:$BT$1,0),0)</f>
        <v>2.1294934967281507</v>
      </c>
      <c r="BI42" s="34">
        <f>VLOOKUP($AX42&amp;"_"&amp;$BC$14,データシート1!$A:$BT,MATCH($BC$12&amp;"_"&amp;BI$20,データシート1!$A$1:$BT$1,0),0)</f>
        <v>6.7233585177509738</v>
      </c>
      <c r="BJ42" s="34">
        <f>VLOOKUP($AX42&amp;"_"&amp;$BC$14,データシート1!$A:$BT,MATCH($BC$12&amp;"_"&amp;BJ$20,データシート1!$A$1:$BT$1,0),0)</f>
        <v>7.5707287984204958</v>
      </c>
      <c r="BK42" s="34">
        <f t="shared" si="1"/>
        <v>11.211610972110217</v>
      </c>
      <c r="BL42" s="34">
        <f t="shared" si="2"/>
        <v>10.851888003434613</v>
      </c>
      <c r="BM42" s="34">
        <f>VLOOKUP($AX42&amp;"_"&amp;$BC$14,データシート1!$A:$BT,MATCH($BC$12&amp;"_"&amp;BM$20,データシート1!$A$1:$BT$1,0),0)</f>
        <v>5.6105120343982904</v>
      </c>
      <c r="BN42" s="34">
        <f>VLOOKUP($AX42&amp;"_"&amp;$BC$14,データシート1!$A:$BT,MATCH($BC$12&amp;"_"&amp;BN$20,データシート1!$A$1:$BT$1,0),0)</f>
        <v>5.2413759690363229</v>
      </c>
      <c r="BO42" s="34">
        <f>VLOOKUP($AX42&amp;"_"&amp;$BC$14,データシート1!$A:$BT,MATCH($BC$12&amp;"_"&amp;BO$20,データシート1!$A$1:$BT$1,0),0)</f>
        <v>0.35972296867560299</v>
      </c>
      <c r="BP42" s="34">
        <f>VLOOKUP($AX42&amp;"_"&amp;$BC$14,データシート1!$A:$BT,MATCH($BC$12&amp;"_"&amp;BP$20,データシート1!$A$1:$BT$1,0),0)</f>
        <v>0</v>
      </c>
      <c r="BQ42" s="34">
        <f>VLOOKUP($AX42&amp;"_"&amp;$BC$14,データシート1!$A:$BT,MATCH($BC$12&amp;"_"&amp;BQ$20,データシート1!$A$1:$BT$1,0),0)</f>
        <v>1.136051367687219</v>
      </c>
      <c r="BR42" s="35">
        <f t="shared" si="3"/>
        <v>60.391524678638518</v>
      </c>
      <c r="BT42" s="121" t="str">
        <f t="shared" si="4"/>
        <v>川北町</v>
      </c>
      <c r="BU42" s="33">
        <f t="shared" si="25"/>
        <v>60.391524678638518</v>
      </c>
      <c r="BV42" s="59">
        <f t="shared" si="16"/>
        <v>0.55884952735110316</v>
      </c>
      <c r="BW42" s="59">
        <f t="shared" si="5"/>
        <v>0.51569707708894263</v>
      </c>
      <c r="BX42" s="59">
        <f t="shared" si="5"/>
        <v>7.8909875310931108E-3</v>
      </c>
      <c r="BY42" s="59">
        <f t="shared" si="5"/>
        <v>3.5261462731067422E-2</v>
      </c>
      <c r="BZ42" s="59">
        <f t="shared" si="5"/>
        <v>0.11132950448805504</v>
      </c>
      <c r="CA42" s="59">
        <f t="shared" ref="CA42:CH68" si="32">BJ42/$BR42</f>
        <v>0.12536078263807088</v>
      </c>
      <c r="CB42" s="59">
        <f t="shared" si="32"/>
        <v>0.18564874842571988</v>
      </c>
      <c r="CC42" s="59">
        <f t="shared" si="32"/>
        <v>0.17969223431898393</v>
      </c>
      <c r="CD42" s="59">
        <f t="shared" si="32"/>
        <v>9.2902308134353517E-2</v>
      </c>
      <c r="CE42" s="59">
        <f t="shared" si="32"/>
        <v>8.6789926184630412E-2</v>
      </c>
      <c r="CF42" s="59">
        <f t="shared" si="32"/>
        <v>5.9565141067359564E-3</v>
      </c>
      <c r="CG42" s="59">
        <f t="shared" si="32"/>
        <v>0</v>
      </c>
      <c r="CH42" s="59">
        <f t="shared" si="32"/>
        <v>1.8811437097051124E-2</v>
      </c>
      <c r="CI42" s="122">
        <f t="shared" si="6"/>
        <v>1</v>
      </c>
      <c r="CK42" s="123" t="str">
        <f t="shared" si="7"/>
        <v>川北町</v>
      </c>
      <c r="CL42" s="124">
        <f t="shared" si="17"/>
        <v>33.749775022669617</v>
      </c>
      <c r="CM42" s="65">
        <f t="shared" si="18"/>
        <v>1</v>
      </c>
      <c r="CN42" s="66">
        <f t="shared" si="19"/>
        <v>31.143732757718631</v>
      </c>
      <c r="CO42" s="65">
        <f t="shared" si="20"/>
        <v>1</v>
      </c>
      <c r="CP42" s="66">
        <f t="shared" si="8"/>
        <v>0.47654876822283843</v>
      </c>
      <c r="CQ42" s="65">
        <f t="shared" si="21"/>
        <v>0</v>
      </c>
      <c r="CR42" s="66">
        <f t="shared" si="9"/>
        <v>2.1294934967281507</v>
      </c>
      <c r="CS42" s="65">
        <f t="shared" si="22"/>
        <v>0</v>
      </c>
      <c r="CT42" s="66">
        <f t="shared" si="10"/>
        <v>6.7233585177509738</v>
      </c>
      <c r="CU42" s="67">
        <f t="shared" si="23"/>
        <v>0</v>
      </c>
      <c r="CV42" s="16"/>
      <c r="CW42" s="959">
        <f t="shared" si="24"/>
        <v>93.171000000000006</v>
      </c>
      <c r="CX42" s="962">
        <f>VLOOKUP($AX42&amp;"_"&amp;$CW$14,データシート1!$A:$BT,MATCH($CW$12&amp;"_"&amp;CX$20,データシート1!$A$1:$BT$1,0),0)</f>
        <v>93.171000000000006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93.171000000000006</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41423</v>
      </c>
      <c r="AY43" s="18" t="str">
        <f>IF(IFERROR(比較地域マスタ!$Z28,"")=0,"",IFERROR(比較地域マスタ!$Z28,""))</f>
        <v>大町町</v>
      </c>
      <c r="AZ43" s="23"/>
      <c r="BB43" s="110" t="str">
        <f t="shared" si="0"/>
        <v>41423</v>
      </c>
      <c r="BC43" s="1031" t="str">
        <f t="shared" si="0"/>
        <v>大町町</v>
      </c>
      <c r="BD43" s="34">
        <f t="shared" si="14"/>
        <v>45.29982407234813</v>
      </c>
      <c r="BE43" s="34">
        <f t="shared" si="15"/>
        <v>24.759710829148759</v>
      </c>
      <c r="BF43" s="34">
        <f>VLOOKUP($AX43&amp;"_"&amp;$BC$14,データシート1!$A:$BT,MATCH($BC$12&amp;"_"&amp;BF$20,データシート1!$A$1:$BT$1,0),0)</f>
        <v>21.266183855787474</v>
      </c>
      <c r="BG43" s="34">
        <f>VLOOKUP($AX43&amp;"_"&amp;$BC$14,データシート1!$A:$BT,MATCH($BC$12&amp;"_"&amp;BG$20,データシート1!$A$1:$BT$1,0),0)</f>
        <v>0.27498449103607919</v>
      </c>
      <c r="BH43" s="34">
        <f>VLOOKUP($AX43&amp;"_"&amp;$BC$14,データシート1!$A:$BT,MATCH($BC$12&amp;"_"&amp;BH$20,データシート1!$A$1:$BT$1,0),0)</f>
        <v>3.2185424823252049</v>
      </c>
      <c r="BI43" s="34">
        <f>VLOOKUP($AX43&amp;"_"&amp;$BC$14,データシート1!$A:$BT,MATCH($BC$12&amp;"_"&amp;BI$20,データシート1!$A$1:$BT$1,0),0)</f>
        <v>4.2003267359257146</v>
      </c>
      <c r="BJ43" s="34">
        <f>VLOOKUP($AX43&amp;"_"&amp;$BC$14,データシート1!$A:$BT,MATCH($BC$12&amp;"_"&amp;BJ$20,データシート1!$A$1:$BT$1,0),0)</f>
        <v>6.2317527597862421</v>
      </c>
      <c r="BK43" s="34">
        <f t="shared" si="1"/>
        <v>9.4321243002039239</v>
      </c>
      <c r="BL43" s="34">
        <f t="shared" si="2"/>
        <v>9.067496814506935</v>
      </c>
      <c r="BM43" s="34">
        <f>VLOOKUP($AX43&amp;"_"&amp;$BC$14,データシート1!$A:$BT,MATCH($BC$12&amp;"_"&amp;BM$20,データシート1!$A$1:$BT$1,0),0)</f>
        <v>5.5778927783843466</v>
      </c>
      <c r="BN43" s="34">
        <f>VLOOKUP($AX43&amp;"_"&amp;$BC$14,データシート1!$A:$BT,MATCH($BC$12&amp;"_"&amp;BN$20,データシート1!$A$1:$BT$1,0),0)</f>
        <v>3.4896040361225875</v>
      </c>
      <c r="BO43" s="34">
        <f>VLOOKUP($AX43&amp;"_"&amp;$BC$14,データシート1!$A:$BT,MATCH($BC$12&amp;"_"&amp;BO$20,データシート1!$A$1:$BT$1,0),0)</f>
        <v>0.364627485696988</v>
      </c>
      <c r="BP43" s="34">
        <f>VLOOKUP($AX43&amp;"_"&amp;$BC$14,データシート1!$A:$BT,MATCH($BC$12&amp;"_"&amp;BP$20,データシート1!$A$1:$BT$1,0),0)</f>
        <v>0</v>
      </c>
      <c r="BQ43" s="34">
        <f>VLOOKUP($AX43&amp;"_"&amp;$BC$14,データシート1!$A:$BT,MATCH($BC$12&amp;"_"&amp;BQ$20,データシート1!$A$1:$BT$1,0),0)</f>
        <v>0.675909447283492</v>
      </c>
      <c r="BR43" s="35">
        <f t="shared" si="3"/>
        <v>45.29982407234813</v>
      </c>
      <c r="BT43" s="121" t="str">
        <f t="shared" si="4"/>
        <v>大町町</v>
      </c>
      <c r="BU43" s="33">
        <f t="shared" si="25"/>
        <v>45.29982407234813</v>
      </c>
      <c r="BV43" s="59">
        <f t="shared" si="16"/>
        <v>0.54657410566551301</v>
      </c>
      <c r="BW43" s="59">
        <f t="shared" si="16"/>
        <v>0.46945400542446597</v>
      </c>
      <c r="BX43" s="59">
        <f t="shared" si="16"/>
        <v>6.0703213901427697E-3</v>
      </c>
      <c r="BY43" s="59">
        <f t="shared" si="16"/>
        <v>7.1049778850904285E-2</v>
      </c>
      <c r="BZ43" s="59">
        <f t="shared" si="16"/>
        <v>9.2722804601125891E-2</v>
      </c>
      <c r="CA43" s="59">
        <f t="shared" si="32"/>
        <v>0.13756682034423665</v>
      </c>
      <c r="CB43" s="59">
        <f t="shared" si="32"/>
        <v>0.20821547309190261</v>
      </c>
      <c r="CC43" s="59">
        <f t="shared" si="32"/>
        <v>0.200166269962225</v>
      </c>
      <c r="CD43" s="59">
        <f t="shared" si="32"/>
        <v>0.12313276911353829</v>
      </c>
      <c r="CE43" s="59">
        <f t="shared" si="32"/>
        <v>7.7033500848686695E-2</v>
      </c>
      <c r="CF43" s="59">
        <f t="shared" si="32"/>
        <v>8.0492031296775721E-3</v>
      </c>
      <c r="CG43" s="59">
        <f t="shared" si="32"/>
        <v>0</v>
      </c>
      <c r="CH43" s="59">
        <f t="shared" si="32"/>
        <v>1.4920796297221824E-2</v>
      </c>
      <c r="CI43" s="122">
        <f t="shared" si="6"/>
        <v>1</v>
      </c>
      <c r="CJ43" s="23"/>
      <c r="CK43" s="123" t="str">
        <f t="shared" si="7"/>
        <v>大町町</v>
      </c>
      <c r="CL43" s="124">
        <f t="shared" si="17"/>
        <v>24.759710829148759</v>
      </c>
      <c r="CM43" s="65">
        <f t="shared" si="18"/>
        <v>1</v>
      </c>
      <c r="CN43" s="66">
        <f t="shared" si="19"/>
        <v>21.266183855787474</v>
      </c>
      <c r="CO43" s="65">
        <f t="shared" si="20"/>
        <v>1</v>
      </c>
      <c r="CP43" s="66">
        <f t="shared" si="8"/>
        <v>0.27498449103607919</v>
      </c>
      <c r="CQ43" s="65">
        <f t="shared" si="21"/>
        <v>0</v>
      </c>
      <c r="CR43" s="66">
        <f t="shared" si="9"/>
        <v>3.2185424823252049</v>
      </c>
      <c r="CS43" s="65">
        <f t="shared" si="22"/>
        <v>0</v>
      </c>
      <c r="CT43" s="66">
        <f t="shared" si="10"/>
        <v>4.2003267359257146</v>
      </c>
      <c r="CU43" s="67">
        <f t="shared" si="23"/>
        <v>0</v>
      </c>
      <c r="CV43" s="16"/>
      <c r="CW43" s="959">
        <f t="shared" si="24"/>
        <v>41.832999999999998</v>
      </c>
      <c r="CX43" s="962">
        <f>VLOOKUP($AX43&amp;"_"&amp;$CW$14,データシート1!$A:$BT,MATCH($CW$12&amp;"_"&amp;CX$20,データシート1!$A$1:$BT$1,0),0)</f>
        <v>41.832999999999998</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41.832999999999998</v>
      </c>
      <c r="DE43" s="16"/>
      <c r="DF43" s="125">
        <f>VLOOKUP($AX43&amp;"_"&amp;$DF$14,データシート1!$A:$BT,MATCH($DF$12&amp;"_"&amp;DF$20,データシート1!$A$1:$BT$1,0),0)</f>
        <v>4</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29441</v>
      </c>
      <c r="AY44" s="18" t="str">
        <f>IF(IFERROR(比較地域マスタ!$Z29,"")=0,"",IFERROR(比較地域マスタ!$Z29,""))</f>
        <v>吉野町</v>
      </c>
      <c r="BB44" s="110" t="str">
        <f t="shared" si="0"/>
        <v>29441</v>
      </c>
      <c r="BC44" s="1031" t="str">
        <f t="shared" si="0"/>
        <v>吉野町</v>
      </c>
      <c r="BD44" s="34">
        <f t="shared" si="14"/>
        <v>34.421801555841881</v>
      </c>
      <c r="BE44" s="34">
        <f t="shared" si="15"/>
        <v>5.2371476519412097</v>
      </c>
      <c r="BF44" s="34">
        <f>VLOOKUP($AX44&amp;"_"&amp;$BC$14,データシート1!$A:$BT,MATCH($BC$12&amp;"_"&amp;BF$20,データシート1!$A$1:$BT$1,0),0)</f>
        <v>2.7196900660429799</v>
      </c>
      <c r="BG44" s="34">
        <f>VLOOKUP($AX44&amp;"_"&amp;$BC$14,データシート1!$A:$BT,MATCH($BC$12&amp;"_"&amp;BG$20,データシート1!$A$1:$BT$1,0),0)</f>
        <v>0.44256098603212307</v>
      </c>
      <c r="BH44" s="34">
        <f>VLOOKUP($AX44&amp;"_"&amp;$BC$14,データシート1!$A:$BT,MATCH($BC$12&amp;"_"&amp;BH$20,データシート1!$A$1:$BT$1,0),0)</f>
        <v>2.0748965998661069</v>
      </c>
      <c r="BI44" s="34">
        <f>VLOOKUP($AX44&amp;"_"&amp;$BC$14,データシート1!$A:$BT,MATCH($BC$12&amp;"_"&amp;BI$20,データシート1!$A$1:$BT$1,0),0)</f>
        <v>6.8895232209863373</v>
      </c>
      <c r="BJ44" s="34">
        <f>VLOOKUP($AX44&amp;"_"&amp;$BC$14,データシート1!$A:$BT,MATCH($BC$12&amp;"_"&amp;BJ$20,データシート1!$A$1:$BT$1,0),0)</f>
        <v>7.4264732476183948</v>
      </c>
      <c r="BK44" s="34">
        <f t="shared" si="1"/>
        <v>14.86865743529594</v>
      </c>
      <c r="BL44" s="34">
        <f t="shared" si="2"/>
        <v>14.490834463327133</v>
      </c>
      <c r="BM44" s="34">
        <f>VLOOKUP($AX44&amp;"_"&amp;$BC$14,データシート1!$A:$BT,MATCH($BC$12&amp;"_"&amp;BM$20,データシート1!$A$1:$BT$1,0),0)</f>
        <v>5.838846826495895</v>
      </c>
      <c r="BN44" s="34">
        <f>VLOOKUP($AX44&amp;"_"&amp;$BC$14,データシート1!$A:$BT,MATCH($BC$12&amp;"_"&amp;BN$20,データシート1!$A$1:$BT$1,0),0)</f>
        <v>8.6519876368312367</v>
      </c>
      <c r="BO44" s="34">
        <f>VLOOKUP($AX44&amp;"_"&amp;$BC$14,データシート1!$A:$BT,MATCH($BC$12&amp;"_"&amp;BO$20,データシート1!$A$1:$BT$1,0),0)</f>
        <v>0.37782297196880799</v>
      </c>
      <c r="BP44" s="34">
        <f>VLOOKUP($AX44&amp;"_"&amp;$BC$14,データシート1!$A:$BT,MATCH($BC$12&amp;"_"&amp;BP$20,データシート1!$A$1:$BT$1,0),0)</f>
        <v>0</v>
      </c>
      <c r="BQ44" s="34">
        <f>VLOOKUP($AX44&amp;"_"&amp;$BC$14,データシート1!$A:$BT,MATCH($BC$12&amp;"_"&amp;BQ$20,データシート1!$A$1:$BT$1,0),0)</f>
        <v>0</v>
      </c>
      <c r="BR44" s="35">
        <f t="shared" si="3"/>
        <v>34.421801555841881</v>
      </c>
      <c r="BT44" s="121" t="str">
        <f t="shared" si="4"/>
        <v>吉野町</v>
      </c>
      <c r="BU44" s="33">
        <f t="shared" si="25"/>
        <v>34.421801555841881</v>
      </c>
      <c r="BV44" s="59">
        <f t="shared" si="16"/>
        <v>0.15214623916313844</v>
      </c>
      <c r="BW44" s="59">
        <f t="shared" si="16"/>
        <v>7.9010683436509702E-2</v>
      </c>
      <c r="BX44" s="59">
        <f t="shared" si="16"/>
        <v>1.2856996613444657E-2</v>
      </c>
      <c r="BY44" s="59">
        <f t="shared" si="16"/>
        <v>6.0278559113184089E-2</v>
      </c>
      <c r="BZ44" s="59">
        <f t="shared" si="16"/>
        <v>0.20014998952944357</v>
      </c>
      <c r="CA44" s="59">
        <f t="shared" si="32"/>
        <v>0.21574911573325289</v>
      </c>
      <c r="CB44" s="59">
        <f t="shared" si="32"/>
        <v>0.43195465557416513</v>
      </c>
      <c r="CC44" s="59">
        <f t="shared" si="32"/>
        <v>0.42097838603301768</v>
      </c>
      <c r="CD44" s="59">
        <f t="shared" si="32"/>
        <v>0.16962641589295194</v>
      </c>
      <c r="CE44" s="59">
        <f t="shared" si="32"/>
        <v>0.25135197014006572</v>
      </c>
      <c r="CF44" s="59">
        <f t="shared" si="32"/>
        <v>1.0976269541147417E-2</v>
      </c>
      <c r="CG44" s="59">
        <f t="shared" si="32"/>
        <v>0</v>
      </c>
      <c r="CH44" s="59">
        <f t="shared" si="32"/>
        <v>0</v>
      </c>
      <c r="CI44" s="122">
        <f t="shared" si="6"/>
        <v>1</v>
      </c>
      <c r="CK44" s="123" t="str">
        <f t="shared" si="7"/>
        <v>吉野町</v>
      </c>
      <c r="CL44" s="124">
        <f t="shared" si="17"/>
        <v>5.2371476519412097</v>
      </c>
      <c r="CM44" s="65">
        <f t="shared" si="18"/>
        <v>0</v>
      </c>
      <c r="CN44" s="66">
        <f t="shared" si="19"/>
        <v>2.7196900660429799</v>
      </c>
      <c r="CO44" s="65">
        <f t="shared" si="20"/>
        <v>0</v>
      </c>
      <c r="CP44" s="66">
        <f t="shared" si="8"/>
        <v>0.44256098603212307</v>
      </c>
      <c r="CQ44" s="65">
        <f t="shared" si="21"/>
        <v>0</v>
      </c>
      <c r="CR44" s="66">
        <f t="shared" si="9"/>
        <v>2.0748965998661069</v>
      </c>
      <c r="CS44" s="65">
        <f t="shared" si="22"/>
        <v>0</v>
      </c>
      <c r="CT44" s="66">
        <f t="shared" si="10"/>
        <v>6.8895232209863373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10426</v>
      </c>
      <c r="AY45" s="18" t="str">
        <f>IF(IFERROR(比較地域マスタ!$Z30,"")=0,"",IFERROR(比較地域マスタ!$Z30,""))</f>
        <v>草津町</v>
      </c>
      <c r="BB45" s="110" t="str">
        <f t="shared" si="0"/>
        <v>10426</v>
      </c>
      <c r="BC45" s="1031" t="str">
        <f t="shared" si="0"/>
        <v>草津町</v>
      </c>
      <c r="BD45" s="34">
        <f t="shared" si="14"/>
        <v>36.535600367738638</v>
      </c>
      <c r="BE45" s="34">
        <f t="shared" si="15"/>
        <v>0.54331919301199649</v>
      </c>
      <c r="BF45" s="34">
        <f>VLOOKUP($AX45&amp;"_"&amp;$BC$14,データシート1!$A:$BT,MATCH($BC$12&amp;"_"&amp;BF$20,データシート1!$A$1:$BT$1,0),0)</f>
        <v>4.2974178404399488E-2</v>
      </c>
      <c r="BG45" s="34">
        <f>VLOOKUP($AX45&amp;"_"&amp;$BC$14,データシート1!$A:$BT,MATCH($BC$12&amp;"_"&amp;BG$20,データシート1!$A$1:$BT$1,0),0)</f>
        <v>0.43035660243070217</v>
      </c>
      <c r="BH45" s="34">
        <f>VLOOKUP($AX45&amp;"_"&amp;$BC$14,データシート1!$A:$BT,MATCH($BC$12&amp;"_"&amp;BH$20,データシート1!$A$1:$BT$1,0),0)</f>
        <v>6.9988412176894887E-2</v>
      </c>
      <c r="BI45" s="34">
        <f>VLOOKUP($AX45&amp;"_"&amp;$BC$14,データシート1!$A:$BT,MATCH($BC$12&amp;"_"&amp;BI$20,データシート1!$A$1:$BT$1,0),0)</f>
        <v>15.566490906391271</v>
      </c>
      <c r="BJ45" s="34">
        <f>VLOOKUP($AX45&amp;"_"&amp;$BC$14,データシート1!$A:$BT,MATCH($BC$12&amp;"_"&amp;BJ$20,データシート1!$A$1:$BT$1,0),0)</f>
        <v>9.6980383753585304</v>
      </c>
      <c r="BK45" s="34">
        <f t="shared" si="1"/>
        <v>9.7304306431128431</v>
      </c>
      <c r="BL45" s="34">
        <f t="shared" si="2"/>
        <v>9.3712331584038164</v>
      </c>
      <c r="BM45" s="34">
        <f>VLOOKUP($AX45&amp;"_"&amp;$BC$14,データシート1!$A:$BT,MATCH($BC$12&amp;"_"&amp;BM$20,データシート1!$A$1:$BT$1,0),0)</f>
        <v>5.0220062904800589</v>
      </c>
      <c r="BN45" s="34">
        <f>VLOOKUP($AX45&amp;"_"&amp;$BC$14,データシート1!$A:$BT,MATCH($BC$12&amp;"_"&amp;BN$20,データシート1!$A$1:$BT$1,0),0)</f>
        <v>4.3492268679237576</v>
      </c>
      <c r="BO45" s="34">
        <f>VLOOKUP($AX45&amp;"_"&amp;$BC$14,データシート1!$A:$BT,MATCH($BC$12&amp;"_"&amp;BO$20,データシート1!$A$1:$BT$1,0),0)</f>
        <v>0.35919748470902602</v>
      </c>
      <c r="BP45" s="34">
        <f>VLOOKUP($AX45&amp;"_"&amp;$BC$14,データシート1!$A:$BT,MATCH($BC$12&amp;"_"&amp;BP$20,データシート1!$A$1:$BT$1,0),0)</f>
        <v>0</v>
      </c>
      <c r="BQ45" s="34">
        <f>VLOOKUP($AX45&amp;"_"&amp;$BC$14,データシート1!$A:$BT,MATCH($BC$12&amp;"_"&amp;BQ$20,データシート1!$A$1:$BT$1,0),0)</f>
        <v>0.99732124986399995</v>
      </c>
      <c r="BR45" s="35">
        <f t="shared" si="3"/>
        <v>36.535600367738638</v>
      </c>
      <c r="BT45" s="121" t="str">
        <f t="shared" si="4"/>
        <v>草津町</v>
      </c>
      <c r="BU45" s="33">
        <f t="shared" si="25"/>
        <v>36.535600367738638</v>
      </c>
      <c r="BV45" s="59">
        <f t="shared" si="16"/>
        <v>1.4870952921078961E-2</v>
      </c>
      <c r="BW45" s="59">
        <f t="shared" si="16"/>
        <v>1.1762275143108415E-3</v>
      </c>
      <c r="BX45" s="59">
        <f t="shared" si="16"/>
        <v>1.1779103069309682E-2</v>
      </c>
      <c r="BY45" s="59">
        <f t="shared" si="16"/>
        <v>1.9156223374584389E-3</v>
      </c>
      <c r="BZ45" s="59">
        <f t="shared" si="16"/>
        <v>0.42606364066037533</v>
      </c>
      <c r="CA45" s="59">
        <f t="shared" si="32"/>
        <v>0.26544078317437508</v>
      </c>
      <c r="CB45" s="59">
        <f t="shared" si="32"/>
        <v>0.26632737782256144</v>
      </c>
      <c r="CC45" s="59">
        <f t="shared" si="32"/>
        <v>0.25649593996212866</v>
      </c>
      <c r="CD45" s="59">
        <f t="shared" si="32"/>
        <v>0.13745514621170832</v>
      </c>
      <c r="CE45" s="59">
        <f t="shared" si="32"/>
        <v>0.11904079375042036</v>
      </c>
      <c r="CF45" s="59">
        <f t="shared" si="32"/>
        <v>9.8314378604327408E-3</v>
      </c>
      <c r="CG45" s="59">
        <f t="shared" si="32"/>
        <v>0</v>
      </c>
      <c r="CH45" s="59">
        <f t="shared" si="32"/>
        <v>2.7297245421609283E-2</v>
      </c>
      <c r="CI45" s="122">
        <f t="shared" si="6"/>
        <v>1</v>
      </c>
      <c r="CK45" s="123" t="str">
        <f t="shared" si="7"/>
        <v>草津町</v>
      </c>
      <c r="CL45" s="124">
        <f t="shared" si="17"/>
        <v>0.54331919301199649</v>
      </c>
      <c r="CM45" s="65">
        <f t="shared" si="18"/>
        <v>0</v>
      </c>
      <c r="CN45" s="66">
        <f t="shared" si="19"/>
        <v>4.2974178404399488E-2</v>
      </c>
      <c r="CO45" s="65">
        <f t="shared" si="20"/>
        <v>0</v>
      </c>
      <c r="CP45" s="66">
        <f t="shared" si="8"/>
        <v>0.43035660243070217</v>
      </c>
      <c r="CQ45" s="65">
        <f t="shared" si="21"/>
        <v>0</v>
      </c>
      <c r="CR45" s="66">
        <f t="shared" si="9"/>
        <v>6.9988412176894887E-2</v>
      </c>
      <c r="CS45" s="65">
        <f t="shared" si="22"/>
        <v>0</v>
      </c>
      <c r="CT45" s="66">
        <f t="shared" si="10"/>
        <v>15.566490906391271</v>
      </c>
      <c r="CU45" s="67">
        <f t="shared" si="23"/>
        <v>0.30289421221221546</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4.7149999999999999</v>
      </c>
      <c r="DB45" s="962">
        <f>VLOOKUP($AX45&amp;"_"&amp;$CW$14,データシート1!$A:$BT,MATCH($CW$12&amp;"_"&amp;DB$20,データシート1!$A$1:$BT$1,0),0)</f>
        <v>0</v>
      </c>
      <c r="DC45" s="962">
        <f>VLOOKUP($AX45&amp;"_"&amp;$CW$14,データシート1!$A:$BT,MATCH($CW$12&amp;"_"&amp;DC$20,データシート1!$A$1:$BT$1,0),0)</f>
        <v>0</v>
      </c>
      <c r="DD45" s="961">
        <f t="shared" si="11"/>
        <v>4.7149999999999999</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01331</v>
      </c>
      <c r="AY46" s="18" t="str">
        <f>IF(IFERROR(比較地域マスタ!$Z31,"")=0,"",IFERROR(比較地域マスタ!$Z31,""))</f>
        <v>松前町</v>
      </c>
      <c r="BB46" s="110" t="str">
        <f t="shared" si="0"/>
        <v>01331</v>
      </c>
      <c r="BC46" s="1031" t="str">
        <f t="shared" si="0"/>
        <v>松前町</v>
      </c>
      <c r="BD46" s="34">
        <f t="shared" si="14"/>
        <v>48.532584505457216</v>
      </c>
      <c r="BE46" s="34">
        <f t="shared" si="15"/>
        <v>14.118639081204247</v>
      </c>
      <c r="BF46" s="34">
        <f>VLOOKUP($AX46&amp;"_"&amp;$BC$14,データシート1!$A:$BT,MATCH($BC$12&amp;"_"&amp;BF$20,データシート1!$A$1:$BT$1,0),0)</f>
        <v>10.188136029326795</v>
      </c>
      <c r="BG46" s="34">
        <f>VLOOKUP($AX46&amp;"_"&amp;$BC$14,データシート1!$A:$BT,MATCH($BC$12&amp;"_"&amp;BG$20,データシート1!$A$1:$BT$1,0),0)</f>
        <v>0.56060989607859424</v>
      </c>
      <c r="BH46" s="34">
        <f>VLOOKUP($AX46&amp;"_"&amp;$BC$14,データシート1!$A:$BT,MATCH($BC$12&amp;"_"&amp;BH$20,データシート1!$A$1:$BT$1,0),0)</f>
        <v>3.3698931557988585</v>
      </c>
      <c r="BI46" s="34">
        <f>VLOOKUP($AX46&amp;"_"&amp;$BC$14,データシート1!$A:$BT,MATCH($BC$12&amp;"_"&amp;BI$20,データシート1!$A$1:$BT$1,0),0)</f>
        <v>7.4014194943396703</v>
      </c>
      <c r="BJ46" s="34">
        <f>VLOOKUP($AX46&amp;"_"&amp;$BC$14,データシート1!$A:$BT,MATCH($BC$12&amp;"_"&amp;BJ$20,データシート1!$A$1:$BT$1,0),0)</f>
        <v>16.513527229403994</v>
      </c>
      <c r="BK46" s="34">
        <f t="shared" si="1"/>
        <v>9.7500712541627088</v>
      </c>
      <c r="BL46" s="34">
        <f t="shared" si="2"/>
        <v>8.8525317408057393</v>
      </c>
      <c r="BM46" s="34">
        <f>VLOOKUP($AX46&amp;"_"&amp;$BC$14,データシート1!$A:$BT,MATCH($BC$12&amp;"_"&amp;BM$20,データシート1!$A$1:$BT$1,0),0)</f>
        <v>4.8099811263894257</v>
      </c>
      <c r="BN46" s="34">
        <f>VLOOKUP($AX46&amp;"_"&amp;$BC$14,データシート1!$A:$BT,MATCH($BC$12&amp;"_"&amp;BN$20,データシート1!$A$1:$BT$1,0),0)</f>
        <v>4.0425506144163137</v>
      </c>
      <c r="BO46" s="34">
        <f>VLOOKUP($AX46&amp;"_"&amp;$BC$14,データシート1!$A:$BT,MATCH($BC$12&amp;"_"&amp;BO$20,データシート1!$A$1:$BT$1,0),0)</f>
        <v>0.37630490717647502</v>
      </c>
      <c r="BP46" s="34">
        <f>VLOOKUP($AX46&amp;"_"&amp;$BC$14,データシート1!$A:$BT,MATCH($BC$12&amp;"_"&amp;BP$20,データシート1!$A$1:$BT$1,0),0)</f>
        <v>0.52123460618049444</v>
      </c>
      <c r="BQ46" s="34">
        <f>VLOOKUP($AX46&amp;"_"&amp;$BC$14,データシート1!$A:$BT,MATCH($BC$12&amp;"_"&amp;BQ$20,データシート1!$A$1:$BT$1,0),0)</f>
        <v>0.74892744634659314</v>
      </c>
      <c r="BR46" s="35">
        <f t="shared" si="3"/>
        <v>48.532584505457216</v>
      </c>
      <c r="BT46" s="121" t="str">
        <f t="shared" si="4"/>
        <v>松前町</v>
      </c>
      <c r="BU46" s="33">
        <f t="shared" si="25"/>
        <v>48.532584505457216</v>
      </c>
      <c r="BV46" s="59">
        <f t="shared" si="16"/>
        <v>0.29091051352554048</v>
      </c>
      <c r="BW46" s="59">
        <f t="shared" si="16"/>
        <v>0.20992362416184937</v>
      </c>
      <c r="BX46" s="59">
        <f t="shared" si="16"/>
        <v>1.1551206303788681E-2</v>
      </c>
      <c r="BY46" s="59">
        <f t="shared" si="16"/>
        <v>6.9435683059902428E-2</v>
      </c>
      <c r="BZ46" s="59">
        <f t="shared" si="16"/>
        <v>0.15250412830389082</v>
      </c>
      <c r="CA46" s="59">
        <f t="shared" si="32"/>
        <v>0.34025649772571132</v>
      </c>
      <c r="CB46" s="59">
        <f t="shared" si="32"/>
        <v>0.20089742496747454</v>
      </c>
      <c r="CC46" s="59">
        <f t="shared" si="32"/>
        <v>0.18240388042409572</v>
      </c>
      <c r="CD46" s="59">
        <f t="shared" si="32"/>
        <v>9.9108283133954478E-2</v>
      </c>
      <c r="CE46" s="59">
        <f t="shared" si="32"/>
        <v>8.3295597290141257E-2</v>
      </c>
      <c r="CF46" s="59">
        <f t="shared" si="32"/>
        <v>7.7536548076099603E-3</v>
      </c>
      <c r="CG46" s="59">
        <f t="shared" si="32"/>
        <v>1.0739889735768853E-2</v>
      </c>
      <c r="CH46" s="59">
        <f t="shared" si="32"/>
        <v>1.5431435477382838E-2</v>
      </c>
      <c r="CI46" s="122">
        <f t="shared" si="6"/>
        <v>1</v>
      </c>
      <c r="CK46" s="123" t="str">
        <f t="shared" si="7"/>
        <v>松前町</v>
      </c>
      <c r="CL46" s="124">
        <f t="shared" si="17"/>
        <v>14.118639081204247</v>
      </c>
      <c r="CM46" s="65">
        <f t="shared" si="18"/>
        <v>0</v>
      </c>
      <c r="CN46" s="66">
        <f t="shared" si="19"/>
        <v>10.188136029326795</v>
      </c>
      <c r="CO46" s="65">
        <f t="shared" si="20"/>
        <v>0</v>
      </c>
      <c r="CP46" s="66">
        <f t="shared" si="8"/>
        <v>0.56060989607859424</v>
      </c>
      <c r="CQ46" s="65">
        <f t="shared" si="21"/>
        <v>0</v>
      </c>
      <c r="CR46" s="66">
        <f t="shared" si="9"/>
        <v>3.3698931557988585</v>
      </c>
      <c r="CS46" s="65">
        <f t="shared" si="22"/>
        <v>0</v>
      </c>
      <c r="CT46" s="66">
        <f t="shared" si="10"/>
        <v>7.4014194943396703</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01644</v>
      </c>
      <c r="AY47" s="18" t="str">
        <f>IF(IFERROR(比較地域マスタ!$Z32,"")=0,"",IFERROR(比較地域マスタ!$Z32,""))</f>
        <v>池田町</v>
      </c>
      <c r="BB47" s="110" t="str">
        <f t="shared" si="0"/>
        <v>01644</v>
      </c>
      <c r="BC47" s="1031" t="str">
        <f t="shared" si="0"/>
        <v>池田町</v>
      </c>
      <c r="BD47" s="34">
        <f t="shared" si="14"/>
        <v>69.298973278466718</v>
      </c>
      <c r="BE47" s="34">
        <f t="shared" si="15"/>
        <v>31.250644773737363</v>
      </c>
      <c r="BF47" s="34">
        <f>VLOOKUP($AX47&amp;"_"&amp;$BC$14,データシート1!$A:$BT,MATCH($BC$12&amp;"_"&amp;BF$20,データシート1!$A$1:$BT$1,0),0)</f>
        <v>25.105909800420001</v>
      </c>
      <c r="BG47" s="34">
        <f>VLOOKUP($AX47&amp;"_"&amp;$BC$14,データシート1!$A:$BT,MATCH($BC$12&amp;"_"&amp;BG$20,データシート1!$A$1:$BT$1,0),0)</f>
        <v>0.55780684659820112</v>
      </c>
      <c r="BH47" s="34">
        <f>VLOOKUP($AX47&amp;"_"&amp;$BC$14,データシート1!$A:$BT,MATCH($BC$12&amp;"_"&amp;BH$20,データシート1!$A$1:$BT$1,0),0)</f>
        <v>5.5869281267191599</v>
      </c>
      <c r="BI47" s="34">
        <f>VLOOKUP($AX47&amp;"_"&amp;$BC$14,データシート1!$A:$BT,MATCH($BC$12&amp;"_"&amp;BI$20,データシート1!$A$1:$BT$1,0),0)</f>
        <v>8.8064654485621432</v>
      </c>
      <c r="BJ47" s="34">
        <f>VLOOKUP($AX47&amp;"_"&amp;$BC$14,データシート1!$A:$BT,MATCH($BC$12&amp;"_"&amp;BJ$20,データシート1!$A$1:$BT$1,0),0)</f>
        <v>14.466903907887435</v>
      </c>
      <c r="BK47" s="34">
        <f t="shared" si="1"/>
        <v>14.413141627681432</v>
      </c>
      <c r="BL47" s="34">
        <f t="shared" si="2"/>
        <v>14.046003496366353</v>
      </c>
      <c r="BM47" s="34">
        <f>VLOOKUP($AX47&amp;"_"&amp;$BC$14,データシート1!$A:$BT,MATCH($BC$12&amp;"_"&amp;BM$20,データシート1!$A$1:$BT$1,0),0)</f>
        <v>6.2071725923200081</v>
      </c>
      <c r="BN47" s="34">
        <f>VLOOKUP($AX47&amp;"_"&amp;$BC$14,データシート1!$A:$BT,MATCH($BC$12&amp;"_"&amp;BN$20,データシート1!$A$1:$BT$1,0),0)</f>
        <v>7.8388309040463451</v>
      </c>
      <c r="BO47" s="34">
        <f>VLOOKUP($AX47&amp;"_"&amp;$BC$14,データシート1!$A:$BT,MATCH($BC$12&amp;"_"&amp;BO$20,データシート1!$A$1:$BT$1,0),0)</f>
        <v>0.367138131315078</v>
      </c>
      <c r="BP47" s="34">
        <f>VLOOKUP($AX47&amp;"_"&amp;$BC$14,データシート1!$A:$BT,MATCH($BC$12&amp;"_"&amp;BP$20,データシート1!$A$1:$BT$1,0),0)</f>
        <v>0</v>
      </c>
      <c r="BQ47" s="34">
        <f>VLOOKUP($AX47&amp;"_"&amp;$BC$14,データシート1!$A:$BT,MATCH($BC$12&amp;"_"&amp;BQ$20,データシート1!$A$1:$BT$1,0),0)</f>
        <v>0.3618175205983486</v>
      </c>
      <c r="BR47" s="35">
        <f t="shared" si="3"/>
        <v>69.298973278466718</v>
      </c>
      <c r="BT47" s="121" t="str">
        <f t="shared" si="4"/>
        <v>池田町</v>
      </c>
      <c r="BU47" s="33">
        <f t="shared" si="25"/>
        <v>69.298973278466718</v>
      </c>
      <c r="BV47" s="59">
        <f t="shared" si="16"/>
        <v>0.45095393618837182</v>
      </c>
      <c r="BW47" s="59">
        <f t="shared" si="16"/>
        <v>0.36228400815602219</v>
      </c>
      <c r="BX47" s="59">
        <f t="shared" si="16"/>
        <v>8.0492801005397942E-3</v>
      </c>
      <c r="BY47" s="59">
        <f t="shared" si="16"/>
        <v>8.06206479318098E-2</v>
      </c>
      <c r="BZ47" s="59">
        <f t="shared" si="16"/>
        <v>0.12707930625717623</v>
      </c>
      <c r="CA47" s="59">
        <f t="shared" si="32"/>
        <v>0.20876072506521159</v>
      </c>
      <c r="CB47" s="59">
        <f t="shared" si="32"/>
        <v>0.2079849230920717</v>
      </c>
      <c r="CC47" s="59">
        <f t="shared" si="32"/>
        <v>0.20268703606797692</v>
      </c>
      <c r="CD47" s="59">
        <f t="shared" si="32"/>
        <v>8.9570917124233415E-2</v>
      </c>
      <c r="CE47" s="59">
        <f t="shared" si="32"/>
        <v>0.11311611894374352</v>
      </c>
      <c r="CF47" s="59">
        <f t="shared" si="32"/>
        <v>5.2978870240947551E-3</v>
      </c>
      <c r="CG47" s="59">
        <f t="shared" si="32"/>
        <v>0</v>
      </c>
      <c r="CH47" s="59">
        <f t="shared" si="32"/>
        <v>5.2211093971687491E-3</v>
      </c>
      <c r="CI47" s="122">
        <f t="shared" si="6"/>
        <v>1</v>
      </c>
      <c r="CK47" s="123" t="str">
        <f t="shared" si="7"/>
        <v>池田町</v>
      </c>
      <c r="CL47" s="124">
        <f t="shared" si="17"/>
        <v>31.250644773737363</v>
      </c>
      <c r="CM47" s="65">
        <f t="shared" si="18"/>
        <v>0</v>
      </c>
      <c r="CN47" s="66">
        <f t="shared" si="19"/>
        <v>25.105909800420001</v>
      </c>
      <c r="CO47" s="65">
        <f t="shared" si="20"/>
        <v>0</v>
      </c>
      <c r="CP47" s="66">
        <f t="shared" si="8"/>
        <v>0.55780684659820112</v>
      </c>
      <c r="CQ47" s="65">
        <f t="shared" si="21"/>
        <v>0</v>
      </c>
      <c r="CR47" s="66">
        <f t="shared" si="9"/>
        <v>5.5869281267191599</v>
      </c>
      <c r="CS47" s="65">
        <f t="shared" si="22"/>
        <v>0</v>
      </c>
      <c r="CT47" s="66">
        <f t="shared" si="10"/>
        <v>8.8064654485621432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01642</v>
      </c>
      <c r="AY48" s="18" t="str">
        <f>IF(IFERROR(比較地域マスタ!$Z33,"")=0,"",IFERROR(比較地域マスタ!$Z33,""))</f>
        <v>広尾町</v>
      </c>
      <c r="BB48" s="110" t="str">
        <f t="shared" si="0"/>
        <v>01642</v>
      </c>
      <c r="BC48" s="1031" t="str">
        <f t="shared" si="0"/>
        <v>広尾町</v>
      </c>
      <c r="BD48" s="34">
        <f t="shared" si="14"/>
        <v>89.089638597182315</v>
      </c>
      <c r="BE48" s="34">
        <f t="shared" si="15"/>
        <v>46.160934785997497</v>
      </c>
      <c r="BF48" s="34">
        <f>VLOOKUP($AX48&amp;"_"&amp;$BC$14,データシート1!$A:$BT,MATCH($BC$12&amp;"_"&amp;BF$20,データシート1!$A$1:$BT$1,0),0)</f>
        <v>29.19962669994257</v>
      </c>
      <c r="BG48" s="34">
        <f>VLOOKUP($AX48&amp;"_"&amp;$BC$14,データシート1!$A:$BT,MATCH($BC$12&amp;"_"&amp;BG$20,データシート1!$A$1:$BT$1,0),0)</f>
        <v>0.82129349775514049</v>
      </c>
      <c r="BH48" s="34">
        <f>VLOOKUP($AX48&amp;"_"&amp;$BC$14,データシート1!$A:$BT,MATCH($BC$12&amp;"_"&amp;BH$20,データシート1!$A$1:$BT$1,0),0)</f>
        <v>16.140014588299792</v>
      </c>
      <c r="BI48" s="34">
        <f>VLOOKUP($AX48&amp;"_"&amp;$BC$14,データシート1!$A:$BT,MATCH($BC$12&amp;"_"&amp;BI$20,データシート1!$A$1:$BT$1,0),0)</f>
        <v>8.7656737918266519</v>
      </c>
      <c r="BJ48" s="34">
        <f>VLOOKUP($AX48&amp;"_"&amp;$BC$14,データシート1!$A:$BT,MATCH($BC$12&amp;"_"&amp;BJ$20,データシート1!$A$1:$BT$1,0),0)</f>
        <v>14.225349653202002</v>
      </c>
      <c r="BK48" s="34">
        <f t="shared" si="1"/>
        <v>19.363748857749361</v>
      </c>
      <c r="BL48" s="34">
        <f t="shared" si="2"/>
        <v>15.472651762015659</v>
      </c>
      <c r="BM48" s="34">
        <f>VLOOKUP($AX48&amp;"_"&amp;$BC$14,データシート1!$A:$BT,MATCH($BC$12&amp;"_"&amp;BM$20,データシート1!$A$1:$BT$1,0),0)</f>
        <v>5.9842743428913936</v>
      </c>
      <c r="BN48" s="34">
        <f>VLOOKUP($AX48&amp;"_"&amp;$BC$14,データシート1!$A:$BT,MATCH($BC$12&amp;"_"&amp;BN$20,データシート1!$A$1:$BT$1,0),0)</f>
        <v>9.4883774191242658</v>
      </c>
      <c r="BO48" s="34">
        <f>VLOOKUP($AX48&amp;"_"&amp;$BC$14,データシート1!$A:$BT,MATCH($BC$12&amp;"_"&amp;BO$20,データシート1!$A$1:$BT$1,0),0)</f>
        <v>0.37128361594029602</v>
      </c>
      <c r="BP48" s="34">
        <f>VLOOKUP($AX48&amp;"_"&amp;$BC$14,データシート1!$A:$BT,MATCH($BC$12&amp;"_"&amp;BP$20,データシート1!$A$1:$BT$1,0),0)</f>
        <v>3.5198134797934051</v>
      </c>
      <c r="BQ48" s="34">
        <f>VLOOKUP($AX48&amp;"_"&amp;$BC$14,データシート1!$A:$BT,MATCH($BC$12&amp;"_"&amp;BQ$20,データシート1!$A$1:$BT$1,0),0)</f>
        <v>0.57393150840680596</v>
      </c>
      <c r="BR48" s="35">
        <f t="shared" si="3"/>
        <v>89.089638597182315</v>
      </c>
      <c r="BT48" s="121" t="str">
        <f t="shared" si="4"/>
        <v>広尾町</v>
      </c>
      <c r="BU48" s="33">
        <f t="shared" si="25"/>
        <v>89.089638597182315</v>
      </c>
      <c r="BV48" s="59">
        <f t="shared" si="16"/>
        <v>0.51814033049021091</v>
      </c>
      <c r="BW48" s="59">
        <f t="shared" si="16"/>
        <v>0.32775558594381909</v>
      </c>
      <c r="BX48" s="59">
        <f t="shared" si="16"/>
        <v>9.2187319500599708E-3</v>
      </c>
      <c r="BY48" s="59">
        <f t="shared" si="16"/>
        <v>0.18116601259633194</v>
      </c>
      <c r="BZ48" s="59">
        <f t="shared" si="16"/>
        <v>9.8391619158548119E-2</v>
      </c>
      <c r="CA48" s="59">
        <f t="shared" si="32"/>
        <v>0.15967456908790192</v>
      </c>
      <c r="CB48" s="59">
        <f t="shared" si="32"/>
        <v>0.2173513010340328</v>
      </c>
      <c r="CC48" s="59">
        <f t="shared" si="32"/>
        <v>0.17367509853727278</v>
      </c>
      <c r="CD48" s="59">
        <f t="shared" si="32"/>
        <v>6.7171384204949072E-2</v>
      </c>
      <c r="CE48" s="59">
        <f t="shared" si="32"/>
        <v>0.10650371433232371</v>
      </c>
      <c r="CF48" s="59">
        <f t="shared" si="32"/>
        <v>4.1675285901545773E-3</v>
      </c>
      <c r="CG48" s="59">
        <f t="shared" si="32"/>
        <v>3.9508673906605431E-2</v>
      </c>
      <c r="CH48" s="59">
        <f t="shared" si="32"/>
        <v>6.4421802293062394E-3</v>
      </c>
      <c r="CI48" s="122">
        <f t="shared" si="6"/>
        <v>1</v>
      </c>
      <c r="CK48" s="123" t="str">
        <f t="shared" si="7"/>
        <v>広尾町</v>
      </c>
      <c r="CL48" s="124">
        <f t="shared" si="17"/>
        <v>46.160934785997497</v>
      </c>
      <c r="CM48" s="65">
        <f t="shared" si="18"/>
        <v>0.25348273500625451</v>
      </c>
      <c r="CN48" s="66">
        <f t="shared" si="19"/>
        <v>29.19962669994257</v>
      </c>
      <c r="CO48" s="65">
        <f t="shared" si="20"/>
        <v>0.40072430104125317</v>
      </c>
      <c r="CP48" s="66">
        <f t="shared" si="8"/>
        <v>0.82129349775514049</v>
      </c>
      <c r="CQ48" s="65">
        <f t="shared" si="21"/>
        <v>0</v>
      </c>
      <c r="CR48" s="66">
        <f t="shared" si="9"/>
        <v>16.140014588299792</v>
      </c>
      <c r="CS48" s="65">
        <f t="shared" si="22"/>
        <v>0</v>
      </c>
      <c r="CT48" s="66">
        <f t="shared" si="10"/>
        <v>8.7656737918266519</v>
      </c>
      <c r="CU48" s="67">
        <f t="shared" si="23"/>
        <v>0</v>
      </c>
      <c r="CV48" s="16"/>
      <c r="CW48" s="959">
        <f t="shared" si="24"/>
        <v>11.701000000000001</v>
      </c>
      <c r="CX48" s="962">
        <f>VLOOKUP($AX48&amp;"_"&amp;$CW$14,データシート1!$A:$BT,MATCH($CW$12&amp;"_"&amp;CX$20,データシート1!$A$1:$BT$1,0),0)</f>
        <v>11.701000000000001</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11.701000000000001</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06323</v>
      </c>
      <c r="AY49" s="18" t="str">
        <f>IF(IFERROR(比較地域マスタ!$Z34,"")=0,"",IFERROR(比較地域マスタ!$Z34,""))</f>
        <v>朝日町</v>
      </c>
      <c r="BB49" s="110" t="str">
        <f t="shared" si="0"/>
        <v>06323</v>
      </c>
      <c r="BC49" s="1031" t="str">
        <f t="shared" si="0"/>
        <v>朝日町</v>
      </c>
      <c r="BD49" s="34">
        <f t="shared" si="14"/>
        <v>34.413152502398916</v>
      </c>
      <c r="BE49" s="34">
        <f t="shared" si="15"/>
        <v>4.0429921785748411</v>
      </c>
      <c r="BF49" s="34">
        <f>VLOOKUP($AX49&amp;"_"&amp;$BC$14,データシート1!$A:$BT,MATCH($BC$12&amp;"_"&amp;BF$20,データシート1!$A$1:$BT$1,0),0)</f>
        <v>2.9032035904467022</v>
      </c>
      <c r="BG49" s="34">
        <f>VLOOKUP($AX49&amp;"_"&amp;$BC$14,データシート1!$A:$BT,MATCH($BC$12&amp;"_"&amp;BG$20,データシート1!$A$1:$BT$1,0),0)</f>
        <v>0.63460763787811791</v>
      </c>
      <c r="BH49" s="34">
        <f>VLOOKUP($AX49&amp;"_"&amp;$BC$14,データシート1!$A:$BT,MATCH($BC$12&amp;"_"&amp;BH$20,データシート1!$A$1:$BT$1,0),0)</f>
        <v>0.5051809502500213</v>
      </c>
      <c r="BI49" s="34">
        <f>VLOOKUP($AX49&amp;"_"&amp;$BC$14,データシート1!$A:$BT,MATCH($BC$12&amp;"_"&amp;BI$20,データシート1!$A$1:$BT$1,0),0)</f>
        <v>4.7363977408428015</v>
      </c>
      <c r="BJ49" s="34">
        <f>VLOOKUP($AX49&amp;"_"&amp;$BC$14,データシート1!$A:$BT,MATCH($BC$12&amp;"_"&amp;BJ$20,データシート1!$A$1:$BT$1,0),0)</f>
        <v>9.8482511504550043</v>
      </c>
      <c r="BK49" s="34">
        <f t="shared" si="1"/>
        <v>14.668145222080264</v>
      </c>
      <c r="BL49" s="34">
        <f t="shared" si="2"/>
        <v>14.296744831925174</v>
      </c>
      <c r="BM49" s="34">
        <f>VLOOKUP($AX49&amp;"_"&amp;$BC$14,データシート1!$A:$BT,MATCH($BC$12&amp;"_"&amp;BM$20,データシート1!$A$1:$BT$1,0),0)</f>
        <v>5.3984868703076572</v>
      </c>
      <c r="BN49" s="34">
        <f>VLOOKUP($AX49&amp;"_"&amp;$BC$14,データシート1!$A:$BT,MATCH($BC$12&amp;"_"&amp;BN$20,データシート1!$A$1:$BT$1,0),0)</f>
        <v>8.8982579616175173</v>
      </c>
      <c r="BO49" s="34">
        <f>VLOOKUP($AX49&amp;"_"&amp;$BC$14,データシート1!$A:$BT,MATCH($BC$12&amp;"_"&amp;BO$20,データシート1!$A$1:$BT$1,0),0)</f>
        <v>0.37140039015509002</v>
      </c>
      <c r="BP49" s="34">
        <f>VLOOKUP($AX49&amp;"_"&amp;$BC$14,データシート1!$A:$BT,MATCH($BC$12&amp;"_"&amp;BP$20,データシート1!$A$1:$BT$1,0),0)</f>
        <v>0</v>
      </c>
      <c r="BQ49" s="34">
        <f>VLOOKUP($AX49&amp;"_"&amp;$BC$14,データシート1!$A:$BT,MATCH($BC$12&amp;"_"&amp;BQ$20,データシート1!$A$1:$BT$1,0),0)</f>
        <v>1.11736621044601</v>
      </c>
      <c r="BR49" s="35">
        <f t="shared" si="3"/>
        <v>34.413152502398916</v>
      </c>
      <c r="BT49" s="121" t="str">
        <f t="shared" si="4"/>
        <v>朝日町</v>
      </c>
      <c r="BU49" s="33">
        <f t="shared" si="25"/>
        <v>34.413152502398916</v>
      </c>
      <c r="BV49" s="59">
        <f t="shared" si="16"/>
        <v>0.1174839235752379</v>
      </c>
      <c r="BW49" s="59">
        <f t="shared" si="16"/>
        <v>8.4363197769931772E-2</v>
      </c>
      <c r="BX49" s="59">
        <f t="shared" si="16"/>
        <v>1.8440845773541957E-2</v>
      </c>
      <c r="BY49" s="59">
        <f t="shared" si="16"/>
        <v>1.4679880031764177E-2</v>
      </c>
      <c r="BZ49" s="59">
        <f t="shared" si="16"/>
        <v>0.13763335807472538</v>
      </c>
      <c r="CA49" s="59">
        <f t="shared" si="32"/>
        <v>0.28617695370304974</v>
      </c>
      <c r="CB49" s="59">
        <f t="shared" si="32"/>
        <v>0.42623660302722216</v>
      </c>
      <c r="CC49" s="59">
        <f t="shared" si="32"/>
        <v>0.41544420642452212</v>
      </c>
      <c r="CD49" s="59">
        <f t="shared" si="32"/>
        <v>0.15687277909024269</v>
      </c>
      <c r="CE49" s="59">
        <f t="shared" si="32"/>
        <v>0.2585714273342794</v>
      </c>
      <c r="CF49" s="59">
        <f t="shared" si="32"/>
        <v>1.0792396602700085E-2</v>
      </c>
      <c r="CG49" s="59">
        <f t="shared" si="32"/>
        <v>0</v>
      </c>
      <c r="CH49" s="59">
        <f t="shared" si="32"/>
        <v>3.2469161619764979E-2</v>
      </c>
      <c r="CI49" s="122">
        <f t="shared" si="6"/>
        <v>1</v>
      </c>
      <c r="CK49" s="123" t="str">
        <f t="shared" si="7"/>
        <v>朝日町</v>
      </c>
      <c r="CL49" s="124">
        <f t="shared" si="17"/>
        <v>4.0429921785748411</v>
      </c>
      <c r="CM49" s="65">
        <f t="shared" si="18"/>
        <v>0</v>
      </c>
      <c r="CN49" s="66">
        <f t="shared" si="19"/>
        <v>2.9032035904467022</v>
      </c>
      <c r="CO49" s="65">
        <f t="shared" si="20"/>
        <v>0</v>
      </c>
      <c r="CP49" s="66">
        <f t="shared" si="8"/>
        <v>0.63460763787811791</v>
      </c>
      <c r="CQ49" s="65">
        <f t="shared" si="21"/>
        <v>0</v>
      </c>
      <c r="CR49" s="66">
        <f t="shared" si="9"/>
        <v>0.5051809502500213</v>
      </c>
      <c r="CS49" s="65">
        <f t="shared" si="22"/>
        <v>0</v>
      </c>
      <c r="CT49" s="66">
        <f t="shared" si="10"/>
        <v>4.7363977408428015</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八峰町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秋田県</v>
      </c>
      <c r="AY4" s="1038" t="str">
        <f>年度マスタ!$J4</f>
        <v>八峰町</v>
      </c>
      <c r="AZ4" s="1038" t="str">
        <f>年度マスタ!$K4</f>
        <v>05349</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06403</v>
      </c>
      <c r="AY13" s="18" t="str">
        <f>IF(IFERROR(比較地域マスタ!$Z6,"")=0,"",IFERROR(比較地域マスタ!$Z6,""))</f>
        <v>飯豊町</v>
      </c>
      <c r="BC13" s="844" t="str">
        <f t="shared" ref="BC13:BC59" si="0">AX13</f>
        <v>06403</v>
      </c>
      <c r="BD13" s="1031" t="str">
        <f>AY13</f>
        <v>飯豊町</v>
      </c>
      <c r="BE13" s="34">
        <f>VLOOKUP($BC13&amp;"_"&amp;$AZ$7,データシート1!$A:$BT,MATCH("cb_"&amp;BE$12,データシート1!$A$1:$BT$1,0),0)</f>
        <v>516.60000000000014</v>
      </c>
      <c r="BF13" s="34">
        <f>VLOOKUP($BC13&amp;"_"&amp;$AZ$7,データシート1!$A:$BT,MATCH("cb_"&amp;BF$12,データシート1!$A$1:$BT$1,0),0)</f>
        <v>508.4</v>
      </c>
      <c r="BG13" s="34">
        <f>VLOOKUP($BC13&amp;"_"&amp;$AZ$7,データシート1!$A:$BT,MATCH("cb_"&amp;BG$12,データシート1!$A$1:$BT$1,0),0)</f>
        <v>0</v>
      </c>
      <c r="BH13" s="34">
        <f>VLOOKUP($BC13&amp;"_"&amp;$AZ$7,データシート1!$A:$BT,MATCH("cb_"&amp;BH$12,データシート1!$A$1:$BT$1,0),0)</f>
        <v>43.3</v>
      </c>
      <c r="BI13" s="34">
        <f>VLOOKUP($BC13&amp;"_"&amp;$AZ$7,データシート1!$A:$BT,MATCH("cb_"&amp;BI$12,データシート1!$A$1:$BT$1,0),0)</f>
        <v>0</v>
      </c>
      <c r="BJ13" s="34">
        <f>VLOOKUP($BC13&amp;"_"&amp;$AZ$7,データシート1!$A:$BT,MATCH("cb_"&amp;BJ$12,データシート1!$A$1:$BT$1,0),0)</f>
        <v>500</v>
      </c>
      <c r="BK13" s="34">
        <f>SUM(BE13:BJ13)</f>
        <v>1568.3</v>
      </c>
      <c r="BL13" s="36"/>
      <c r="BM13" s="844" t="str">
        <f>AX13</f>
        <v>06403</v>
      </c>
      <c r="BN13" s="1031" t="str">
        <f>AY13</f>
        <v>飯豊町</v>
      </c>
      <c r="BO13" s="34">
        <f>BE13*VLOOKUP(BO$12,別紙!$B$4:$E$10,MATCH("設備利用率",別紙!$B$4:$E$4,0),0)/100*8760/10^3</f>
        <v>619.98199200000022</v>
      </c>
      <c r="BP13" s="34">
        <f>BF13*VLOOKUP(BP$12,別紙!$B$4:$E$10,MATCH("設備利用率",別紙!$B$4:$E$4,0),0)/100*8760/10^3</f>
        <v>672.49118399999986</v>
      </c>
      <c r="BQ13" s="34">
        <f>BG13*VLOOKUP(BQ$12,別紙!$B$4:$E$10,MATCH("設備利用率",別紙!$B$4:$E$4,0),0)/100*8760/10^3</f>
        <v>0</v>
      </c>
      <c r="BR13" s="34">
        <f>BH13*VLOOKUP(BR$12,別紙!$B$4:$E$10,MATCH("設備利用率",別紙!$B$4:$E$4,0),0)/100*8760/10^3</f>
        <v>227.58480000000003</v>
      </c>
      <c r="BS13" s="34">
        <f>BI13*VLOOKUP(BS$12,別紙!$B$4:$E$10,MATCH("設備利用率",別紙!$B$4:$E$4,0),0)/100*8760/10^3</f>
        <v>0</v>
      </c>
      <c r="BT13" s="34">
        <f>BJ13*VLOOKUP(BT$12,別紙!$B$4:$E$10,MATCH("設備利用率",別紙!$B$4:$E$4,0),0)/100*8760/10^3</f>
        <v>3504</v>
      </c>
      <c r="BU13" s="34">
        <f>SUM(BO13:BT13)</f>
        <v>5024.0579760000001</v>
      </c>
      <c r="BV13" s="36"/>
      <c r="BW13" s="33" t="str">
        <f>AX13</f>
        <v>06403</v>
      </c>
      <c r="BX13" s="33" t="str">
        <f>AY13</f>
        <v>飯豊町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50840.033093466154</v>
      </c>
      <c r="BZ13" s="36"/>
      <c r="CA13" s="33" t="str">
        <f>AX13</f>
        <v>06403</v>
      </c>
      <c r="CB13" s="33" t="str">
        <f>AY13</f>
        <v>飯豊町</v>
      </c>
      <c r="CC13" s="223">
        <f>BO13/$BY13</f>
        <v>1.2194759803956125E-2</v>
      </c>
      <c r="CD13" s="223">
        <f t="shared" ref="CD13:CH28" si="1">BP13/$BY13</f>
        <v>1.3227591389715812E-2</v>
      </c>
      <c r="CE13" s="223">
        <f t="shared" si="1"/>
        <v>0</v>
      </c>
      <c r="CF13" s="223">
        <f t="shared" si="1"/>
        <v>4.4764880381096507E-3</v>
      </c>
      <c r="CG13" s="223">
        <f t="shared" si="1"/>
        <v>0</v>
      </c>
      <c r="CH13" s="223">
        <f t="shared" si="1"/>
        <v>6.8922063712234805E-2</v>
      </c>
      <c r="CI13" s="223">
        <f>BU13/BY13</f>
        <v>9.8820902944016381E-2</v>
      </c>
      <c r="CK13" s="18" t="str">
        <f>AX13</f>
        <v>06403</v>
      </c>
      <c r="CL13" s="18" t="str">
        <f>AY13</f>
        <v>飯豊町</v>
      </c>
      <c r="CM13" s="18">
        <f>VLOOKUP($CK13&amp;"_"&amp;$AZ$7,データシート1!$A:$BT,MATCH("ca_太陽光発電（10kW未満）",データシート1!$A$1:$BT$1,0),0)</f>
        <v>114</v>
      </c>
      <c r="CN13" s="18">
        <f>VLOOKUP($CK13&amp;"_"&amp;$AZ$5,データシート1!$A:$BT,MATCH("ab_家庭",データシート1!$A$1:$BT$1,0),0)</f>
        <v>2310</v>
      </c>
      <c r="CO13" s="223">
        <f>CM13/CN13</f>
        <v>4.9350649350649353E-2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47313</v>
      </c>
      <c r="AY14" s="18" t="str">
        <f>IF(IFERROR(比較地域マスタ!$Z7,"")=0,"",IFERROR(比較地域マスタ!$Z7,""))</f>
        <v>宜野座村</v>
      </c>
      <c r="BC14" s="844" t="str">
        <f t="shared" si="0"/>
        <v>47313</v>
      </c>
      <c r="BD14" s="1031" t="str">
        <f t="shared" ref="BD14:BD60" si="2">AY14</f>
        <v>宜野座村</v>
      </c>
      <c r="BE14" s="34">
        <f>VLOOKUP($BC14&amp;"_"&amp;$AZ$7,データシート1!$A:$BT,MATCH("cb_"&amp;BE$12,データシート1!$A$1:$BT$1,0),0)</f>
        <v>1051.0299999999997</v>
      </c>
      <c r="BF14" s="34">
        <f>VLOOKUP($BC14&amp;"_"&amp;$AZ$7,データシート1!$A:$BT,MATCH("cb_"&amp;BF$12,データシート1!$A$1:$BT$1,0),0)</f>
        <v>7651.3000000000047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8702.3300000000054</v>
      </c>
      <c r="BL14" s="36"/>
      <c r="BM14" s="844" t="str">
        <f t="shared" ref="BM14:BM60" si="4">AX14</f>
        <v>47313</v>
      </c>
      <c r="BN14" s="1031" t="str">
        <f t="shared" ref="BN14:BN60" si="5">AY14</f>
        <v>宜野座村</v>
      </c>
      <c r="BO14" s="34">
        <f>BE14*VLOOKUP(BO$12,別紙!$B$4:$E$10,MATCH("設備利用率",別紙!$B$4:$E$4,0),0)/100*8760/10^3</f>
        <v>1261.3621235999997</v>
      </c>
      <c r="BP14" s="34">
        <f>BF14*VLOOKUP(BP$12,別紙!$B$4:$E$10,MATCH("設備利用率",別紙!$B$4:$E$4,0),0)/100*8760/10^3</f>
        <v>10120.833588000005</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11382.195711600005</v>
      </c>
      <c r="BV14" s="36"/>
      <c r="BW14" s="33" t="str">
        <f t="shared" ref="BW14:BW60" si="7">AX14</f>
        <v>47313</v>
      </c>
      <c r="BX14" s="33" t="str">
        <f t="shared" ref="BX14:BX60" si="8">AY14</f>
        <v>宜野座村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24801.752165584661</v>
      </c>
      <c r="BZ14" s="36"/>
      <c r="CA14" s="33" t="str">
        <f t="shared" ref="CA14:CA60" si="9">AX14</f>
        <v>47313</v>
      </c>
      <c r="CB14" s="33" t="str">
        <f t="shared" ref="CB14:CB60" si="10">AY14</f>
        <v>宜野座村</v>
      </c>
      <c r="CC14" s="223">
        <f t="shared" ref="CC14:CC60" si="11">BO14/$BY14</f>
        <v>5.085778275577995E-2</v>
      </c>
      <c r="CD14" s="223">
        <f t="shared" si="1"/>
        <v>0.40806929770243605</v>
      </c>
      <c r="CE14" s="223">
        <f t="shared" si="1"/>
        <v>0</v>
      </c>
      <c r="CF14" s="223">
        <f t="shared" si="1"/>
        <v>0</v>
      </c>
      <c r="CG14" s="223">
        <f t="shared" si="1"/>
        <v>0</v>
      </c>
      <c r="CH14" s="223">
        <f t="shared" si="1"/>
        <v>0</v>
      </c>
      <c r="CI14" s="223">
        <f t="shared" ref="CI14:CI60" si="12">BU14/BY14</f>
        <v>0.45892708045821601</v>
      </c>
      <c r="CK14" s="18" t="str">
        <f t="shared" ref="CK14:CK60" si="13">AX14</f>
        <v>47313</v>
      </c>
      <c r="CL14" s="18" t="str">
        <f t="shared" ref="CL14:CL60" si="14">AY14</f>
        <v>宜野座村</v>
      </c>
      <c r="CM14" s="18">
        <f>VLOOKUP($CK14&amp;"_"&amp;$AZ$7,データシート1!$A:$BT,MATCH("ca_太陽光発電（10kW未満）",データシート1!$A$1:$BT$1,0),0)</f>
        <v>162</v>
      </c>
      <c r="CN14" s="18">
        <f>VLOOKUP($CK14&amp;"_"&amp;$AZ$5,データシート1!$A:$BT,MATCH("ab_家庭",データシート1!$A$1:$BT$1,0),0)</f>
        <v>2738</v>
      </c>
      <c r="CO14" s="223">
        <f t="shared" ref="CO14:CO60" si="15">CM14/CN14</f>
        <v>5.9167275383491598E-2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10382</v>
      </c>
      <c r="AY15" s="18" t="str">
        <f>IF(IFERROR(比較地域マスタ!$Z8,"")=0,"",IFERROR(比較地域マスタ!$Z8,""))</f>
        <v>下仁田町</v>
      </c>
      <c r="BC15" s="844" t="str">
        <f t="shared" si="0"/>
        <v>10382</v>
      </c>
      <c r="BD15" s="1031" t="str">
        <f t="shared" si="2"/>
        <v>下仁田町</v>
      </c>
      <c r="BE15" s="34">
        <f>VLOOKUP($BC15&amp;"_"&amp;$AZ$7,データシート1!$A:$BT,MATCH("cb_"&amp;BE$12,データシート1!$A$1:$BT$1,0),0)</f>
        <v>426.10000000000008</v>
      </c>
      <c r="BF15" s="34">
        <f>VLOOKUP($BC15&amp;"_"&amp;$AZ$7,データシート1!$A:$BT,MATCH("cb_"&amp;BF$12,データシート1!$A$1:$BT$1,0),0)</f>
        <v>6482.9999999999991</v>
      </c>
      <c r="BG15" s="34">
        <f>VLOOKUP($BC15&amp;"_"&amp;$AZ$7,データシート1!$A:$BT,MATCH("cb_"&amp;BG$12,データシート1!$A$1:$BT$1,0),0)</f>
        <v>0</v>
      </c>
      <c r="BH15" s="34">
        <f>VLOOKUP($BC15&amp;"_"&amp;$AZ$7,データシート1!$A:$BT,MATCH("cb_"&amp;BH$12,データシート1!$A$1:$BT$1,0),0)</f>
        <v>24</v>
      </c>
      <c r="BI15" s="34">
        <f>VLOOKUP($BC15&amp;"_"&amp;$AZ$7,データシート1!$A:$BT,MATCH("cb_"&amp;BI$12,データシート1!$A$1:$BT$1,0),0)</f>
        <v>0</v>
      </c>
      <c r="BJ15" s="34">
        <f>VLOOKUP($BC15&amp;"_"&amp;$AZ$7,データシート1!$A:$BT,MATCH("cb_"&amp;BJ$12,データシート1!$A$1:$BT$1,0),0)</f>
        <v>0</v>
      </c>
      <c r="BK15" s="34">
        <f t="shared" si="3"/>
        <v>6933.0999999999995</v>
      </c>
      <c r="BL15" s="36"/>
      <c r="BM15" s="844" t="str">
        <f t="shared" si="4"/>
        <v>10382</v>
      </c>
      <c r="BN15" s="1031" t="str">
        <f t="shared" si="5"/>
        <v>下仁田町</v>
      </c>
      <c r="BO15" s="34">
        <f>BE15*VLOOKUP(BO$12,別紙!$B$4:$E$10,MATCH("設備利用率",別紙!$B$4:$E$4,0),0)/100*8760/10^3</f>
        <v>511.3711320000001</v>
      </c>
      <c r="BP15" s="34">
        <f>BF15*VLOOKUP(BP$12,別紙!$B$4:$E$10,MATCH("設備利用率",別紙!$B$4:$E$4,0),0)/100*8760/10^3</f>
        <v>8575.4530799999975</v>
      </c>
      <c r="BQ15" s="34">
        <f>BG15*VLOOKUP(BQ$12,別紙!$B$4:$E$10,MATCH("設備利用率",別紙!$B$4:$E$4,0),0)/100*8760/10^3</f>
        <v>0</v>
      </c>
      <c r="BR15" s="34">
        <f>BH15*VLOOKUP(BR$12,別紙!$B$4:$E$10,MATCH("設備利用率",別紙!$B$4:$E$4,0),0)/100*8760/10^3</f>
        <v>126.14400000000001</v>
      </c>
      <c r="BS15" s="34">
        <f>BI15*VLOOKUP(BS$12,別紙!$B$4:$E$10,MATCH("設備利用率",別紙!$B$4:$E$4,0),0)/100*8760/10^3</f>
        <v>0</v>
      </c>
      <c r="BT15" s="34">
        <f>BJ15*VLOOKUP(BT$12,別紙!$B$4:$E$10,MATCH("設備利用率",別紙!$B$4:$E$4,0),0)/100*8760/10^3</f>
        <v>0</v>
      </c>
      <c r="BU15" s="34">
        <f t="shared" si="6"/>
        <v>9212.9682119999979</v>
      </c>
      <c r="BV15" s="36"/>
      <c r="BW15" s="33" t="str">
        <f t="shared" si="7"/>
        <v>10382</v>
      </c>
      <c r="BX15" s="33" t="str">
        <f t="shared" si="8"/>
        <v>下仁田町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38675.717006965569</v>
      </c>
      <c r="BZ15" s="36"/>
      <c r="CA15" s="33" t="str">
        <f t="shared" si="9"/>
        <v>10382</v>
      </c>
      <c r="CB15" s="33" t="str">
        <f t="shared" si="10"/>
        <v>下仁田町</v>
      </c>
      <c r="CC15" s="223">
        <f t="shared" si="11"/>
        <v>1.3222020729645456E-2</v>
      </c>
      <c r="CD15" s="223">
        <f t="shared" si="1"/>
        <v>0.2217270614131224</v>
      </c>
      <c r="CE15" s="223">
        <f t="shared" si="1"/>
        <v>0</v>
      </c>
      <c r="CF15" s="223">
        <f t="shared" si="1"/>
        <v>3.2615814201267745E-3</v>
      </c>
      <c r="CG15" s="223">
        <f t="shared" si="1"/>
        <v>0</v>
      </c>
      <c r="CH15" s="223">
        <f t="shared" si="1"/>
        <v>0</v>
      </c>
      <c r="CI15" s="223">
        <f t="shared" si="12"/>
        <v>0.23821066356289464</v>
      </c>
      <c r="CK15" s="18" t="str">
        <f t="shared" si="13"/>
        <v>10382</v>
      </c>
      <c r="CL15" s="18" t="str">
        <f t="shared" si="14"/>
        <v>下仁田町</v>
      </c>
      <c r="CM15" s="18">
        <f>VLOOKUP($CK15&amp;"_"&amp;$AZ$7,データシート1!$A:$BT,MATCH("ca_太陽光発電（10kW未満）",データシート1!$A$1:$BT$1,0),0)</f>
        <v>87</v>
      </c>
      <c r="CN15" s="18">
        <f>VLOOKUP($CK15&amp;"_"&amp;$AZ$5,データシート1!$A:$BT,MATCH("ab_家庭",データシート1!$A$1:$BT$1,0),0)</f>
        <v>3195</v>
      </c>
      <c r="CO15" s="223">
        <f t="shared" si="15"/>
        <v>2.7230046948356807E-2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12426</v>
      </c>
      <c r="AY16" s="18" t="str">
        <f>IF(IFERROR(比較地域マスタ!$Z9,"")=0,"",IFERROR(比較地域マスタ!$Z9,""))</f>
        <v>長柄町</v>
      </c>
      <c r="BC16" s="844" t="str">
        <f t="shared" si="0"/>
        <v>12426</v>
      </c>
      <c r="BD16" s="1031" t="str">
        <f t="shared" si="2"/>
        <v>長柄町</v>
      </c>
      <c r="BE16" s="34">
        <f>VLOOKUP($BC16&amp;"_"&amp;$AZ$7,データシート1!$A:$BT,MATCH("cb_"&amp;BE$12,データシート1!$A$1:$BT$1,0),0)</f>
        <v>624.09999999999991</v>
      </c>
      <c r="BF16" s="34">
        <f>VLOOKUP($BC16&amp;"_"&amp;$AZ$7,データシート1!$A:$BT,MATCH("cb_"&amp;BF$12,データシート1!$A$1:$BT$1,0),0)</f>
        <v>21298.399999999998</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21922.499999999996</v>
      </c>
      <c r="BL16" s="36"/>
      <c r="BM16" s="844" t="str">
        <f t="shared" si="4"/>
        <v>12426</v>
      </c>
      <c r="BN16" s="1031" t="str">
        <f t="shared" si="5"/>
        <v>長柄町</v>
      </c>
      <c r="BO16" s="34">
        <f>BE16*VLOOKUP(BO$12,別紙!$B$4:$E$10,MATCH("設備利用率",別紙!$B$4:$E$4,0),0)/100*8760/10^3</f>
        <v>748.99489199999982</v>
      </c>
      <c r="BP16" s="34">
        <f>BF16*VLOOKUP(BP$12,別紙!$B$4:$E$10,MATCH("設備利用率",別紙!$B$4:$E$4,0),0)/100*8760/10^3</f>
        <v>28172.671584</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28921.666475999999</v>
      </c>
      <c r="BV16" s="36"/>
      <c r="BW16" s="33" t="str">
        <f t="shared" si="7"/>
        <v>12426</v>
      </c>
      <c r="BX16" s="33" t="str">
        <f t="shared" si="8"/>
        <v>長柄町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57310.812367356382</v>
      </c>
      <c r="BZ16" s="36"/>
      <c r="CA16" s="33" t="str">
        <f t="shared" si="9"/>
        <v>12426</v>
      </c>
      <c r="CB16" s="33" t="str">
        <f t="shared" si="10"/>
        <v>長柄町</v>
      </c>
      <c r="CC16" s="223">
        <f t="shared" si="11"/>
        <v>1.3068997996381905E-2</v>
      </c>
      <c r="CD16" s="223">
        <f t="shared" si="1"/>
        <v>0.49157690181420022</v>
      </c>
      <c r="CE16" s="223">
        <f t="shared" si="1"/>
        <v>0</v>
      </c>
      <c r="CF16" s="223">
        <f t="shared" si="1"/>
        <v>0</v>
      </c>
      <c r="CG16" s="223">
        <f t="shared" si="1"/>
        <v>0</v>
      </c>
      <c r="CH16" s="223">
        <f t="shared" si="1"/>
        <v>0</v>
      </c>
      <c r="CI16" s="223">
        <f t="shared" si="12"/>
        <v>0.50464589981058205</v>
      </c>
      <c r="CK16" s="18" t="str">
        <f t="shared" si="13"/>
        <v>12426</v>
      </c>
      <c r="CL16" s="18" t="str">
        <f t="shared" si="14"/>
        <v>長柄町</v>
      </c>
      <c r="CM16" s="18">
        <f>VLOOKUP($CK16&amp;"_"&amp;$AZ$7,データシート1!$A:$BT,MATCH("ca_太陽光発電（10kW未満）",データシート1!$A$1:$BT$1,0),0)</f>
        <v>124</v>
      </c>
      <c r="CN16" s="18">
        <f>VLOOKUP($CK16&amp;"_"&amp;$AZ$5,データシート1!$A:$BT,MATCH("ab_家庭",データシート1!$A$1:$BT$1,0),0)</f>
        <v>2947</v>
      </c>
      <c r="CO16" s="223">
        <f t="shared" si="15"/>
        <v>4.207668815744825E-2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01432</v>
      </c>
      <c r="AY17" s="18" t="str">
        <f>IF(IFERROR(比較地域マスタ!$Z10,"")=0,"",IFERROR(比較地域マスタ!$Z10,""))</f>
        <v>新十津川町</v>
      </c>
      <c r="BC17" s="844" t="str">
        <f t="shared" si="0"/>
        <v>01432</v>
      </c>
      <c r="BD17" s="1031" t="str">
        <f t="shared" si="2"/>
        <v>新十津川町</v>
      </c>
      <c r="BE17" s="34">
        <f>VLOOKUP($BC17&amp;"_"&amp;$AZ$7,データシート1!$A:$BT,MATCH("cb_"&amp;BE$12,データシート1!$A$1:$BT$1,0),0)</f>
        <v>360.07999999999981</v>
      </c>
      <c r="BF17" s="34">
        <f>VLOOKUP($BC17&amp;"_"&amp;$AZ$7,データシート1!$A:$BT,MATCH("cb_"&amp;BF$12,データシート1!$A$1:$BT$1,0),0)</f>
        <v>1059.7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1419.7799999999997</v>
      </c>
      <c r="BL17" s="36"/>
      <c r="BM17" s="844" t="str">
        <f t="shared" si="4"/>
        <v>01432</v>
      </c>
      <c r="BN17" s="1031" t="str">
        <f t="shared" si="5"/>
        <v>新十津川町</v>
      </c>
      <c r="BO17" s="34">
        <f>BE17*VLOOKUP(BO$12,別紙!$B$4:$E$10,MATCH("設備利用率",別紙!$B$4:$E$4,0),0)/100*8760/10^3</f>
        <v>432.13920959999973</v>
      </c>
      <c r="BP17" s="34">
        <f>BF17*VLOOKUP(BP$12,別紙!$B$4:$E$10,MATCH("設備利用率",別紙!$B$4:$E$4,0),0)/100*8760/10^3</f>
        <v>1401.7287720000002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1833.8679815999999</v>
      </c>
      <c r="BV17" s="36"/>
      <c r="BW17" s="33" t="str">
        <f t="shared" si="7"/>
        <v>01432</v>
      </c>
      <c r="BX17" s="33" t="str">
        <f t="shared" si="8"/>
        <v>新十津川町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24915.085358995777</v>
      </c>
      <c r="BZ17" s="36"/>
      <c r="CA17" s="33" t="str">
        <f t="shared" si="9"/>
        <v>01432</v>
      </c>
      <c r="CB17" s="33" t="str">
        <f t="shared" si="10"/>
        <v>新十津川町</v>
      </c>
      <c r="CC17" s="223">
        <f t="shared" si="11"/>
        <v>1.734448039705281E-2</v>
      </c>
      <c r="CD17" s="223">
        <f t="shared" si="1"/>
        <v>5.6260243615577084E-2</v>
      </c>
      <c r="CE17" s="223">
        <f t="shared" si="1"/>
        <v>0</v>
      </c>
      <c r="CF17" s="223">
        <f t="shared" si="1"/>
        <v>0</v>
      </c>
      <c r="CG17" s="223">
        <f t="shared" si="1"/>
        <v>0</v>
      </c>
      <c r="CH17" s="223">
        <f t="shared" si="1"/>
        <v>0</v>
      </c>
      <c r="CI17" s="223">
        <f t="shared" si="12"/>
        <v>7.3604724012629894E-2</v>
      </c>
      <c r="CK17" s="18" t="str">
        <f t="shared" si="13"/>
        <v>01432</v>
      </c>
      <c r="CL17" s="18" t="str">
        <f t="shared" si="14"/>
        <v>新十津川町</v>
      </c>
      <c r="CM17" s="18">
        <f>VLOOKUP($CK17&amp;"_"&amp;$AZ$7,データシート1!$A:$BT,MATCH("ca_太陽光発電（10kW未満）",データシート1!$A$1:$BT$1,0),0)</f>
        <v>65</v>
      </c>
      <c r="CN17" s="18">
        <f>VLOOKUP($CK17&amp;"_"&amp;$AZ$5,データシート1!$A:$BT,MATCH("ab_家庭",データシート1!$A$1:$BT$1,0),0)</f>
        <v>2976</v>
      </c>
      <c r="CO17" s="223">
        <f t="shared" si="15"/>
        <v>2.1841397849462367E-2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05349</v>
      </c>
      <c r="AY18" s="18" t="str">
        <f>IF(IFERROR(比較地域マスタ!$Z11,"")=0,"",IFERROR(比較地域マスタ!$Z11,""))</f>
        <v>八峰町</v>
      </c>
      <c r="BC18" s="844" t="str">
        <f t="shared" si="0"/>
        <v>05349</v>
      </c>
      <c r="BD18" s="1031" t="str">
        <f t="shared" si="2"/>
        <v>八峰町</v>
      </c>
      <c r="BE18" s="34">
        <f>VLOOKUP($BC18&amp;"_"&amp;$AZ$7,データシート1!$A:$BT,MATCH("cb_"&amp;BE$12,データシート1!$A$1:$BT$1,0),0)</f>
        <v>177.89999999999998</v>
      </c>
      <c r="BF18" s="34">
        <f>VLOOKUP($BC18&amp;"_"&amp;$AZ$7,データシート1!$A:$BT,MATCH("cb_"&amp;BF$12,データシート1!$A$1:$BT$1,0),0)</f>
        <v>4012</v>
      </c>
      <c r="BG18" s="34">
        <f>VLOOKUP($BC18&amp;"_"&amp;$AZ$7,データシート1!$A:$BT,MATCH("cb_"&amp;BG$12,データシート1!$A$1:$BT$1,0),0)</f>
        <v>27189.4</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31379.300000000003</v>
      </c>
      <c r="BL18" s="36"/>
      <c r="BM18" s="844" t="str">
        <f t="shared" si="4"/>
        <v>05349</v>
      </c>
      <c r="BN18" s="1031" t="str">
        <f t="shared" si="5"/>
        <v>八峰町</v>
      </c>
      <c r="BO18" s="34">
        <f>BE18*VLOOKUP(BO$12,別紙!$B$4:$E$10,MATCH("設備利用率",別紙!$B$4:$E$4,0),0)/100*8760/10^3</f>
        <v>213.50134799999998</v>
      </c>
      <c r="BP18" s="34">
        <f>BF18*VLOOKUP(BP$12,別紙!$B$4:$E$10,MATCH("設備利用率",別紙!$B$4:$E$4,0),0)/100*8760/10^3</f>
        <v>5306.9131200000002</v>
      </c>
      <c r="BQ18" s="34">
        <f>BG18*VLOOKUP(BQ$12,別紙!$B$4:$E$10,MATCH("設備利用率",別紙!$B$4:$E$4,0),0)/100*8760/10^3</f>
        <v>59068.427712000004</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64588.842180000007</v>
      </c>
      <c r="BV18" s="36"/>
      <c r="BW18" s="33" t="str">
        <f t="shared" si="7"/>
        <v>05349</v>
      </c>
      <c r="BX18" s="33" t="str">
        <f t="shared" si="8"/>
        <v>八峰町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32273.537003686866</v>
      </c>
      <c r="BZ18" s="36"/>
      <c r="CA18" s="33" t="str">
        <f t="shared" si="9"/>
        <v>05349</v>
      </c>
      <c r="CB18" s="33" t="str">
        <f t="shared" si="10"/>
        <v>八峰町</v>
      </c>
      <c r="CC18" s="223">
        <f t="shared" si="11"/>
        <v>6.6153687454712506E-3</v>
      </c>
      <c r="CD18" s="223">
        <f t="shared" si="1"/>
        <v>0.1644354357377609</v>
      </c>
      <c r="CE18" s="223">
        <f t="shared" si="1"/>
        <v>1.8302433881124385</v>
      </c>
      <c r="CF18" s="223">
        <f t="shared" si="1"/>
        <v>0</v>
      </c>
      <c r="CG18" s="223">
        <f t="shared" si="1"/>
        <v>0</v>
      </c>
      <c r="CH18" s="223">
        <f t="shared" si="1"/>
        <v>0</v>
      </c>
      <c r="CI18" s="223">
        <f t="shared" si="12"/>
        <v>2.0012941925956707</v>
      </c>
      <c r="CK18" s="18" t="str">
        <f t="shared" si="13"/>
        <v>05349</v>
      </c>
      <c r="CL18" s="18" t="str">
        <f t="shared" si="14"/>
        <v>八峰町</v>
      </c>
      <c r="CM18" s="18">
        <f>VLOOKUP($CK18&amp;"_"&amp;$AZ$7,データシート1!$A:$BT,MATCH("ca_太陽光発電（10kW未満）",データシート1!$A$1:$BT$1,0),0)</f>
        <v>38</v>
      </c>
      <c r="CN18" s="18">
        <f>VLOOKUP($CK18&amp;"_"&amp;$AZ$5,データシート1!$A:$BT,MATCH("ab_家庭",データシート1!$A$1:$BT$1,0),0)</f>
        <v>2981</v>
      </c>
      <c r="CO18" s="223">
        <f t="shared" si="15"/>
        <v>1.2747400201274741E-2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21362</v>
      </c>
      <c r="AY19" s="18" t="str">
        <f>IF(IFERROR(比較地域マスタ!$Z12,"")=0,"",IFERROR(比較地域マスタ!$Z12,""))</f>
        <v>関ケ原町</v>
      </c>
      <c r="BC19" s="844" t="str">
        <f t="shared" si="0"/>
        <v>21362</v>
      </c>
      <c r="BD19" s="1031" t="str">
        <f t="shared" si="2"/>
        <v>関ケ原町</v>
      </c>
      <c r="BE19" s="34">
        <f>VLOOKUP($BC19&amp;"_"&amp;$AZ$7,データシート1!$A:$BT,MATCH("cb_"&amp;BE$12,データシート1!$A$1:$BT$1,0),0)</f>
        <v>787.49999999999989</v>
      </c>
      <c r="BF19" s="34">
        <f>VLOOKUP($BC19&amp;"_"&amp;$AZ$7,データシート1!$A:$BT,MATCH("cb_"&amp;BF$12,データシート1!$A$1:$BT$1,0),0)</f>
        <v>3240.1999999999989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4027.6999999999989</v>
      </c>
      <c r="BL19" s="36"/>
      <c r="BM19" s="844" t="str">
        <f t="shared" si="4"/>
        <v>21362</v>
      </c>
      <c r="BN19" s="1031" t="str">
        <f t="shared" si="5"/>
        <v>関ケ原町</v>
      </c>
      <c r="BO19" s="34">
        <f>BE19*VLOOKUP(BO$12,別紙!$B$4:$E$10,MATCH("設備利用率",別紙!$B$4:$E$4,0),0)/100*8760/10^3</f>
        <v>945.09449999999993</v>
      </c>
      <c r="BP19" s="34">
        <f>BF19*VLOOKUP(BP$12,別紙!$B$4:$E$10,MATCH("設備利用率",別紙!$B$4:$E$4,0),0)/100*8760/10^3</f>
        <v>4286.0069519999988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5231.101451999999</v>
      </c>
      <c r="BV19" s="36"/>
      <c r="BW19" s="33" t="str">
        <f t="shared" si="7"/>
        <v>21362</v>
      </c>
      <c r="BX19" s="33" t="str">
        <f t="shared" si="8"/>
        <v>関ケ原町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68344.874834984323</v>
      </c>
      <c r="BZ19" s="36"/>
      <c r="CA19" s="33" t="str">
        <f t="shared" si="9"/>
        <v>21362</v>
      </c>
      <c r="CB19" s="33" t="str">
        <f t="shared" si="10"/>
        <v>関ケ原町</v>
      </c>
      <c r="CC19" s="223">
        <f t="shared" si="11"/>
        <v>1.3828315616670434E-2</v>
      </c>
      <c r="CD19" s="223">
        <f t="shared" si="1"/>
        <v>6.2711460988821369E-2</v>
      </c>
      <c r="CE19" s="223">
        <f t="shared" si="1"/>
        <v>0</v>
      </c>
      <c r="CF19" s="223">
        <f t="shared" si="1"/>
        <v>0</v>
      </c>
      <c r="CG19" s="223">
        <f t="shared" si="1"/>
        <v>0</v>
      </c>
      <c r="CH19" s="223">
        <f t="shared" si="1"/>
        <v>0</v>
      </c>
      <c r="CI19" s="223">
        <f t="shared" si="12"/>
        <v>7.6539776605491813E-2</v>
      </c>
      <c r="CK19" s="18" t="str">
        <f t="shared" si="13"/>
        <v>21362</v>
      </c>
      <c r="CL19" s="18" t="str">
        <f t="shared" si="14"/>
        <v>関ケ原町</v>
      </c>
      <c r="CM19" s="18">
        <f>VLOOKUP($CK19&amp;"_"&amp;$AZ$7,データシート1!$A:$BT,MATCH("ca_太陽光発電（10kW未満）",データシート1!$A$1:$BT$1,0),0)</f>
        <v>160</v>
      </c>
      <c r="CN19" s="18">
        <f>VLOOKUP($CK19&amp;"_"&amp;$AZ$5,データシート1!$A:$BT,MATCH("ab_家庭",データシート1!$A$1:$BT$1,0),0)</f>
        <v>2675</v>
      </c>
      <c r="CO19" s="223">
        <f t="shared" si="15"/>
        <v>5.9813084112149535E-2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04444</v>
      </c>
      <c r="AY20" s="18" t="str">
        <f>IF(IFERROR(比較地域マスタ!$Z13,"")=0,"",IFERROR(比較地域マスタ!$Z13,""))</f>
        <v>色麻町</v>
      </c>
      <c r="BC20" s="844" t="str">
        <f t="shared" si="0"/>
        <v>04444</v>
      </c>
      <c r="BD20" s="1031" t="str">
        <f t="shared" si="2"/>
        <v>色麻町</v>
      </c>
      <c r="BE20" s="34">
        <f>VLOOKUP($BC20&amp;"_"&amp;$AZ$7,データシート1!$A:$BT,MATCH("cb_"&amp;BE$12,データシート1!$A$1:$BT$1,0),0)</f>
        <v>1108.4999999999998</v>
      </c>
      <c r="BF20" s="34">
        <f>VLOOKUP($BC20&amp;"_"&amp;$AZ$7,データシート1!$A:$BT,MATCH("cb_"&amp;BF$12,データシート1!$A$1:$BT$1,0),0)</f>
        <v>8747.6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9856.1</v>
      </c>
      <c r="BL20" s="36"/>
      <c r="BM20" s="844" t="str">
        <f t="shared" si="4"/>
        <v>04444</v>
      </c>
      <c r="BN20" s="1031" t="str">
        <f t="shared" si="5"/>
        <v>色麻町</v>
      </c>
      <c r="BO20" s="34">
        <f>BE20*VLOOKUP(BO$12,別紙!$B$4:$E$10,MATCH("設備利用率",別紙!$B$4:$E$4,0),0)/100*8760/10^3</f>
        <v>1330.3330199999998</v>
      </c>
      <c r="BP20" s="34">
        <f>BF20*VLOOKUP(BP$12,別紙!$B$4:$E$10,MATCH("設備利用率",別紙!$B$4:$E$4,0),0)/100*8760/10^3</f>
        <v>11570.975376</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12901.308396</v>
      </c>
      <c r="BV20" s="36"/>
      <c r="BW20" s="33" t="str">
        <f t="shared" si="7"/>
        <v>04444</v>
      </c>
      <c r="BX20" s="33" t="str">
        <f t="shared" si="8"/>
        <v>色麻町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35161.298271191838</v>
      </c>
      <c r="BZ20" s="36"/>
      <c r="CA20" s="33" t="str">
        <f t="shared" si="9"/>
        <v>04444</v>
      </c>
      <c r="CB20" s="33" t="str">
        <f t="shared" si="10"/>
        <v>色麻町</v>
      </c>
      <c r="CC20" s="223">
        <f t="shared" si="11"/>
        <v>3.7835150731335795E-2</v>
      </c>
      <c r="CD20" s="223">
        <f t="shared" si="1"/>
        <v>0.32908271153003099</v>
      </c>
      <c r="CE20" s="223">
        <f t="shared" si="1"/>
        <v>0</v>
      </c>
      <c r="CF20" s="223">
        <f t="shared" si="1"/>
        <v>0</v>
      </c>
      <c r="CG20" s="223">
        <f t="shared" si="1"/>
        <v>0</v>
      </c>
      <c r="CH20" s="223">
        <f t="shared" si="1"/>
        <v>0</v>
      </c>
      <c r="CI20" s="223">
        <f t="shared" si="12"/>
        <v>0.3669178622613668</v>
      </c>
      <c r="CK20" s="18" t="str">
        <f t="shared" si="13"/>
        <v>04444</v>
      </c>
      <c r="CL20" s="18" t="str">
        <f t="shared" si="14"/>
        <v>色麻町</v>
      </c>
      <c r="CM20" s="18">
        <f>VLOOKUP($CK20&amp;"_"&amp;$AZ$7,データシート1!$A:$BT,MATCH("ca_太陽光発電（10kW未満）",データシート1!$A$1:$BT$1,0),0)</f>
        <v>227</v>
      </c>
      <c r="CN20" s="18">
        <f>VLOOKUP($CK20&amp;"_"&amp;$AZ$5,データシート1!$A:$BT,MATCH("ab_家庭",データシート1!$A$1:$BT$1,0),0)</f>
        <v>2083</v>
      </c>
      <c r="CO20" s="223">
        <f t="shared" si="15"/>
        <v>0.10897743638982237</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31328</v>
      </c>
      <c r="AY21" s="18" t="str">
        <f>IF(IFERROR(比較地域マスタ!$Z14,"")=0,"",IFERROR(比較地域マスタ!$Z14,""))</f>
        <v>智頭町</v>
      </c>
      <c r="BC21" s="844" t="str">
        <f t="shared" si="0"/>
        <v>31328</v>
      </c>
      <c r="BD21" s="1031" t="str">
        <f t="shared" si="2"/>
        <v>智頭町</v>
      </c>
      <c r="BE21" s="34">
        <f>VLOOKUP($BC21&amp;"_"&amp;$AZ$7,データシート1!$A:$BT,MATCH("cb_"&amp;BE$12,データシート1!$A$1:$BT$1,0),0)</f>
        <v>213.70000000000005</v>
      </c>
      <c r="BF21" s="34">
        <f>VLOOKUP($BC21&amp;"_"&amp;$AZ$7,データシート1!$A:$BT,MATCH("cb_"&amp;BF$12,データシート1!$A$1:$BT$1,0),0)</f>
        <v>174.7</v>
      </c>
      <c r="BG21" s="34">
        <f>VLOOKUP($BC21&amp;"_"&amp;$AZ$7,データシート1!$A:$BT,MATCH("cb_"&amp;BG$12,データシート1!$A$1:$BT$1,0),0)</f>
        <v>0</v>
      </c>
      <c r="BH21" s="34">
        <f>VLOOKUP($BC21&amp;"_"&amp;$AZ$7,データシート1!$A:$BT,MATCH("cb_"&amp;BH$12,データシート1!$A$1:$BT$1,0),0)</f>
        <v>350.3</v>
      </c>
      <c r="BI21" s="34">
        <f>VLOOKUP($BC21&amp;"_"&amp;$AZ$7,データシート1!$A:$BT,MATCH("cb_"&amp;BI$12,データシート1!$A$1:$BT$1,0),0)</f>
        <v>0</v>
      </c>
      <c r="BJ21" s="34">
        <f>VLOOKUP($BC21&amp;"_"&amp;$AZ$7,データシート1!$A:$BT,MATCH("cb_"&amp;BJ$12,データシート1!$A$1:$BT$1,0),0)</f>
        <v>0</v>
      </c>
      <c r="BK21" s="34">
        <f t="shared" si="3"/>
        <v>738.7</v>
      </c>
      <c r="BL21" s="36"/>
      <c r="BM21" s="844" t="str">
        <f t="shared" si="4"/>
        <v>31328</v>
      </c>
      <c r="BN21" s="1031" t="str">
        <f t="shared" si="5"/>
        <v>智頭町</v>
      </c>
      <c r="BO21" s="34">
        <f>BE21*VLOOKUP(BO$12,別紙!$B$4:$E$10,MATCH("設備利用率",別紙!$B$4:$E$4,0),0)/100*8760/10^3</f>
        <v>256.46564400000005</v>
      </c>
      <c r="BP21" s="34">
        <f>BF21*VLOOKUP(BP$12,別紙!$B$4:$E$10,MATCH("設備利用率",別紙!$B$4:$E$4,0),0)/100*8760/10^3</f>
        <v>231.086172</v>
      </c>
      <c r="BQ21" s="34">
        <f>BG21*VLOOKUP(BQ$12,別紙!$B$4:$E$10,MATCH("設備利用率",別紙!$B$4:$E$4,0),0)/100*8760/10^3</f>
        <v>0</v>
      </c>
      <c r="BR21" s="34">
        <f>BH21*VLOOKUP(BR$12,別紙!$B$4:$E$10,MATCH("設備利用率",別紙!$B$4:$E$4,0),0)/100*8760/10^3</f>
        <v>1841.1768</v>
      </c>
      <c r="BS21" s="34">
        <f>BI21*VLOOKUP(BS$12,別紙!$B$4:$E$10,MATCH("設備利用率",別紙!$B$4:$E$4,0),0)/100*8760/10^3</f>
        <v>0</v>
      </c>
      <c r="BT21" s="34">
        <f>BJ21*VLOOKUP(BT$12,別紙!$B$4:$E$10,MATCH("設備利用率",別紙!$B$4:$E$4,0),0)/100*8760/10^3</f>
        <v>0</v>
      </c>
      <c r="BU21" s="34">
        <f t="shared" si="6"/>
        <v>2328.7286159999999</v>
      </c>
      <c r="BV21" s="36"/>
      <c r="BW21" s="33" t="str">
        <f t="shared" si="7"/>
        <v>31328</v>
      </c>
      <c r="BX21" s="33" t="str">
        <f t="shared" si="8"/>
        <v>智頭町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33680.262247343533</v>
      </c>
      <c r="BZ21" s="36"/>
      <c r="CA21" s="33" t="str">
        <f t="shared" si="9"/>
        <v>31328</v>
      </c>
      <c r="CB21" s="33" t="str">
        <f t="shared" si="10"/>
        <v>智頭町</v>
      </c>
      <c r="CC21" s="223">
        <f t="shared" si="11"/>
        <v>7.6147163616645617E-3</v>
      </c>
      <c r="CD21" s="223">
        <f t="shared" si="1"/>
        <v>6.8611749606619079E-3</v>
      </c>
      <c r="CE21" s="223">
        <f t="shared" si="1"/>
        <v>0</v>
      </c>
      <c r="CF21" s="223">
        <f t="shared" si="1"/>
        <v>5.466634393992046E-2</v>
      </c>
      <c r="CG21" s="223">
        <f t="shared" si="1"/>
        <v>0</v>
      </c>
      <c r="CH21" s="223">
        <f t="shared" si="1"/>
        <v>0</v>
      </c>
      <c r="CI21" s="223">
        <f t="shared" si="12"/>
        <v>6.9142235262246929E-2</v>
      </c>
      <c r="CK21" s="18" t="str">
        <f t="shared" si="13"/>
        <v>31328</v>
      </c>
      <c r="CL21" s="18" t="str">
        <f t="shared" si="14"/>
        <v>智頭町</v>
      </c>
      <c r="CM21" s="18">
        <f>VLOOKUP($CK21&amp;"_"&amp;$AZ$7,データシート1!$A:$BT,MATCH("ca_太陽光発電（10kW未満）",データシート1!$A$1:$BT$1,0),0)</f>
        <v>42</v>
      </c>
      <c r="CN21" s="18">
        <f>VLOOKUP($CK21&amp;"_"&amp;$AZ$5,データシート1!$A:$BT,MATCH("ab_家庭",データシート1!$A$1:$BT$1,0),0)</f>
        <v>2698</v>
      </c>
      <c r="CO21" s="223">
        <f t="shared" si="15"/>
        <v>1.5567086730911787E-2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46532</v>
      </c>
      <c r="AY22" s="18" t="str">
        <f>IF(IFERROR(比較地域マスタ!$Z15,"")=0,"",IFERROR(比較地域マスタ!$Z15,""))</f>
        <v>伊仙町</v>
      </c>
      <c r="BC22" s="844" t="str">
        <f t="shared" si="0"/>
        <v>46532</v>
      </c>
      <c r="BD22" s="1031" t="str">
        <f t="shared" si="2"/>
        <v>伊仙町</v>
      </c>
      <c r="BE22" s="34">
        <f>VLOOKUP($BC22&amp;"_"&amp;$AZ$7,データシート1!$A:$BT,MATCH("cb_"&amp;BE$12,データシート1!$A$1:$BT$1,0),0)</f>
        <v>190.26</v>
      </c>
      <c r="BF22" s="34">
        <f>VLOOKUP($BC22&amp;"_"&amp;$AZ$7,データシート1!$A:$BT,MATCH("cb_"&amp;BF$12,データシート1!$A$1:$BT$1,0),0)</f>
        <v>494.2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684.46</v>
      </c>
      <c r="BL22" s="36"/>
      <c r="BM22" s="844" t="str">
        <f t="shared" si="4"/>
        <v>46532</v>
      </c>
      <c r="BN22" s="1031" t="str">
        <f t="shared" si="5"/>
        <v>伊仙町</v>
      </c>
      <c r="BO22" s="34">
        <f>BE22*VLOOKUP(BO$12,別紙!$B$4:$E$10,MATCH("設備利用率",別紙!$B$4:$E$4,0),0)/100*8760/10^3</f>
        <v>228.3348312</v>
      </c>
      <c r="BP22" s="34">
        <f>BF22*VLOOKUP(BP$12,別紙!$B$4:$E$10,MATCH("設備利用率",別紙!$B$4:$E$4,0),0)/100*8760/10^3</f>
        <v>653.70799199999999</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882.04282319999993</v>
      </c>
      <c r="BV22" s="36"/>
      <c r="BW22" s="33" t="str">
        <f t="shared" si="7"/>
        <v>46532</v>
      </c>
      <c r="BX22" s="33" t="str">
        <f t="shared" si="8"/>
        <v>伊仙町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28388.491093142304</v>
      </c>
      <c r="BZ22" s="36"/>
      <c r="CA22" s="33" t="str">
        <f t="shared" si="9"/>
        <v>46532</v>
      </c>
      <c r="CB22" s="33" t="str">
        <f t="shared" si="10"/>
        <v>伊仙町</v>
      </c>
      <c r="CC22" s="223">
        <f t="shared" si="11"/>
        <v>8.0432183045881563E-3</v>
      </c>
      <c r="CD22" s="223">
        <f t="shared" si="1"/>
        <v>2.3027218666014752E-2</v>
      </c>
      <c r="CE22" s="223">
        <f t="shared" si="1"/>
        <v>0</v>
      </c>
      <c r="CF22" s="223">
        <f t="shared" si="1"/>
        <v>0</v>
      </c>
      <c r="CG22" s="223">
        <f t="shared" si="1"/>
        <v>0</v>
      </c>
      <c r="CH22" s="223">
        <f t="shared" si="1"/>
        <v>0</v>
      </c>
      <c r="CI22" s="223">
        <f t="shared" si="12"/>
        <v>3.1070436970602907E-2</v>
      </c>
      <c r="CK22" s="18" t="str">
        <f t="shared" si="13"/>
        <v>46532</v>
      </c>
      <c r="CL22" s="18" t="str">
        <f t="shared" si="14"/>
        <v>伊仙町</v>
      </c>
      <c r="CM22" s="18">
        <f>VLOOKUP($CK22&amp;"_"&amp;$AZ$7,データシート1!$A:$BT,MATCH("ca_太陽光発電（10kW未満）",データシート1!$A$1:$BT$1,0),0)</f>
        <v>41</v>
      </c>
      <c r="CN22" s="18">
        <f>VLOOKUP($CK22&amp;"_"&amp;$AZ$5,データシート1!$A:$BT,MATCH("ab_家庭",データシート1!$A$1:$BT$1,0),0)</f>
        <v>3470</v>
      </c>
      <c r="CO22" s="223">
        <f t="shared" si="15"/>
        <v>1.181556195965418E-2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07502</v>
      </c>
      <c r="AY23" s="18" t="str">
        <f>IF(IFERROR(比較地域マスタ!$Z16,"")=0,"",IFERROR(比較地域マスタ!$Z16,""))</f>
        <v>玉川村</v>
      </c>
      <c r="BC23" s="844" t="str">
        <f t="shared" si="0"/>
        <v>07502</v>
      </c>
      <c r="BD23" s="1031" t="str">
        <f t="shared" si="2"/>
        <v>玉川村</v>
      </c>
      <c r="BE23" s="34">
        <f>VLOOKUP($BC23&amp;"_"&amp;$AZ$7,データシート1!$A:$BT,MATCH("cb_"&amp;BE$12,データシート1!$A$1:$BT$1,0),0)</f>
        <v>943.59999999999968</v>
      </c>
      <c r="BF23" s="34">
        <f>VLOOKUP($BC23&amp;"_"&amp;$AZ$7,データシート1!$A:$BT,MATCH("cb_"&amp;BF$12,データシート1!$A$1:$BT$1,0),0)</f>
        <v>4094.1000000000008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5037.7000000000007</v>
      </c>
      <c r="BL23" s="36"/>
      <c r="BM23" s="844" t="str">
        <f t="shared" si="4"/>
        <v>07502</v>
      </c>
      <c r="BN23" s="1031" t="str">
        <f t="shared" si="5"/>
        <v>玉川村</v>
      </c>
      <c r="BO23" s="34">
        <f>BE23*VLOOKUP(BO$12,別紙!$B$4:$E$10,MATCH("設備利用率",別紙!$B$4:$E$4,0),0)/100*8760/10^3</f>
        <v>1132.4332319999996</v>
      </c>
      <c r="BP23" s="34">
        <f>BF23*VLOOKUP(BP$12,別紙!$B$4:$E$10,MATCH("設備利用率",別紙!$B$4:$E$4,0),0)/100*8760/10^3</f>
        <v>5415.5117160000009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6547.9449480000003</v>
      </c>
      <c r="BV23" s="36"/>
      <c r="BW23" s="33" t="str">
        <f t="shared" si="7"/>
        <v>07502</v>
      </c>
      <c r="BX23" s="33" t="str">
        <f t="shared" si="8"/>
        <v>玉川村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55720.830152877352</v>
      </c>
      <c r="BZ23" s="36"/>
      <c r="CA23" s="33" t="str">
        <f t="shared" si="9"/>
        <v>07502</v>
      </c>
      <c r="CB23" s="33" t="str">
        <f t="shared" si="10"/>
        <v>玉川村</v>
      </c>
      <c r="CC23" s="223">
        <f t="shared" si="11"/>
        <v>2.0323337410677867E-2</v>
      </c>
      <c r="CD23" s="223">
        <f t="shared" si="1"/>
        <v>9.7190075975929283E-2</v>
      </c>
      <c r="CE23" s="223">
        <f t="shared" si="1"/>
        <v>0</v>
      </c>
      <c r="CF23" s="223">
        <f t="shared" si="1"/>
        <v>0</v>
      </c>
      <c r="CG23" s="223">
        <f t="shared" si="1"/>
        <v>0</v>
      </c>
      <c r="CH23" s="223">
        <f t="shared" si="1"/>
        <v>0</v>
      </c>
      <c r="CI23" s="223">
        <f t="shared" si="12"/>
        <v>0.11751341338660715</v>
      </c>
      <c r="CK23" s="18" t="str">
        <f t="shared" si="13"/>
        <v>07502</v>
      </c>
      <c r="CL23" s="18" t="str">
        <f t="shared" si="14"/>
        <v>玉川村</v>
      </c>
      <c r="CM23" s="18">
        <f>VLOOKUP($CK23&amp;"_"&amp;$AZ$7,データシート1!$A:$BT,MATCH("ca_太陽光発電（10kW未満）",データシート1!$A$1:$BT$1,0),0)</f>
        <v>194</v>
      </c>
      <c r="CN23" s="18">
        <f>VLOOKUP($CK23&amp;"_"&amp;$AZ$5,データシート1!$A:$BT,MATCH("ab_家庭",データシート1!$A$1:$BT$1,0),0)</f>
        <v>2205</v>
      </c>
      <c r="CO23" s="223">
        <f t="shared" si="15"/>
        <v>8.7981859410430838E-2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01646</v>
      </c>
      <c r="AY24" s="18" t="str">
        <f>IF(IFERROR(比較地域マスタ!$Z17,"")=0,"",IFERROR(比較地域マスタ!$Z17,""))</f>
        <v>本別町</v>
      </c>
      <c r="BC24" s="844" t="str">
        <f t="shared" si="0"/>
        <v>01646</v>
      </c>
      <c r="BD24" s="1031" t="str">
        <f t="shared" si="2"/>
        <v>本別町</v>
      </c>
      <c r="BE24" s="34">
        <f>VLOOKUP($BC24&amp;"_"&amp;$AZ$7,データシート1!$A:$BT,MATCH("cb_"&amp;BE$12,データシート1!$A$1:$BT$1,0),0)</f>
        <v>805.57199999999966</v>
      </c>
      <c r="BF24" s="34">
        <f>VLOOKUP($BC24&amp;"_"&amp;$AZ$7,データシート1!$A:$BT,MATCH("cb_"&amp;BF$12,データシート1!$A$1:$BT$1,0),0)</f>
        <v>5063.4000000000005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5868.9719999999998</v>
      </c>
      <c r="BL24" s="36"/>
      <c r="BM24" s="844" t="str">
        <f t="shared" si="4"/>
        <v>01646</v>
      </c>
      <c r="BN24" s="1031" t="str">
        <f t="shared" si="5"/>
        <v>本別町</v>
      </c>
      <c r="BO24" s="34">
        <f>BE24*VLOOKUP(BO$12,別紙!$B$4:$E$10,MATCH("設備利用率",別紙!$B$4:$E$4,0),0)/100*8760/10^3</f>
        <v>966.78306863999944</v>
      </c>
      <c r="BP24" s="34">
        <f>BF24*VLOOKUP(BP$12,別紙!$B$4:$E$10,MATCH("設備利用率",別紙!$B$4:$E$4,0),0)/100*8760/10^3</f>
        <v>6697.6629840000014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7664.4460526400007</v>
      </c>
      <c r="BV24" s="36"/>
      <c r="BW24" s="33" t="str">
        <f t="shared" si="7"/>
        <v>01646</v>
      </c>
      <c r="BX24" s="33" t="str">
        <f t="shared" si="8"/>
        <v>本別町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50895.677251292538</v>
      </c>
      <c r="BZ24" s="36"/>
      <c r="CA24" s="33" t="str">
        <f t="shared" si="9"/>
        <v>01646</v>
      </c>
      <c r="CB24" s="33" t="str">
        <f t="shared" si="10"/>
        <v>本別町</v>
      </c>
      <c r="CC24" s="223">
        <f t="shared" si="11"/>
        <v>1.8995386658607578E-2</v>
      </c>
      <c r="CD24" s="223">
        <f t="shared" si="1"/>
        <v>0.1315959104135884</v>
      </c>
      <c r="CE24" s="223">
        <f t="shared" si="1"/>
        <v>0</v>
      </c>
      <c r="CF24" s="223">
        <f t="shared" si="1"/>
        <v>0</v>
      </c>
      <c r="CG24" s="223">
        <f t="shared" si="1"/>
        <v>0</v>
      </c>
      <c r="CH24" s="223">
        <f t="shared" si="1"/>
        <v>0</v>
      </c>
      <c r="CI24" s="223">
        <f t="shared" si="12"/>
        <v>0.15059129707219596</v>
      </c>
      <c r="CK24" s="18" t="str">
        <f t="shared" si="13"/>
        <v>01646</v>
      </c>
      <c r="CL24" s="18" t="str">
        <f t="shared" si="14"/>
        <v>本別町</v>
      </c>
      <c r="CM24" s="18">
        <f>VLOOKUP($CK24&amp;"_"&amp;$AZ$7,データシート1!$A:$BT,MATCH("ca_太陽光発電（10kW未満）",データシート1!$A$1:$BT$1,0),0)</f>
        <v>128</v>
      </c>
      <c r="CN24" s="18">
        <f>VLOOKUP($CK24&amp;"_"&amp;$AZ$5,データシート1!$A:$BT,MATCH("ab_家庭",データシート1!$A$1:$BT$1,0),0)</f>
        <v>3464</v>
      </c>
      <c r="CO24" s="223">
        <f t="shared" si="15"/>
        <v>3.695150115473441E-2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29401</v>
      </c>
      <c r="AY25" s="18" t="str">
        <f>IF(IFERROR(比較地域マスタ!$Z18,"")=0,"",IFERROR(比較地域マスタ!$Z18,""))</f>
        <v>高取町</v>
      </c>
      <c r="BC25" s="844" t="str">
        <f t="shared" si="0"/>
        <v>29401</v>
      </c>
      <c r="BD25" s="1031" t="str">
        <f t="shared" si="2"/>
        <v>高取町</v>
      </c>
      <c r="BE25" s="34">
        <f>VLOOKUP($BC25&amp;"_"&amp;$AZ$7,データシート1!$A:$BT,MATCH("cb_"&amp;BE$12,データシート1!$A$1:$BT$1,0),0)</f>
        <v>914.8</v>
      </c>
      <c r="BF25" s="34">
        <f>VLOOKUP($BC25&amp;"_"&amp;$AZ$7,データシート1!$A:$BT,MATCH("cb_"&amp;BF$12,データシート1!$A$1:$BT$1,0),0)</f>
        <v>6436.7999999999993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7351.5999999999995</v>
      </c>
      <c r="BL25" s="36"/>
      <c r="BM25" s="844" t="str">
        <f t="shared" si="4"/>
        <v>29401</v>
      </c>
      <c r="BN25" s="1031" t="str">
        <f t="shared" si="5"/>
        <v>高取町</v>
      </c>
      <c r="BO25" s="34">
        <f>BE25*VLOOKUP(BO$12,別紙!$B$4:$E$10,MATCH("設備利用率",別紙!$B$4:$E$4,0),0)/100*8760/10^3</f>
        <v>1097.8697759999998</v>
      </c>
      <c r="BP25" s="34">
        <f>BF25*VLOOKUP(BP$12,別紙!$B$4:$E$10,MATCH("設備利用率",別紙!$B$4:$E$4,0),0)/100*8760/10^3</f>
        <v>8514.3415679999998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9612.2113439999994</v>
      </c>
      <c r="BV25" s="36"/>
      <c r="BW25" s="33" t="str">
        <f t="shared" si="7"/>
        <v>29401</v>
      </c>
      <c r="BX25" s="33" t="str">
        <f t="shared" si="8"/>
        <v>高取町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31912.116872522322</v>
      </c>
      <c r="BZ25" s="36"/>
      <c r="CA25" s="33" t="str">
        <f t="shared" si="9"/>
        <v>29401</v>
      </c>
      <c r="CB25" s="33" t="str">
        <f t="shared" si="10"/>
        <v>高取町</v>
      </c>
      <c r="CC25" s="223">
        <f t="shared" si="11"/>
        <v>3.4402912861769816E-2</v>
      </c>
      <c r="CD25" s="223">
        <f t="shared" si="1"/>
        <v>0.26680591582225016</v>
      </c>
      <c r="CE25" s="223">
        <f t="shared" si="1"/>
        <v>0</v>
      </c>
      <c r="CF25" s="223">
        <f t="shared" si="1"/>
        <v>0</v>
      </c>
      <c r="CG25" s="223">
        <f t="shared" si="1"/>
        <v>0</v>
      </c>
      <c r="CH25" s="223">
        <f t="shared" si="1"/>
        <v>0</v>
      </c>
      <c r="CI25" s="223">
        <f t="shared" si="12"/>
        <v>0.30120882868401999</v>
      </c>
      <c r="CK25" s="18" t="str">
        <f t="shared" si="13"/>
        <v>29401</v>
      </c>
      <c r="CL25" s="18" t="str">
        <f t="shared" si="14"/>
        <v>高取町</v>
      </c>
      <c r="CM25" s="18">
        <f>VLOOKUP($CK25&amp;"_"&amp;$AZ$7,データシート1!$A:$BT,MATCH("ca_太陽光発電（10kW未満）",データシート1!$A$1:$BT$1,0),0)</f>
        <v>202</v>
      </c>
      <c r="CN25" s="18">
        <f>VLOOKUP($CK25&amp;"_"&amp;$AZ$5,データシート1!$A:$BT,MATCH("ab_家庭",データシート1!$A$1:$BT$1,0),0)</f>
        <v>2829</v>
      </c>
      <c r="CO25" s="223">
        <f t="shared" si="15"/>
        <v>7.1403322728879462E-2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38356</v>
      </c>
      <c r="AY26" s="18" t="str">
        <f>IF(IFERROR(比較地域マスタ!$Z19,"")=0,"",IFERROR(比較地域マスタ!$Z19,""))</f>
        <v>上島町</v>
      </c>
      <c r="BC26" s="844" t="str">
        <f t="shared" si="0"/>
        <v>38356</v>
      </c>
      <c r="BD26" s="1031" t="str">
        <f t="shared" si="2"/>
        <v>上島町</v>
      </c>
      <c r="BE26" s="34">
        <f>VLOOKUP($BC26&amp;"_"&amp;$AZ$7,データシート1!$A:$BT,MATCH("cb_"&amp;BE$12,データシート1!$A$1:$BT$1,0),0)</f>
        <v>842.48199999999952</v>
      </c>
      <c r="BF26" s="34">
        <f>VLOOKUP($BC26&amp;"_"&amp;$AZ$7,データシート1!$A:$BT,MATCH("cb_"&amp;BF$12,データシート1!$A$1:$BT$1,0),0)</f>
        <v>3435.3000000000006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4277.7820000000002</v>
      </c>
      <c r="BL26" s="36"/>
      <c r="BM26" s="844" t="str">
        <f t="shared" si="4"/>
        <v>38356</v>
      </c>
      <c r="BN26" s="1031" t="str">
        <f t="shared" si="5"/>
        <v>上島町</v>
      </c>
      <c r="BO26" s="34">
        <f>BE26*VLOOKUP(BO$12,別紙!$B$4:$E$10,MATCH("設備利用率",別紙!$B$4:$E$4,0),0)/100*8760/10^3</f>
        <v>1011.0794978399994</v>
      </c>
      <c r="BP26" s="34">
        <f>BF26*VLOOKUP(BP$12,別紙!$B$4:$E$10,MATCH("設備利用率",別紙!$B$4:$E$4,0),0)/100*8760/10^3</f>
        <v>4544.0774280000005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5555.1569258399995</v>
      </c>
      <c r="BV26" s="36"/>
      <c r="BW26" s="33" t="str">
        <f t="shared" si="7"/>
        <v>38356</v>
      </c>
      <c r="BX26" s="33" t="str">
        <f t="shared" si="8"/>
        <v>上島町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54496.218228191567</v>
      </c>
      <c r="BZ26" s="36"/>
      <c r="CA26" s="33" t="str">
        <f t="shared" si="9"/>
        <v>38356</v>
      </c>
      <c r="CB26" s="33" t="str">
        <f t="shared" si="10"/>
        <v>上島町</v>
      </c>
      <c r="CC26" s="223">
        <f t="shared" si="11"/>
        <v>1.8553204804163007E-2</v>
      </c>
      <c r="CD26" s="223">
        <f t="shared" si="1"/>
        <v>8.3383353482853112E-2</v>
      </c>
      <c r="CE26" s="223">
        <f t="shared" si="1"/>
        <v>0</v>
      </c>
      <c r="CF26" s="223">
        <f t="shared" si="1"/>
        <v>0</v>
      </c>
      <c r="CG26" s="223">
        <f t="shared" si="1"/>
        <v>0</v>
      </c>
      <c r="CH26" s="223">
        <f t="shared" si="1"/>
        <v>0</v>
      </c>
      <c r="CI26" s="223">
        <f t="shared" si="12"/>
        <v>0.10193655828701612</v>
      </c>
      <c r="CK26" s="18" t="str">
        <f t="shared" si="13"/>
        <v>38356</v>
      </c>
      <c r="CL26" s="18" t="str">
        <f t="shared" si="14"/>
        <v>上島町</v>
      </c>
      <c r="CM26" s="18">
        <f>VLOOKUP($CK26&amp;"_"&amp;$AZ$7,データシート1!$A:$BT,MATCH("ca_太陽光発電（10kW未満）",データシート1!$A$1:$BT$1,0),0)</f>
        <v>170</v>
      </c>
      <c r="CN26" s="18">
        <f>VLOOKUP($CK26&amp;"_"&amp;$AZ$5,データシート1!$A:$BT,MATCH("ab_家庭",データシート1!$A$1:$BT$1,0),0)</f>
        <v>3755</v>
      </c>
      <c r="CO26" s="223">
        <f t="shared" si="15"/>
        <v>4.5272969374167776E-2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01647</v>
      </c>
      <c r="AY27" s="18" t="str">
        <f>IF(IFERROR(比較地域マスタ!$Z20,"")=0,"",IFERROR(比較地域マスタ!$Z20,""))</f>
        <v>足寄町</v>
      </c>
      <c r="BC27" s="844" t="str">
        <f t="shared" si="0"/>
        <v>01647</v>
      </c>
      <c r="BD27" s="1031" t="str">
        <f t="shared" si="2"/>
        <v>足寄町</v>
      </c>
      <c r="BE27" s="34">
        <f>VLOOKUP($BC27&amp;"_"&amp;$AZ$7,データシート1!$A:$BT,MATCH("cb_"&amp;BE$12,データシート1!$A$1:$BT$1,0),0)</f>
        <v>1140.2269999999996</v>
      </c>
      <c r="BF27" s="34">
        <f>VLOOKUP($BC27&amp;"_"&amp;$AZ$7,データシート1!$A:$BT,MATCH("cb_"&amp;BF$12,データシート1!$A$1:$BT$1,0),0)</f>
        <v>5168.6000000000004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346.2</v>
      </c>
      <c r="BK27" s="34">
        <f t="shared" si="3"/>
        <v>6655.027</v>
      </c>
      <c r="BL27" s="36"/>
      <c r="BM27" s="844" t="str">
        <f t="shared" si="4"/>
        <v>01647</v>
      </c>
      <c r="BN27" s="1031" t="str">
        <f t="shared" si="5"/>
        <v>足寄町</v>
      </c>
      <c r="BO27" s="34">
        <f>BE27*VLOOKUP(BO$12,別紙!$B$4:$E$10,MATCH("設備利用率",別紙!$B$4:$E$4,0),0)/100*8760/10^3</f>
        <v>1368.4092272399994</v>
      </c>
      <c r="BP27" s="34">
        <f>BF27*VLOOKUP(BP$12,別紙!$B$4:$E$10,MATCH("設備利用率",別紙!$B$4:$E$4,0),0)/100*8760/10^3</f>
        <v>6836.8173360000001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2426.1695999999997</v>
      </c>
      <c r="BU27" s="34">
        <f t="shared" si="6"/>
        <v>10631.396163239999</v>
      </c>
      <c r="BV27" s="36"/>
      <c r="BW27" s="33" t="str">
        <f t="shared" si="7"/>
        <v>01647</v>
      </c>
      <c r="BX27" s="33" t="str">
        <f t="shared" si="8"/>
        <v>足寄町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32867.437045062739</v>
      </c>
      <c r="BZ27" s="36"/>
      <c r="CA27" s="33" t="str">
        <f t="shared" si="9"/>
        <v>01647</v>
      </c>
      <c r="CB27" s="33" t="str">
        <f t="shared" si="10"/>
        <v>足寄町</v>
      </c>
      <c r="CC27" s="223">
        <f t="shared" si="11"/>
        <v>4.163419330092117E-2</v>
      </c>
      <c r="CD27" s="223">
        <f t="shared" si="1"/>
        <v>0.20801187894956383</v>
      </c>
      <c r="CE27" s="223">
        <f t="shared" si="1"/>
        <v>0</v>
      </c>
      <c r="CF27" s="223">
        <f t="shared" si="1"/>
        <v>0</v>
      </c>
      <c r="CG27" s="223">
        <f t="shared" si="1"/>
        <v>0</v>
      </c>
      <c r="CH27" s="223">
        <f t="shared" si="1"/>
        <v>7.3816817437684951E-2</v>
      </c>
      <c r="CI27" s="223">
        <f t="shared" si="12"/>
        <v>0.32346288968816994</v>
      </c>
      <c r="CK27" s="18" t="str">
        <f t="shared" si="13"/>
        <v>01647</v>
      </c>
      <c r="CL27" s="18" t="str">
        <f t="shared" si="14"/>
        <v>足寄町</v>
      </c>
      <c r="CM27" s="18">
        <f>VLOOKUP($CK27&amp;"_"&amp;$AZ$7,データシート1!$A:$BT,MATCH("ca_太陽光発電（10kW未満）",データシート1!$A$1:$BT$1,0),0)</f>
        <v>161</v>
      </c>
      <c r="CN27" s="18">
        <f>VLOOKUP($CK27&amp;"_"&amp;$AZ$5,データシート1!$A:$BT,MATCH("ab_家庭",データシート1!$A$1:$BT$1,0),0)</f>
        <v>3359</v>
      </c>
      <c r="CO27" s="223">
        <f t="shared" si="15"/>
        <v>4.7930931824947898E-2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46491</v>
      </c>
      <c r="AY28" s="18" t="str">
        <f>IF(IFERROR(比較地域マスタ!$Z21,"")=0,"",IFERROR(比較地域マスタ!$Z21,""))</f>
        <v>南大隅町</v>
      </c>
      <c r="BC28" s="844" t="str">
        <f t="shared" si="0"/>
        <v>46491</v>
      </c>
      <c r="BD28" s="1031" t="str">
        <f t="shared" si="2"/>
        <v>南大隅町</v>
      </c>
      <c r="BE28" s="34">
        <f>VLOOKUP($BC28&amp;"_"&amp;$AZ$7,データシート1!$A:$BT,MATCH("cb_"&amp;BE$12,データシート1!$A$1:$BT$1,0),0)</f>
        <v>615.19999999999982</v>
      </c>
      <c r="BF28" s="34">
        <f>VLOOKUP($BC28&amp;"_"&amp;$AZ$7,データシート1!$A:$BT,MATCH("cb_"&amp;BF$12,データシート1!$A$1:$BT$1,0),0)</f>
        <v>13132.54</v>
      </c>
      <c r="BG28" s="34">
        <f>VLOOKUP($BC28&amp;"_"&amp;$AZ$7,データシート1!$A:$BT,MATCH("cb_"&amp;BG$12,データシート1!$A$1:$BT$1,0),0)</f>
        <v>26058.799999999999</v>
      </c>
      <c r="BH28" s="34">
        <f>VLOOKUP($BC28&amp;"_"&amp;$AZ$7,データシート1!$A:$BT,MATCH("cb_"&amp;BH$12,データシート1!$A$1:$BT$1,0),0)</f>
        <v>2194.5</v>
      </c>
      <c r="BI28" s="34">
        <f>VLOOKUP($BC28&amp;"_"&amp;$AZ$7,データシート1!$A:$BT,MATCH("cb_"&amp;BI$12,データシート1!$A$1:$BT$1,0),0)</f>
        <v>0</v>
      </c>
      <c r="BJ28" s="34">
        <f>VLOOKUP($BC28&amp;"_"&amp;$AZ$7,データシート1!$A:$BT,MATCH("cb_"&amp;BJ$12,データシート1!$A$1:$BT$1,0),0)</f>
        <v>0</v>
      </c>
      <c r="BK28" s="34">
        <f t="shared" si="3"/>
        <v>42001.04</v>
      </c>
      <c r="BL28" s="36"/>
      <c r="BM28" s="844" t="str">
        <f t="shared" si="4"/>
        <v>46491</v>
      </c>
      <c r="BN28" s="1031" t="str">
        <f t="shared" si="5"/>
        <v>南大隅町</v>
      </c>
      <c r="BO28" s="34">
        <f>BE28*VLOOKUP(BO$12,別紙!$B$4:$E$10,MATCH("設備利用率",別紙!$B$4:$E$4,0),0)/100*8760/10^3</f>
        <v>738.31382399999984</v>
      </c>
      <c r="BP28" s="34">
        <f>BF28*VLOOKUP(BP$12,別紙!$B$4:$E$10,MATCH("設備利用率",別紙!$B$4:$E$4,0),0)/100*8760/10^3</f>
        <v>17371.198610400003</v>
      </c>
      <c r="BQ28" s="34">
        <f>BG28*VLOOKUP(BQ$12,別紙!$B$4:$E$10,MATCH("設備利用率",別紙!$B$4:$E$4,0),0)/100*8760/10^3</f>
        <v>56612.221824</v>
      </c>
      <c r="BR28" s="34">
        <f>BH28*VLOOKUP(BR$12,別紙!$B$4:$E$10,MATCH("設備利用率",別紙!$B$4:$E$4,0),0)/100*8760/10^3</f>
        <v>11534.291999999999</v>
      </c>
      <c r="BS28" s="34">
        <f>BI28*VLOOKUP(BS$12,別紙!$B$4:$E$10,MATCH("設備利用率",別紙!$B$4:$E$4,0),0)/100*8760/10^3</f>
        <v>0</v>
      </c>
      <c r="BT28" s="34">
        <f>BJ28*VLOOKUP(BT$12,別紙!$B$4:$E$10,MATCH("設備利用率",別紙!$B$4:$E$4,0),0)/100*8760/10^3</f>
        <v>0</v>
      </c>
      <c r="BU28" s="34">
        <f t="shared" si="6"/>
        <v>86256.026258400001</v>
      </c>
      <c r="BV28" s="36"/>
      <c r="BW28" s="33" t="str">
        <f t="shared" si="7"/>
        <v>46491</v>
      </c>
      <c r="BX28" s="33" t="str">
        <f t="shared" si="8"/>
        <v>南大隅町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31139.027133317013</v>
      </c>
      <c r="BZ28" s="36"/>
      <c r="CA28" s="33" t="str">
        <f t="shared" si="9"/>
        <v>46491</v>
      </c>
      <c r="CB28" s="33" t="str">
        <f t="shared" si="10"/>
        <v>南大隅町</v>
      </c>
      <c r="CC28" s="223">
        <f t="shared" si="11"/>
        <v>2.371024055565453E-2</v>
      </c>
      <c r="CD28" s="223">
        <f t="shared" si="1"/>
        <v>0.55785938770751753</v>
      </c>
      <c r="CE28" s="223">
        <f t="shared" si="1"/>
        <v>1.818047223557222</v>
      </c>
      <c r="CF28" s="223">
        <f t="shared" si="1"/>
        <v>0.37041272839442546</v>
      </c>
      <c r="CG28" s="223">
        <f t="shared" si="1"/>
        <v>0</v>
      </c>
      <c r="CH28" s="223">
        <f t="shared" si="1"/>
        <v>0</v>
      </c>
      <c r="CI28" s="223">
        <f t="shared" si="12"/>
        <v>2.7700295802148194</v>
      </c>
      <c r="CK28" s="18" t="str">
        <f t="shared" si="13"/>
        <v>46491</v>
      </c>
      <c r="CL28" s="18" t="str">
        <f t="shared" si="14"/>
        <v>南大隅町</v>
      </c>
      <c r="CM28" s="18">
        <f>VLOOKUP($CK28&amp;"_"&amp;$AZ$7,データシート1!$A:$BT,MATCH("ca_太陽光発電（10kW未満）",データシート1!$A$1:$BT$1,0),0)</f>
        <v>112</v>
      </c>
      <c r="CN28" s="18">
        <f>VLOOKUP($CK28&amp;"_"&amp;$AZ$5,データシート1!$A:$BT,MATCH("ab_家庭",データシート1!$A$1:$BT$1,0),0)</f>
        <v>3645</v>
      </c>
      <c r="CO28" s="223">
        <f t="shared" si="15"/>
        <v>3.0727023319615913E-2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46533</v>
      </c>
      <c r="AY29" s="18" t="str">
        <f>IF(IFERROR(比較地域マスタ!$Z22,"")=0,"",IFERROR(比較地域マスタ!$Z22,""))</f>
        <v>和泊町</v>
      </c>
      <c r="BC29" s="844" t="str">
        <f t="shared" si="0"/>
        <v>46533</v>
      </c>
      <c r="BD29" s="1031" t="str">
        <f t="shared" si="2"/>
        <v>和泊町</v>
      </c>
      <c r="BE29" s="34">
        <f>VLOOKUP($BC29&amp;"_"&amp;$AZ$7,データシート1!$A:$BT,MATCH("cb_"&amp;BE$12,データシート1!$A$1:$BT$1,0),0)</f>
        <v>416.75999999999993</v>
      </c>
      <c r="BF29" s="34">
        <f>VLOOKUP($BC29&amp;"_"&amp;$AZ$7,データシート1!$A:$BT,MATCH("cb_"&amp;BF$12,データシート1!$A$1:$BT$1,0),0)</f>
        <v>1100</v>
      </c>
      <c r="BG29" s="34">
        <f>VLOOKUP($BC29&amp;"_"&amp;$AZ$7,データシート1!$A:$BT,MATCH("cb_"&amp;BG$12,データシート1!$A$1:$BT$1,0),0)</f>
        <v>600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2116.7600000000002</v>
      </c>
      <c r="BL29" s="36"/>
      <c r="BM29" s="844" t="str">
        <f t="shared" si="4"/>
        <v>46533</v>
      </c>
      <c r="BN29" s="1031" t="str">
        <f t="shared" si="5"/>
        <v>和泊町</v>
      </c>
      <c r="BO29" s="34">
        <f>BE29*VLOOKUP(BO$12,別紙!$B$4:$E$10,MATCH("設備利用率",別紙!$B$4:$E$4,0),0)/100*8760/10^3</f>
        <v>500.16201119999994</v>
      </c>
      <c r="BP29" s="34">
        <f>BF29*VLOOKUP(BP$12,別紙!$B$4:$E$10,MATCH("設備利用率",別紙!$B$4:$E$4,0),0)/100*8760/10^3</f>
        <v>1455.0360000000001</v>
      </c>
      <c r="BQ29" s="34">
        <f>BG29*VLOOKUP(BQ$12,別紙!$B$4:$E$10,MATCH("設備利用率",別紙!$B$4:$E$4,0),0)/100*8760/10^3</f>
        <v>1303.4880000000001</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3258.6860112000004</v>
      </c>
      <c r="BV29" s="36"/>
      <c r="BW29" s="33" t="str">
        <f t="shared" si="7"/>
        <v>46533</v>
      </c>
      <c r="BX29" s="33" t="str">
        <f t="shared" si="8"/>
        <v>和泊町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31994.693077966265</v>
      </c>
      <c r="BZ29" s="36"/>
      <c r="CA29" s="33" t="str">
        <f t="shared" si="9"/>
        <v>46533</v>
      </c>
      <c r="CB29" s="33" t="str">
        <f t="shared" si="10"/>
        <v>和泊町</v>
      </c>
      <c r="CC29" s="223">
        <f t="shared" si="11"/>
        <v>1.5632655390104232E-2</v>
      </c>
      <c r="CD29" s="223">
        <f t="shared" ref="CD29:CD60" si="16">BP29/$BY29</f>
        <v>4.5477417034578069E-2</v>
      </c>
      <c r="CE29" s="223">
        <f t="shared" ref="CE29:CE60" si="17">BQ29/$BY29</f>
        <v>4.0740756500573252E-2</v>
      </c>
      <c r="CF29" s="223">
        <f t="shared" ref="CF29:CF60" si="18">BR29/$BY29</f>
        <v>0</v>
      </c>
      <c r="CG29" s="223">
        <f t="shared" ref="CG29:CG60" si="19">BS29/$BY29</f>
        <v>0</v>
      </c>
      <c r="CH29" s="223">
        <f t="shared" ref="CH29:CH60" si="20">BT29/$BY29</f>
        <v>0</v>
      </c>
      <c r="CI29" s="223">
        <f t="shared" si="12"/>
        <v>0.10185082892525556</v>
      </c>
      <c r="CK29" s="18" t="str">
        <f t="shared" si="13"/>
        <v>46533</v>
      </c>
      <c r="CL29" s="18" t="str">
        <f t="shared" si="14"/>
        <v>和泊町</v>
      </c>
      <c r="CM29" s="18">
        <f>VLOOKUP($CK29&amp;"_"&amp;$AZ$7,データシート1!$A:$BT,MATCH("ca_太陽光発電（10kW未満）",データシート1!$A$1:$BT$1,0),0)</f>
        <v>89</v>
      </c>
      <c r="CN29" s="18">
        <f>VLOOKUP($CK29&amp;"_"&amp;$AZ$5,データシート1!$A:$BT,MATCH("ab_家庭",データシート1!$A$1:$BT$1,0),0)</f>
        <v>3282</v>
      </c>
      <c r="CO29" s="223">
        <f t="shared" si="15"/>
        <v>2.7117611212675197E-2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07464</v>
      </c>
      <c r="AY30" s="18" t="str">
        <f>IF(IFERROR(比較地域マスタ!$Z23,"")=0,"",IFERROR(比較地域マスタ!$Z23,""))</f>
        <v>泉崎村</v>
      </c>
      <c r="BC30" s="844" t="str">
        <f t="shared" si="0"/>
        <v>07464</v>
      </c>
      <c r="BD30" s="1031" t="str">
        <f t="shared" si="2"/>
        <v>泉崎村</v>
      </c>
      <c r="BE30" s="34">
        <f>VLOOKUP($BC30&amp;"_"&amp;$AZ$7,データシート1!$A:$BT,MATCH("cb_"&amp;BE$12,データシート1!$A$1:$BT$1,0),0)</f>
        <v>1184.4000000000001</v>
      </c>
      <c r="BF30" s="34">
        <f>VLOOKUP($BC30&amp;"_"&amp;$AZ$7,データシート1!$A:$BT,MATCH("cb_"&amp;BF$12,データシート1!$A$1:$BT$1,0),0)</f>
        <v>16090.699999999999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17275.099999999999</v>
      </c>
      <c r="BL30" s="36"/>
      <c r="BM30" s="844" t="str">
        <f t="shared" si="4"/>
        <v>07464</v>
      </c>
      <c r="BN30" s="1031" t="str">
        <f t="shared" si="5"/>
        <v>泉崎村</v>
      </c>
      <c r="BO30" s="34">
        <f>BE30*VLOOKUP(BO$12,別紙!$B$4:$E$10,MATCH("設備利用率",別紙!$B$4:$E$4,0),0)/100*8760/10^3</f>
        <v>1421.4221279999999</v>
      </c>
      <c r="BP30" s="34">
        <f>BF30*VLOOKUP(BP$12,別紙!$B$4:$E$10,MATCH("設備利用率",別紙!$B$4:$E$4,0),0)/100*8760/10^3</f>
        <v>21284.134331999998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22705.556459999996</v>
      </c>
      <c r="BV30" s="36"/>
      <c r="BW30" s="33" t="str">
        <f t="shared" si="7"/>
        <v>07464</v>
      </c>
      <c r="BX30" s="33" t="str">
        <f t="shared" si="8"/>
        <v>泉崎村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95819.922395596877</v>
      </c>
      <c r="BZ30" s="36"/>
      <c r="CA30" s="33" t="str">
        <f t="shared" si="9"/>
        <v>07464</v>
      </c>
      <c r="CB30" s="33" t="str">
        <f t="shared" si="10"/>
        <v>泉崎村</v>
      </c>
      <c r="CC30" s="223">
        <f t="shared" si="11"/>
        <v>1.483430681702699E-2</v>
      </c>
      <c r="CD30" s="223">
        <f t="shared" si="16"/>
        <v>0.2221263991858341</v>
      </c>
      <c r="CE30" s="223">
        <f t="shared" si="17"/>
        <v>0</v>
      </c>
      <c r="CF30" s="223">
        <f t="shared" si="18"/>
        <v>0</v>
      </c>
      <c r="CG30" s="223">
        <f t="shared" si="19"/>
        <v>0</v>
      </c>
      <c r="CH30" s="223">
        <f t="shared" si="20"/>
        <v>0</v>
      </c>
      <c r="CI30" s="223">
        <f t="shared" si="12"/>
        <v>0.23696070600286109</v>
      </c>
      <c r="CK30" s="18" t="str">
        <f t="shared" si="13"/>
        <v>07464</v>
      </c>
      <c r="CL30" s="18" t="str">
        <f t="shared" si="14"/>
        <v>泉崎村</v>
      </c>
      <c r="CM30" s="18">
        <f>VLOOKUP($CK30&amp;"_"&amp;$AZ$7,データシート1!$A:$BT,MATCH("ca_太陽光発電（10kW未満）",データシート1!$A$1:$BT$1,0),0)</f>
        <v>244</v>
      </c>
      <c r="CN30" s="18">
        <f>VLOOKUP($CK30&amp;"_"&amp;$AZ$5,データシート1!$A:$BT,MATCH("ab_家庭",データシート1!$A$1:$BT$1,0),0)</f>
        <v>2382</v>
      </c>
      <c r="CO30" s="223">
        <f t="shared" si="15"/>
        <v>0.10243492863140219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01454</v>
      </c>
      <c r="AY31" s="18" t="str">
        <f>IF(IFERROR(比較地域マスタ!$Z24,"")=0,"",IFERROR(比較地域マスタ!$Z24,""))</f>
        <v>当麻町</v>
      </c>
      <c r="BC31" s="844" t="str">
        <f t="shared" si="0"/>
        <v>01454</v>
      </c>
      <c r="BD31" s="1031" t="str">
        <f t="shared" si="2"/>
        <v>当麻町</v>
      </c>
      <c r="BE31" s="34">
        <f>VLOOKUP($BC31&amp;"_"&amp;$AZ$7,データシート1!$A:$BT,MATCH("cb_"&amp;BE$12,データシート1!$A$1:$BT$1,0),0)</f>
        <v>416.54399999999987</v>
      </c>
      <c r="BF31" s="34">
        <f>VLOOKUP($BC31&amp;"_"&amp;$AZ$7,データシート1!$A:$BT,MATCH("cb_"&amp;BF$12,データシート1!$A$1:$BT$1,0),0)</f>
        <v>2129.8000000000002</v>
      </c>
      <c r="BG31" s="34">
        <f>VLOOKUP($BC31&amp;"_"&amp;$AZ$7,データシート1!$A:$BT,MATCH("cb_"&amp;BG$12,データシート1!$A$1:$BT$1,0),0)</f>
        <v>0</v>
      </c>
      <c r="BH31" s="34">
        <f>VLOOKUP($BC31&amp;"_"&amp;$AZ$7,データシート1!$A:$BT,MATCH("cb_"&amp;BH$12,データシート1!$A$1:$BT$1,0),0)</f>
        <v>139</v>
      </c>
      <c r="BI31" s="34">
        <f>VLOOKUP($BC31&amp;"_"&amp;$AZ$7,データシート1!$A:$BT,MATCH("cb_"&amp;BI$12,データシート1!$A$1:$BT$1,0),0)</f>
        <v>0</v>
      </c>
      <c r="BJ31" s="34">
        <f>VLOOKUP($BC31&amp;"_"&amp;$AZ$7,データシート1!$A:$BT,MATCH("cb_"&amp;BJ$12,データシート1!$A$1:$BT$1,0),0)</f>
        <v>0</v>
      </c>
      <c r="BK31" s="34">
        <f t="shared" si="3"/>
        <v>2685.3440000000001</v>
      </c>
      <c r="BL31" s="36"/>
      <c r="BM31" s="844" t="str">
        <f t="shared" si="4"/>
        <v>01454</v>
      </c>
      <c r="BN31" s="1031" t="str">
        <f t="shared" si="5"/>
        <v>当麻町</v>
      </c>
      <c r="BO31" s="34">
        <f>BE31*VLOOKUP(BO$12,別紙!$B$4:$E$10,MATCH("設備利用率",別紙!$B$4:$E$4,0),0)/100*8760/10^3</f>
        <v>499.90278527999976</v>
      </c>
      <c r="BP31" s="34">
        <f>BF31*VLOOKUP(BP$12,別紙!$B$4:$E$10,MATCH("設備利用率",別紙!$B$4:$E$4,0),0)/100*8760/10^3</f>
        <v>2817.2142480000002</v>
      </c>
      <c r="BQ31" s="34">
        <f>BG31*VLOOKUP(BQ$12,別紙!$B$4:$E$10,MATCH("設備利用率",別紙!$B$4:$E$4,0),0)/100*8760/10^3</f>
        <v>0</v>
      </c>
      <c r="BR31" s="34">
        <f>BH31*VLOOKUP(BR$12,別紙!$B$4:$E$10,MATCH("設備利用率",別紙!$B$4:$E$4,0),0)/100*8760/10^3</f>
        <v>730.58399999999995</v>
      </c>
      <c r="BS31" s="34">
        <f>BI31*VLOOKUP(BS$12,別紙!$B$4:$E$10,MATCH("設備利用率",別紙!$B$4:$E$4,0),0)/100*8760/10^3</f>
        <v>0</v>
      </c>
      <c r="BT31" s="34">
        <f>BJ31*VLOOKUP(BT$12,別紙!$B$4:$E$10,MATCH("設備利用率",別紙!$B$4:$E$4,0),0)/100*8760/10^3</f>
        <v>0</v>
      </c>
      <c r="BU31" s="34">
        <f t="shared" si="6"/>
        <v>4047.70103328</v>
      </c>
      <c r="BV31" s="36"/>
      <c r="BW31" s="33" t="str">
        <f t="shared" si="7"/>
        <v>01454</v>
      </c>
      <c r="BX31" s="33" t="str">
        <f t="shared" si="8"/>
        <v>当麻町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28935.383233424967</v>
      </c>
      <c r="BZ31" s="36"/>
      <c r="CA31" s="33" t="str">
        <f t="shared" si="9"/>
        <v>01454</v>
      </c>
      <c r="CB31" s="33" t="str">
        <f t="shared" si="10"/>
        <v>当麻町</v>
      </c>
      <c r="CC31" s="223">
        <f t="shared" si="11"/>
        <v>1.7276522009307019E-2</v>
      </c>
      <c r="CD31" s="223">
        <f t="shared" si="16"/>
        <v>9.7362258010312785E-2</v>
      </c>
      <c r="CE31" s="223">
        <f t="shared" si="17"/>
        <v>0</v>
      </c>
      <c r="CF31" s="223">
        <f t="shared" si="18"/>
        <v>2.5248810223327516E-2</v>
      </c>
      <c r="CG31" s="223">
        <f t="shared" si="19"/>
        <v>0</v>
      </c>
      <c r="CH31" s="223">
        <f t="shared" si="20"/>
        <v>0</v>
      </c>
      <c r="CI31" s="223">
        <f t="shared" si="12"/>
        <v>0.13988759024294734</v>
      </c>
      <c r="CK31" s="18" t="str">
        <f t="shared" si="13"/>
        <v>01454</v>
      </c>
      <c r="CL31" s="18" t="str">
        <f t="shared" si="14"/>
        <v>当麻町</v>
      </c>
      <c r="CM31" s="18">
        <f>VLOOKUP($CK31&amp;"_"&amp;$AZ$7,データシート1!$A:$BT,MATCH("ca_太陽光発電（10kW未満）",データシート1!$A$1:$BT$1,0),0)</f>
        <v>70</v>
      </c>
      <c r="CN31" s="18">
        <f>VLOOKUP($CK31&amp;"_"&amp;$AZ$5,データシート1!$A:$BT,MATCH("ab_家庭",データシート1!$A$1:$BT$1,0),0)</f>
        <v>3017</v>
      </c>
      <c r="CO31" s="223">
        <f t="shared" si="15"/>
        <v>2.3201856148491878E-2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01484</v>
      </c>
      <c r="AY32" s="18" t="str">
        <f>IF(IFERROR(比較地域マスタ!$Z25,"")=0,"",IFERROR(比較地域マスタ!$Z25,""))</f>
        <v>羽幌町</v>
      </c>
      <c r="AZ32" s="22"/>
      <c r="BA32" s="22"/>
      <c r="BB32" s="22"/>
      <c r="BC32" s="844" t="str">
        <f t="shared" si="0"/>
        <v>01484</v>
      </c>
      <c r="BD32" s="1031" t="str">
        <f t="shared" si="2"/>
        <v>羽幌町</v>
      </c>
      <c r="BE32" s="34">
        <f>VLOOKUP($BC32&amp;"_"&amp;$AZ$7,データシート1!$A:$BT,MATCH("cb_"&amp;BE$12,データシート1!$A$1:$BT$1,0),0)</f>
        <v>117.7</v>
      </c>
      <c r="BF32" s="34">
        <f>VLOOKUP($BC32&amp;"_"&amp;$AZ$7,データシート1!$A:$BT,MATCH("cb_"&amp;BF$12,データシート1!$A$1:$BT$1,0),0)</f>
        <v>732.1</v>
      </c>
      <c r="BG32" s="34">
        <f>VLOOKUP($BC32&amp;"_"&amp;$AZ$7,データシート1!$A:$BT,MATCH("cb_"&amp;BG$12,データシート1!$A$1:$BT$1,0),0)</f>
        <v>1133.6999999999996</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1983.4999999999995</v>
      </c>
      <c r="BL32" s="36"/>
      <c r="BM32" s="844" t="str">
        <f t="shared" si="4"/>
        <v>01484</v>
      </c>
      <c r="BN32" s="1031" t="str">
        <f t="shared" si="5"/>
        <v>羽幌町</v>
      </c>
      <c r="BO32" s="34">
        <f>BE32*VLOOKUP(BO$12,別紙!$B$4:$E$10,MATCH("設備利用率",別紙!$B$4:$E$4,0),0)/100*8760/10^3</f>
        <v>141.25412400000002</v>
      </c>
      <c r="BP32" s="34">
        <f>BF32*VLOOKUP(BP$12,別紙!$B$4:$E$10,MATCH("設備利用率",別紙!$B$4:$E$4,0),0)/100*8760/10^3</f>
        <v>968.39259600000014</v>
      </c>
      <c r="BQ32" s="34">
        <f>BG32*VLOOKUP(BQ$12,別紙!$B$4:$E$10,MATCH("設備利用率",別紙!$B$4:$E$4,0),0)/100*8760/10^3</f>
        <v>2462.9405759999991</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3572.5872959999992</v>
      </c>
      <c r="BV32" s="36"/>
      <c r="BW32" s="33" t="str">
        <f t="shared" si="7"/>
        <v>01484</v>
      </c>
      <c r="BX32" s="33" t="str">
        <f t="shared" si="8"/>
        <v>羽幌町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35546.114305252631</v>
      </c>
      <c r="BZ32" s="36"/>
      <c r="CA32" s="33" t="str">
        <f t="shared" si="9"/>
        <v>01484</v>
      </c>
      <c r="CB32" s="33" t="str">
        <f t="shared" si="10"/>
        <v>羽幌町</v>
      </c>
      <c r="CC32" s="223">
        <f t="shared" si="11"/>
        <v>3.9738274284209724E-3</v>
      </c>
      <c r="CD32" s="223">
        <f t="shared" si="16"/>
        <v>2.724327581023114E-2</v>
      </c>
      <c r="CE32" s="223">
        <f t="shared" si="17"/>
        <v>6.9288602260417859E-2</v>
      </c>
      <c r="CF32" s="223">
        <f t="shared" si="18"/>
        <v>0</v>
      </c>
      <c r="CG32" s="223">
        <f t="shared" si="19"/>
        <v>0</v>
      </c>
      <c r="CH32" s="223">
        <f t="shared" si="20"/>
        <v>0</v>
      </c>
      <c r="CI32" s="223">
        <f t="shared" si="12"/>
        <v>0.10050570549906998</v>
      </c>
      <c r="CJ32" s="22"/>
      <c r="CK32" s="18" t="str">
        <f t="shared" si="13"/>
        <v>01484</v>
      </c>
      <c r="CL32" s="18" t="str">
        <f t="shared" si="14"/>
        <v>羽幌町</v>
      </c>
      <c r="CM32" s="18">
        <f>VLOOKUP($CK32&amp;"_"&amp;$AZ$7,データシート1!$A:$BT,MATCH("ca_太陽光発電（10kW未満）",データシート1!$A$1:$BT$1,0),0)</f>
        <v>22</v>
      </c>
      <c r="CN32" s="18">
        <f>VLOOKUP($CK32&amp;"_"&amp;$AZ$5,データシート1!$A:$BT,MATCH("ab_家庭",データシート1!$A$1:$BT$1,0),0)</f>
        <v>3431</v>
      </c>
      <c r="CO32" s="223">
        <f t="shared" si="15"/>
        <v>6.4121247449723112E-3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06341</v>
      </c>
      <c r="AY33" s="18" t="str">
        <f>IF(IFERROR(比較地域マスタ!$Z26,"")=0,"",IFERROR(比較地域マスタ!$Z26,""))</f>
        <v>大石田町</v>
      </c>
      <c r="BC33" s="844" t="str">
        <f t="shared" si="0"/>
        <v>06341</v>
      </c>
      <c r="BD33" s="1031" t="str">
        <f t="shared" si="2"/>
        <v>大石田町</v>
      </c>
      <c r="BE33" s="34">
        <f>VLOOKUP($BC33&amp;"_"&amp;$AZ$7,データシート1!$A:$BT,MATCH("cb_"&amp;BE$12,データシート1!$A$1:$BT$1,0),0)</f>
        <v>170.90000000000003</v>
      </c>
      <c r="BF33" s="34">
        <f>VLOOKUP($BC33&amp;"_"&amp;$AZ$7,データシート1!$A:$BT,MATCH("cb_"&amp;BF$12,データシート1!$A$1:$BT$1,0),0)</f>
        <v>11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181.90000000000003</v>
      </c>
      <c r="BL33" s="36"/>
      <c r="BM33" s="844" t="str">
        <f t="shared" si="4"/>
        <v>06341</v>
      </c>
      <c r="BN33" s="1031" t="str">
        <f t="shared" si="5"/>
        <v>大石田町</v>
      </c>
      <c r="BO33" s="34">
        <f>BE33*VLOOKUP(BO$12,別紙!$B$4:$E$10,MATCH("設備利用率",別紙!$B$4:$E$4,0),0)/100*8760/10^3</f>
        <v>205.10050800000002</v>
      </c>
      <c r="BP33" s="34">
        <f>BF33*VLOOKUP(BP$12,別紙!$B$4:$E$10,MATCH("設備利用率",別紙!$B$4:$E$4,0),0)/100*8760/10^3</f>
        <v>14.550360000000001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219.65086800000003</v>
      </c>
      <c r="BV33" s="36"/>
      <c r="BW33" s="33" t="str">
        <f t="shared" si="7"/>
        <v>06341</v>
      </c>
      <c r="BX33" s="33" t="str">
        <f t="shared" si="8"/>
        <v>大石田町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28564.319404095026</v>
      </c>
      <c r="BZ33" s="36"/>
      <c r="CA33" s="33" t="str">
        <f t="shared" si="9"/>
        <v>06341</v>
      </c>
      <c r="CB33" s="33" t="str">
        <f t="shared" si="10"/>
        <v>大石田町</v>
      </c>
      <c r="CC33" s="223">
        <f t="shared" si="11"/>
        <v>7.1803043894893741E-3</v>
      </c>
      <c r="CD33" s="223">
        <f t="shared" si="16"/>
        <v>5.0938934669362505E-4</v>
      </c>
      <c r="CE33" s="223">
        <f t="shared" si="17"/>
        <v>0</v>
      </c>
      <c r="CF33" s="223">
        <f t="shared" si="18"/>
        <v>0</v>
      </c>
      <c r="CG33" s="223">
        <f t="shared" si="19"/>
        <v>0</v>
      </c>
      <c r="CH33" s="223">
        <f t="shared" si="20"/>
        <v>0</v>
      </c>
      <c r="CI33" s="223">
        <f t="shared" si="12"/>
        <v>7.689693736183E-3</v>
      </c>
      <c r="CK33" s="18" t="str">
        <f t="shared" si="13"/>
        <v>06341</v>
      </c>
      <c r="CL33" s="18" t="str">
        <f t="shared" si="14"/>
        <v>大石田町</v>
      </c>
      <c r="CM33" s="18">
        <f>VLOOKUP($CK33&amp;"_"&amp;$AZ$7,データシート1!$A:$BT,MATCH("ca_太陽光発電（10kW未満）",データシート1!$A$1:$BT$1,0),0)</f>
        <v>36</v>
      </c>
      <c r="CN33" s="18">
        <f>VLOOKUP($CK33&amp;"_"&amp;$AZ$5,データシート1!$A:$BT,MATCH("ab_家庭",データシート1!$A$1:$BT$1,0),0)</f>
        <v>2245</v>
      </c>
      <c r="CO33" s="223">
        <f t="shared" si="15"/>
        <v>1.6035634743875277E-2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17324</v>
      </c>
      <c r="AY34" s="18" t="str">
        <f>IF(IFERROR(比較地域マスタ!$Z27,"")=0,"",IFERROR(比較地域マスタ!$Z27,""))</f>
        <v>川北町</v>
      </c>
      <c r="BC34" s="844" t="str">
        <f t="shared" si="0"/>
        <v>17324</v>
      </c>
      <c r="BD34" s="1031" t="str">
        <f t="shared" si="2"/>
        <v>川北町</v>
      </c>
      <c r="BE34" s="34">
        <f>VLOOKUP($BC34&amp;"_"&amp;$AZ$7,データシート1!$A:$BT,MATCH("cb_"&amp;BE$12,データシート1!$A$1:$BT$1,0),0)</f>
        <v>850.89999999999975</v>
      </c>
      <c r="BF34" s="34">
        <f>VLOOKUP($BC34&amp;"_"&amp;$AZ$7,データシート1!$A:$BT,MATCH("cb_"&amp;BF$12,データシート1!$A$1:$BT$1,0),0)</f>
        <v>3286.3</v>
      </c>
      <c r="BG34" s="34">
        <f>VLOOKUP($BC34&amp;"_"&amp;$AZ$7,データシート1!$A:$BT,MATCH("cb_"&amp;BG$12,データシート1!$A$1:$BT$1,0),0)</f>
        <v>0</v>
      </c>
      <c r="BH34" s="34">
        <f>VLOOKUP($BC34&amp;"_"&amp;$AZ$7,データシート1!$A:$BT,MATCH("cb_"&amp;BH$12,データシート1!$A$1:$BT$1,0),0)</f>
        <v>630</v>
      </c>
      <c r="BI34" s="34">
        <f>VLOOKUP($BC34&amp;"_"&amp;$AZ$7,データシート1!$A:$BT,MATCH("cb_"&amp;BI$12,データシート1!$A$1:$BT$1,0),0)</f>
        <v>0</v>
      </c>
      <c r="BJ34" s="34">
        <f>VLOOKUP($BC34&amp;"_"&amp;$AZ$7,データシート1!$A:$BT,MATCH("cb_"&amp;BJ$12,データシート1!$A$1:$BT$1,0),0)</f>
        <v>0</v>
      </c>
      <c r="BK34" s="34">
        <f t="shared" si="3"/>
        <v>4767.2</v>
      </c>
      <c r="BL34" s="36"/>
      <c r="BM34" s="844" t="str">
        <f t="shared" si="4"/>
        <v>17324</v>
      </c>
      <c r="BN34" s="1031" t="str">
        <f t="shared" si="5"/>
        <v>川北町</v>
      </c>
      <c r="BO34" s="34">
        <f>BE34*VLOOKUP(BO$12,別紙!$B$4:$E$10,MATCH("設備利用率",別紙!$B$4:$E$4,0),0)/100*8760/10^3</f>
        <v>1021.1821079999996</v>
      </c>
      <c r="BP34" s="34">
        <f>BF34*VLOOKUP(BP$12,別紙!$B$4:$E$10,MATCH("設備利用率",別紙!$B$4:$E$4,0),0)/100*8760/10^3</f>
        <v>4346.9861879999999</v>
      </c>
      <c r="BQ34" s="34">
        <f>BG34*VLOOKUP(BQ$12,別紙!$B$4:$E$10,MATCH("設備利用率",別紙!$B$4:$E$4,0),0)/100*8760/10^3</f>
        <v>0</v>
      </c>
      <c r="BR34" s="34">
        <f>BH34*VLOOKUP(BR$12,別紙!$B$4:$E$10,MATCH("設備利用率",別紙!$B$4:$E$4,0),0)/100*8760/10^3</f>
        <v>3311.28</v>
      </c>
      <c r="BS34" s="34">
        <f>BI34*VLOOKUP(BS$12,別紙!$B$4:$E$10,MATCH("設備利用率",別紙!$B$4:$E$4,0),0)/100*8760/10^3</f>
        <v>0</v>
      </c>
      <c r="BT34" s="34">
        <f>BJ34*VLOOKUP(BT$12,別紙!$B$4:$E$10,MATCH("設備利用率",別紙!$B$4:$E$4,0),0)/100*8760/10^3</f>
        <v>0</v>
      </c>
      <c r="BU34" s="34">
        <f t="shared" si="6"/>
        <v>8679.4482960000005</v>
      </c>
      <c r="BV34" s="36"/>
      <c r="BW34" s="33" t="str">
        <f t="shared" si="7"/>
        <v>17324</v>
      </c>
      <c r="BX34" s="33" t="str">
        <f t="shared" si="8"/>
        <v>川北町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55383.685128165991</v>
      </c>
      <c r="BZ34" s="36"/>
      <c r="CA34" s="33" t="str">
        <f t="shared" si="9"/>
        <v>17324</v>
      </c>
      <c r="CB34" s="33" t="str">
        <f t="shared" si="10"/>
        <v>川北町</v>
      </c>
      <c r="CC34" s="223">
        <f t="shared" si="11"/>
        <v>1.8438319978831927E-2</v>
      </c>
      <c r="CD34" s="223">
        <f t="shared" si="16"/>
        <v>7.8488568933981817E-2</v>
      </c>
      <c r="CE34" s="223">
        <f t="shared" si="17"/>
        <v>0</v>
      </c>
      <c r="CF34" s="223">
        <f t="shared" si="18"/>
        <v>5.9788004217076043E-2</v>
      </c>
      <c r="CG34" s="223">
        <f t="shared" si="19"/>
        <v>0</v>
      </c>
      <c r="CH34" s="223">
        <f t="shared" si="20"/>
        <v>0</v>
      </c>
      <c r="CI34" s="223">
        <f t="shared" si="12"/>
        <v>0.15671489312988982</v>
      </c>
      <c r="CK34" s="18" t="str">
        <f t="shared" si="13"/>
        <v>17324</v>
      </c>
      <c r="CL34" s="18" t="str">
        <f t="shared" si="14"/>
        <v>川北町</v>
      </c>
      <c r="CM34" s="18">
        <f>VLOOKUP($CK34&amp;"_"&amp;$AZ$7,データシート1!$A:$BT,MATCH("ca_太陽光発電（10kW未満）",データシート1!$A$1:$BT$1,0),0)</f>
        <v>178</v>
      </c>
      <c r="CN34" s="18">
        <f>VLOOKUP($CK34&amp;"_"&amp;$AZ$5,データシート1!$A:$BT,MATCH("ab_家庭",データシート1!$A$1:$BT$1,0),0)</f>
        <v>2019</v>
      </c>
      <c r="CO34" s="223">
        <f t="shared" si="15"/>
        <v>8.8162456661713726E-2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41423</v>
      </c>
      <c r="AY35" s="18" t="str">
        <f>IF(IFERROR(比較地域マスタ!$Z28,"")=0,"",IFERROR(比較地域マスタ!$Z28,""))</f>
        <v>大町町</v>
      </c>
      <c r="BC35" s="844" t="str">
        <f t="shared" si="0"/>
        <v>41423</v>
      </c>
      <c r="BD35" s="1031" t="str">
        <f t="shared" si="2"/>
        <v>大町町</v>
      </c>
      <c r="BE35" s="34">
        <f>VLOOKUP($BC35&amp;"_"&amp;$AZ$7,データシート1!$A:$BT,MATCH("cb_"&amp;BE$12,データシート1!$A$1:$BT$1,0),0)</f>
        <v>1548.5699999999997</v>
      </c>
      <c r="BF35" s="34">
        <f>VLOOKUP($BC35&amp;"_"&amp;$AZ$7,データシート1!$A:$BT,MATCH("cb_"&amp;BF$12,データシート1!$A$1:$BT$1,0),0)</f>
        <v>6349.5999999999995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7898.1699999999992</v>
      </c>
      <c r="BL35" s="36"/>
      <c r="BM35" s="844" t="str">
        <f t="shared" si="4"/>
        <v>41423</v>
      </c>
      <c r="BN35" s="1031" t="str">
        <f t="shared" si="5"/>
        <v>大町町</v>
      </c>
      <c r="BO35" s="34">
        <f>BE35*VLOOKUP(BO$12,別紙!$B$4:$E$10,MATCH("設備利用率",別紙!$B$4:$E$4,0),0)/100*8760/10^3</f>
        <v>1858.4698283999999</v>
      </c>
      <c r="BP35" s="34">
        <f>BF35*VLOOKUP(BP$12,別紙!$B$4:$E$10,MATCH("設備利用率",別紙!$B$4:$E$4,0),0)/100*8760/10^3</f>
        <v>8398.9968960000006</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10257.466724400001</v>
      </c>
      <c r="BV35" s="36"/>
      <c r="BW35" s="33" t="str">
        <f t="shared" si="7"/>
        <v>41423</v>
      </c>
      <c r="BX35" s="33" t="str">
        <f t="shared" si="8"/>
        <v>大町町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51929.007371340907</v>
      </c>
      <c r="BZ35" s="36"/>
      <c r="CA35" s="33" t="str">
        <f t="shared" si="9"/>
        <v>41423</v>
      </c>
      <c r="CB35" s="33" t="str">
        <f t="shared" si="10"/>
        <v>大町町</v>
      </c>
      <c r="CC35" s="223">
        <f t="shared" si="11"/>
        <v>3.5788664611095006E-2</v>
      </c>
      <c r="CD35" s="223">
        <f t="shared" si="16"/>
        <v>0.16173998543702806</v>
      </c>
      <c r="CE35" s="223">
        <f t="shared" si="17"/>
        <v>0</v>
      </c>
      <c r="CF35" s="223">
        <f t="shared" si="18"/>
        <v>0</v>
      </c>
      <c r="CG35" s="223">
        <f t="shared" si="19"/>
        <v>0</v>
      </c>
      <c r="CH35" s="223">
        <f t="shared" si="20"/>
        <v>0</v>
      </c>
      <c r="CI35" s="223">
        <f t="shared" si="12"/>
        <v>0.19752865004812306</v>
      </c>
      <c r="CK35" s="18" t="str">
        <f t="shared" si="13"/>
        <v>41423</v>
      </c>
      <c r="CL35" s="18" t="str">
        <f t="shared" si="14"/>
        <v>大町町</v>
      </c>
      <c r="CM35" s="18">
        <f>VLOOKUP($CK35&amp;"_"&amp;$AZ$7,データシート1!$A:$BT,MATCH("ca_太陽光発電（10kW未満）",データシート1!$A$1:$BT$1,0),0)</f>
        <v>308</v>
      </c>
      <c r="CN35" s="18">
        <f>VLOOKUP($CK35&amp;"_"&amp;$AZ$5,データシート1!$A:$BT,MATCH("ab_家庭",データシート1!$A$1:$BT$1,0),0)</f>
        <v>2697</v>
      </c>
      <c r="CO35" s="223">
        <f t="shared" si="15"/>
        <v>0.11420096403411198</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29441</v>
      </c>
      <c r="AY36" s="18" t="str">
        <f>IF(IFERROR(比較地域マスタ!$Z29,"")=0,"",IFERROR(比較地域マスタ!$Z29,""))</f>
        <v>吉野町</v>
      </c>
      <c r="BC36" s="844" t="str">
        <f t="shared" si="0"/>
        <v>29441</v>
      </c>
      <c r="BD36" s="1031" t="str">
        <f t="shared" si="2"/>
        <v>吉野町</v>
      </c>
      <c r="BE36" s="34">
        <f>VLOOKUP($BC36&amp;"_"&amp;$AZ$7,データシート1!$A:$BT,MATCH("cb_"&amp;BE$12,データシート1!$A$1:$BT$1,0),0)</f>
        <v>462.30000000000007</v>
      </c>
      <c r="BF36" s="34">
        <f>VLOOKUP($BC36&amp;"_"&amp;$AZ$7,データシート1!$A:$BT,MATCH("cb_"&amp;BF$12,データシート1!$A$1:$BT$1,0),0)</f>
        <v>33518.700000000004</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33981.000000000007</v>
      </c>
      <c r="BL36" s="36"/>
      <c r="BM36" s="844" t="str">
        <f t="shared" si="4"/>
        <v>29441</v>
      </c>
      <c r="BN36" s="1031" t="str">
        <f t="shared" si="5"/>
        <v>吉野町</v>
      </c>
      <c r="BO36" s="34">
        <f>BE36*VLOOKUP(BO$12,別紙!$B$4:$E$10,MATCH("設備利用率",別紙!$B$4:$E$4,0),0)/100*8760/10^3</f>
        <v>554.81547599999999</v>
      </c>
      <c r="BP36" s="34">
        <f>BF36*VLOOKUP(BP$12,別紙!$B$4:$E$10,MATCH("設備利用率",別紙!$B$4:$E$4,0),0)/100*8760/10^3</f>
        <v>44337.19561200001</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44892.011088000014</v>
      </c>
      <c r="BV36" s="36"/>
      <c r="BW36" s="33" t="str">
        <f t="shared" si="7"/>
        <v>29441</v>
      </c>
      <c r="BX36" s="33" t="str">
        <f t="shared" si="8"/>
        <v>吉野町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39655.218194471599</v>
      </c>
      <c r="BZ36" s="36"/>
      <c r="CA36" s="33" t="str">
        <f t="shared" si="9"/>
        <v>29441</v>
      </c>
      <c r="CB36" s="33" t="str">
        <f t="shared" si="10"/>
        <v>吉野町</v>
      </c>
      <c r="CC36" s="223">
        <f t="shared" si="11"/>
        <v>1.3990982807840098E-2</v>
      </c>
      <c r="CD36" s="223">
        <f t="shared" si="16"/>
        <v>1.1180671203110699</v>
      </c>
      <c r="CE36" s="223">
        <f t="shared" si="17"/>
        <v>0</v>
      </c>
      <c r="CF36" s="223">
        <f t="shared" si="18"/>
        <v>0</v>
      </c>
      <c r="CG36" s="223">
        <f t="shared" si="19"/>
        <v>0</v>
      </c>
      <c r="CH36" s="223">
        <f t="shared" si="20"/>
        <v>0</v>
      </c>
      <c r="CI36" s="223">
        <f t="shared" si="12"/>
        <v>1.1320581031189103</v>
      </c>
      <c r="CK36" s="18" t="str">
        <f t="shared" si="13"/>
        <v>29441</v>
      </c>
      <c r="CL36" s="18" t="str">
        <f t="shared" si="14"/>
        <v>吉野町</v>
      </c>
      <c r="CM36" s="18">
        <f>VLOOKUP($CK36&amp;"_"&amp;$AZ$7,データシート1!$A:$BT,MATCH("ca_太陽光発電（10kW未満）",データシート1!$A$1:$BT$1,0),0)</f>
        <v>98</v>
      </c>
      <c r="CN36" s="18">
        <f>VLOOKUP($CK36&amp;"_"&amp;$AZ$5,データシート1!$A:$BT,MATCH("ab_家庭",データシート1!$A$1:$BT$1,0),0)</f>
        <v>3086</v>
      </c>
      <c r="CO36" s="223">
        <f t="shared" si="15"/>
        <v>3.1756318859364877E-2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10426</v>
      </c>
      <c r="AY37" s="18" t="str">
        <f>IF(IFERROR(比較地域マスタ!$Z30,"")=0,"",IFERROR(比較地域マスタ!$Z30,""))</f>
        <v>草津町</v>
      </c>
      <c r="BC37" s="844" t="str">
        <f t="shared" si="0"/>
        <v>10426</v>
      </c>
      <c r="BD37" s="1031" t="str">
        <f t="shared" si="2"/>
        <v>草津町</v>
      </c>
      <c r="BE37" s="34">
        <f>VLOOKUP($BC37&amp;"_"&amp;$AZ$7,データシート1!$A:$BT,MATCH("cb_"&amp;BE$12,データシート1!$A$1:$BT$1,0),0)</f>
        <v>77.099999999999994</v>
      </c>
      <c r="BF37" s="34">
        <f>VLOOKUP($BC37&amp;"_"&amp;$AZ$7,データシート1!$A:$BT,MATCH("cb_"&amp;BF$12,データシート1!$A$1:$BT$1,0),0)</f>
        <v>2682.2</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2759.2999999999997</v>
      </c>
      <c r="BL37" s="36"/>
      <c r="BM37" s="844" t="str">
        <f t="shared" si="4"/>
        <v>10426</v>
      </c>
      <c r="BN37" s="1031" t="str">
        <f t="shared" si="5"/>
        <v>草津町</v>
      </c>
      <c r="BO37" s="34">
        <f>BE37*VLOOKUP(BO$12,別紙!$B$4:$E$10,MATCH("設備利用率",別紙!$B$4:$E$4,0),0)/100*8760/10^3</f>
        <v>92.529251999999985</v>
      </c>
      <c r="BP37" s="34">
        <f>BF37*VLOOKUP(BP$12,別紙!$B$4:$E$10,MATCH("設備利用率",別紙!$B$4:$E$4,0),0)/100*8760/10^3</f>
        <v>3547.9068719999996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3640.4361239999994</v>
      </c>
      <c r="BV37" s="36"/>
      <c r="BW37" s="33" t="str">
        <f t="shared" si="7"/>
        <v>10426</v>
      </c>
      <c r="BX37" s="33" t="str">
        <f t="shared" si="8"/>
        <v>草津町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41759.721124362455</v>
      </c>
      <c r="BZ37" s="36"/>
      <c r="CA37" s="33" t="str">
        <f t="shared" si="9"/>
        <v>10426</v>
      </c>
      <c r="CB37" s="33" t="str">
        <f t="shared" si="10"/>
        <v>草津町</v>
      </c>
      <c r="CC37" s="223">
        <f t="shared" si="11"/>
        <v>2.2157535900310119E-3</v>
      </c>
      <c r="CD37" s="223">
        <f t="shared" si="16"/>
        <v>8.4960023114957178E-2</v>
      </c>
      <c r="CE37" s="223">
        <f t="shared" si="17"/>
        <v>0</v>
      </c>
      <c r="CF37" s="223">
        <f t="shared" si="18"/>
        <v>0</v>
      </c>
      <c r="CG37" s="223">
        <f t="shared" si="19"/>
        <v>0</v>
      </c>
      <c r="CH37" s="223">
        <f t="shared" si="20"/>
        <v>0</v>
      </c>
      <c r="CI37" s="223">
        <f t="shared" si="12"/>
        <v>8.7175776704988175E-2</v>
      </c>
      <c r="CK37" s="18" t="str">
        <f t="shared" si="13"/>
        <v>10426</v>
      </c>
      <c r="CL37" s="18" t="str">
        <f t="shared" si="14"/>
        <v>草津町</v>
      </c>
      <c r="CM37" s="18">
        <f>VLOOKUP($CK37&amp;"_"&amp;$AZ$7,データシート1!$A:$BT,MATCH("ca_太陽光発電（10kW未満）",データシート1!$A$1:$BT$1,0),0)</f>
        <v>16</v>
      </c>
      <c r="CN37" s="18">
        <f>VLOOKUP($CK37&amp;"_"&amp;$AZ$5,データシート1!$A:$BT,MATCH("ab_家庭",データシート1!$A$1:$BT$1,0),0)</f>
        <v>3429</v>
      </c>
      <c r="CO37" s="223">
        <f t="shared" si="15"/>
        <v>4.666083406240887E-3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01331</v>
      </c>
      <c r="AY38" s="18" t="str">
        <f>IF(IFERROR(比較地域マスタ!$Z31,"")=0,"",IFERROR(比較地域マスタ!$Z31,""))</f>
        <v>松前町</v>
      </c>
      <c r="BC38" s="844" t="str">
        <f t="shared" si="0"/>
        <v>01331</v>
      </c>
      <c r="BD38" s="1031" t="str">
        <f t="shared" si="2"/>
        <v>松前町</v>
      </c>
      <c r="BE38" s="34">
        <f>VLOOKUP($BC38&amp;"_"&amp;$AZ$7,データシート1!$A:$BT,MATCH("cb_"&amp;BE$12,データシート1!$A$1:$BT$1,0),0)</f>
        <v>41.6</v>
      </c>
      <c r="BF38" s="34">
        <f>VLOOKUP($BC38&amp;"_"&amp;$AZ$7,データシート1!$A:$BT,MATCH("cb_"&amp;BF$12,データシート1!$A$1:$BT$1,0),0)</f>
        <v>2175.6999999999998</v>
      </c>
      <c r="BG38" s="34">
        <f>VLOOKUP($BC38&amp;"_"&amp;$AZ$7,データシート1!$A:$BT,MATCH("cb_"&amp;BG$12,データシート1!$A$1:$BT$1,0),0)</f>
        <v>43634.1</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45851.4</v>
      </c>
      <c r="BL38" s="36"/>
      <c r="BM38" s="844" t="str">
        <f t="shared" si="4"/>
        <v>01331</v>
      </c>
      <c r="BN38" s="1031" t="str">
        <f t="shared" si="5"/>
        <v>松前町</v>
      </c>
      <c r="BO38" s="34">
        <f>BE38*VLOOKUP(BO$12,別紙!$B$4:$E$10,MATCH("設備利用率",別紙!$B$4:$E$4,0),0)/100*8760/10^3</f>
        <v>49.924991999999989</v>
      </c>
      <c r="BP38" s="34">
        <f>BF38*VLOOKUP(BP$12,別紙!$B$4:$E$10,MATCH("設備利用率",別紙!$B$4:$E$4,0),0)/100*8760/10^3</f>
        <v>2877.9289319999998</v>
      </c>
      <c r="BQ38" s="34">
        <f>BG38*VLOOKUP(BQ$12,別紙!$B$4:$E$10,MATCH("設備利用率",別紙!$B$4:$E$4,0),0)/100*8760/10^3</f>
        <v>94794.209567999991</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97722.063491999987</v>
      </c>
      <c r="BV38" s="36"/>
      <c r="BW38" s="33" t="str">
        <f t="shared" si="7"/>
        <v>01331</v>
      </c>
      <c r="BX38" s="33" t="str">
        <f t="shared" si="8"/>
        <v>松前町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30373.488575562511</v>
      </c>
      <c r="BZ38" s="36"/>
      <c r="CA38" s="33" t="str">
        <f t="shared" si="9"/>
        <v>01331</v>
      </c>
      <c r="CB38" s="33" t="str">
        <f t="shared" si="10"/>
        <v>松前町</v>
      </c>
      <c r="CC38" s="223">
        <f t="shared" si="11"/>
        <v>1.6437029245355754E-3</v>
      </c>
      <c r="CD38" s="223">
        <f t="shared" si="16"/>
        <v>9.4751346222227653E-2</v>
      </c>
      <c r="CE38" s="223">
        <f t="shared" si="17"/>
        <v>3.1209523177481899</v>
      </c>
      <c r="CF38" s="223">
        <f t="shared" si="18"/>
        <v>0</v>
      </c>
      <c r="CG38" s="223">
        <f t="shared" si="19"/>
        <v>0</v>
      </c>
      <c r="CH38" s="223">
        <f t="shared" si="20"/>
        <v>0</v>
      </c>
      <c r="CI38" s="223">
        <f t="shared" si="12"/>
        <v>3.2173473668949533</v>
      </c>
      <c r="CK38" s="18" t="str">
        <f t="shared" si="13"/>
        <v>01331</v>
      </c>
      <c r="CL38" s="18" t="str">
        <f t="shared" si="14"/>
        <v>松前町</v>
      </c>
      <c r="CM38" s="18">
        <f>VLOOKUP($CK38&amp;"_"&amp;$AZ$7,データシート1!$A:$BT,MATCH("ca_太陽光発電（10kW未満）",データシート1!$A$1:$BT$1,0),0)</f>
        <v>8</v>
      </c>
      <c r="CN38" s="18">
        <f>VLOOKUP($CK38&amp;"_"&amp;$AZ$5,データシート1!$A:$BT,MATCH("ab_家庭",データシート1!$A$1:$BT$1,0),0)</f>
        <v>3706</v>
      </c>
      <c r="CO38" s="223">
        <f t="shared" si="15"/>
        <v>2.1586616297895305E-3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01644</v>
      </c>
      <c r="AY39" s="18" t="str">
        <f>IF(IFERROR(比較地域マスタ!$Z32,"")=0,"",IFERROR(比較地域マスタ!$Z32,""))</f>
        <v>池田町</v>
      </c>
      <c r="BC39" s="844" t="str">
        <f t="shared" si="0"/>
        <v>01644</v>
      </c>
      <c r="BD39" s="1031" t="str">
        <f t="shared" si="2"/>
        <v>池田町</v>
      </c>
      <c r="BE39" s="34">
        <f>VLOOKUP($BC39&amp;"_"&amp;$AZ$7,データシート1!$A:$BT,MATCH("cb_"&amp;BE$12,データシート1!$A$1:$BT$1,0),0)</f>
        <v>856.99599999999964</v>
      </c>
      <c r="BF39" s="34">
        <f>VLOOKUP($BC39&amp;"_"&amp;$AZ$7,データシート1!$A:$BT,MATCH("cb_"&amp;BF$12,データシート1!$A$1:$BT$1,0),0)</f>
        <v>7572.7999999999984</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8429.7959999999985</v>
      </c>
      <c r="BL39" s="36"/>
      <c r="BM39" s="844" t="str">
        <f t="shared" si="4"/>
        <v>01644</v>
      </c>
      <c r="BN39" s="1031" t="str">
        <f t="shared" si="5"/>
        <v>池田町</v>
      </c>
      <c r="BO39" s="34">
        <f>BE39*VLOOKUP(BO$12,別紙!$B$4:$E$10,MATCH("設備利用率",別紙!$B$4:$E$4,0),0)/100*8760/10^3</f>
        <v>1028.4980395199996</v>
      </c>
      <c r="BP39" s="34">
        <f>BF39*VLOOKUP(BP$12,別紙!$B$4:$E$10,MATCH("設備利用率",別紙!$B$4:$E$4,0),0)/100*8760/10^3</f>
        <v>10016.996927999997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11045.494967519997</v>
      </c>
      <c r="BV39" s="36"/>
      <c r="BW39" s="33" t="str">
        <f t="shared" si="7"/>
        <v>01644</v>
      </c>
      <c r="BX39" s="33" t="str">
        <f t="shared" si="8"/>
        <v>池田町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35918.549534566766</v>
      </c>
      <c r="BZ39" s="36"/>
      <c r="CA39" s="33" t="str">
        <f t="shared" si="9"/>
        <v>01644</v>
      </c>
      <c r="CB39" s="33" t="str">
        <f t="shared" si="10"/>
        <v>池田町</v>
      </c>
      <c r="CC39" s="223">
        <f t="shared" si="11"/>
        <v>2.8634175178210042E-2</v>
      </c>
      <c r="CD39" s="223">
        <f t="shared" si="16"/>
        <v>0.27888088627743685</v>
      </c>
      <c r="CE39" s="223">
        <f t="shared" si="17"/>
        <v>0</v>
      </c>
      <c r="CF39" s="223">
        <f t="shared" si="18"/>
        <v>0</v>
      </c>
      <c r="CG39" s="223">
        <f t="shared" si="19"/>
        <v>0</v>
      </c>
      <c r="CH39" s="223">
        <f t="shared" si="20"/>
        <v>0</v>
      </c>
      <c r="CI39" s="223">
        <f t="shared" si="12"/>
        <v>0.30751506145564689</v>
      </c>
      <c r="CK39" s="18" t="str">
        <f t="shared" si="13"/>
        <v>01644</v>
      </c>
      <c r="CL39" s="18" t="str">
        <f t="shared" si="14"/>
        <v>池田町</v>
      </c>
      <c r="CM39" s="18">
        <f>VLOOKUP($CK39&amp;"_"&amp;$AZ$7,データシート1!$A:$BT,MATCH("ca_太陽光発電（10kW未満）",データシート1!$A$1:$BT$1,0),0)</f>
        <v>145</v>
      </c>
      <c r="CN39" s="18">
        <f>VLOOKUP($CK39&amp;"_"&amp;$AZ$5,データシート1!$A:$BT,MATCH("ab_家庭",データシート1!$A$1:$BT$1,0),0)</f>
        <v>3272</v>
      </c>
      <c r="CO39" s="223">
        <f t="shared" si="15"/>
        <v>4.4315403422982888E-2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01642</v>
      </c>
      <c r="AY40" s="18" t="str">
        <f>IF(IFERROR(比較地域マスタ!$Z33,"")=0,"",IFERROR(比較地域マスタ!$Z33,""))</f>
        <v>広尾町</v>
      </c>
      <c r="BC40" s="844" t="str">
        <f t="shared" si="0"/>
        <v>01642</v>
      </c>
      <c r="BD40" s="1031" t="str">
        <f t="shared" si="2"/>
        <v>広尾町</v>
      </c>
      <c r="BE40" s="34">
        <f>VLOOKUP($BC40&amp;"_"&amp;$AZ$7,データシート1!$A:$BT,MATCH("cb_"&amp;BE$12,データシート1!$A$1:$BT$1,0),0)</f>
        <v>378.59999999999997</v>
      </c>
      <c r="BF40" s="34">
        <f>VLOOKUP($BC40&amp;"_"&amp;$AZ$7,データシート1!$A:$BT,MATCH("cb_"&amp;BF$12,データシート1!$A$1:$BT$1,0),0)</f>
        <v>9751.8999999999978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200</v>
      </c>
      <c r="BK40" s="34">
        <f t="shared" si="3"/>
        <v>10330.499999999998</v>
      </c>
      <c r="BL40" s="36"/>
      <c r="BM40" s="844" t="str">
        <f t="shared" si="4"/>
        <v>01642</v>
      </c>
      <c r="BN40" s="1031" t="str">
        <f t="shared" si="5"/>
        <v>広尾町</v>
      </c>
      <c r="BO40" s="34">
        <f>BE40*VLOOKUP(BO$12,別紙!$B$4:$E$10,MATCH("設備利用率",別紙!$B$4:$E$4,0),0)/100*8760/10^3</f>
        <v>454.365432</v>
      </c>
      <c r="BP40" s="34">
        <f>BF40*VLOOKUP(BP$12,別紙!$B$4:$E$10,MATCH("設備利用率",別紙!$B$4:$E$4,0),0)/100*8760/10^3</f>
        <v>12899.423244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1401.6</v>
      </c>
      <c r="BU40" s="34">
        <f t="shared" si="6"/>
        <v>14755.388676</v>
      </c>
      <c r="BV40" s="36"/>
      <c r="BW40" s="33" t="str">
        <f t="shared" si="7"/>
        <v>01642</v>
      </c>
      <c r="BX40" s="33" t="str">
        <f t="shared" si="8"/>
        <v>広尾町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44136.079838012563</v>
      </c>
      <c r="BZ40" s="36"/>
      <c r="CA40" s="33" t="str">
        <f t="shared" si="9"/>
        <v>01642</v>
      </c>
      <c r="CB40" s="33" t="str">
        <f t="shared" si="10"/>
        <v>広尾町</v>
      </c>
      <c r="CC40" s="223">
        <f t="shared" si="11"/>
        <v>1.0294648588356822E-2</v>
      </c>
      <c r="CD40" s="223">
        <f t="shared" si="16"/>
        <v>0.29226481580020763</v>
      </c>
      <c r="CE40" s="223">
        <f t="shared" si="17"/>
        <v>0</v>
      </c>
      <c r="CF40" s="223">
        <f t="shared" si="18"/>
        <v>0</v>
      </c>
      <c r="CG40" s="223">
        <f t="shared" si="19"/>
        <v>0</v>
      </c>
      <c r="CH40" s="223">
        <f t="shared" si="20"/>
        <v>3.1756331897715581E-2</v>
      </c>
      <c r="CI40" s="223">
        <f t="shared" si="12"/>
        <v>0.33431579628628005</v>
      </c>
      <c r="CK40" s="18" t="str">
        <f t="shared" si="13"/>
        <v>01642</v>
      </c>
      <c r="CL40" s="18" t="str">
        <f t="shared" si="14"/>
        <v>広尾町</v>
      </c>
      <c r="CM40" s="18">
        <f>VLOOKUP($CK40&amp;"_"&amp;$AZ$7,データシート1!$A:$BT,MATCH("ca_太陽光発電（10kW未満）",データシート1!$A$1:$BT$1,0),0)</f>
        <v>57</v>
      </c>
      <c r="CN40" s="18">
        <f>VLOOKUP($CK40&amp;"_"&amp;$AZ$5,データシート1!$A:$BT,MATCH("ab_家庭",データシート1!$A$1:$BT$1,0),0)</f>
        <v>3231</v>
      </c>
      <c r="CO40" s="223">
        <f t="shared" si="15"/>
        <v>1.7641597028783658E-2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06323</v>
      </c>
      <c r="AY41" s="18" t="str">
        <f>IF(IFERROR(比較地域マスタ!$Z34,"")=0,"",IFERROR(比較地域マスタ!$Z34,""))</f>
        <v>朝日町</v>
      </c>
      <c r="BC41" s="844" t="str">
        <f t="shared" si="0"/>
        <v>06323</v>
      </c>
      <c r="BD41" s="1031" t="str">
        <f t="shared" si="2"/>
        <v>朝日町</v>
      </c>
      <c r="BE41" s="34">
        <f>VLOOKUP($BC41&amp;"_"&amp;$AZ$7,データシート1!$A:$BT,MATCH("cb_"&amp;BE$12,データシート1!$A$1:$BT$1,0),0)</f>
        <v>322.8</v>
      </c>
      <c r="BF41" s="34">
        <f>VLOOKUP($BC41&amp;"_"&amp;$AZ$7,データシート1!$A:$BT,MATCH("cb_"&amp;BF$12,データシート1!$A$1:$BT$1,0),0)</f>
        <v>2230.5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2553.3000000000002</v>
      </c>
      <c r="BL41" s="36"/>
      <c r="BM41" s="844" t="str">
        <f t="shared" si="4"/>
        <v>06323</v>
      </c>
      <c r="BN41" s="1031" t="str">
        <f t="shared" si="5"/>
        <v>朝日町</v>
      </c>
      <c r="BO41" s="34">
        <f>BE41*VLOOKUP(BO$12,別紙!$B$4:$E$10,MATCH("設備利用率",別紙!$B$4:$E$4,0),0)/100*8760/10^3</f>
        <v>387.39873599999999</v>
      </c>
      <c r="BP41" s="34">
        <f>BF41*VLOOKUP(BP$12,別紙!$B$4:$E$10,MATCH("設備利用率",別紙!$B$4:$E$4,0),0)/100*8760/10^3</f>
        <v>2950.4161799999993</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3337.8149159999994</v>
      </c>
      <c r="BV41" s="36"/>
      <c r="BW41" s="33" t="str">
        <f t="shared" si="7"/>
        <v>06323</v>
      </c>
      <c r="BX41" s="33" t="str">
        <f t="shared" si="8"/>
        <v>朝日町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29245.776410246559</v>
      </c>
      <c r="BZ41" s="36"/>
      <c r="CA41" s="33" t="str">
        <f t="shared" si="9"/>
        <v>06323</v>
      </c>
      <c r="CB41" s="33" t="str">
        <f t="shared" si="10"/>
        <v>朝日町</v>
      </c>
      <c r="CC41" s="223">
        <f t="shared" si="11"/>
        <v>1.324631394857655E-2</v>
      </c>
      <c r="CD41" s="223">
        <f t="shared" si="16"/>
        <v>0.10088349642741201</v>
      </c>
      <c r="CE41" s="223">
        <f t="shared" si="17"/>
        <v>0</v>
      </c>
      <c r="CF41" s="223">
        <f t="shared" si="18"/>
        <v>0</v>
      </c>
      <c r="CG41" s="223">
        <f t="shared" si="19"/>
        <v>0</v>
      </c>
      <c r="CH41" s="223">
        <f t="shared" si="20"/>
        <v>0</v>
      </c>
      <c r="CI41" s="223">
        <f t="shared" si="12"/>
        <v>0.11412981037598857</v>
      </c>
      <c r="CK41" s="18" t="str">
        <f t="shared" si="13"/>
        <v>06323</v>
      </c>
      <c r="CL41" s="18" t="str">
        <f t="shared" si="14"/>
        <v>朝日町</v>
      </c>
      <c r="CM41" s="18">
        <f>VLOOKUP($CK41&amp;"_"&amp;$AZ$7,データシート1!$A:$BT,MATCH("ca_太陽光発電（10kW未満）",データシート1!$A$1:$BT$1,0),0)</f>
        <v>72</v>
      </c>
      <c r="CN41" s="18">
        <f>VLOOKUP($CK41&amp;"_"&amp;$AZ$5,データシート1!$A:$BT,MATCH("ab_家庭",データシート1!$A$1:$BT$1,0),0)</f>
        <v>2353</v>
      </c>
      <c r="CO41" s="223">
        <f t="shared" si="15"/>
        <v>3.059923501912452E-2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05201</v>
      </c>
      <c r="AY72" s="18" t="str">
        <f>IF(IFERROR(比較地域マスタ!$AE7,"")=0,"",IFERROR(比較地域マスタ!$AE7,""))</f>
        <v>秋田市</v>
      </c>
      <c r="AZ72" s="16"/>
      <c r="BA72" s="22">
        <v>1</v>
      </c>
      <c r="BB72" s="22">
        <v>1</v>
      </c>
      <c r="BC72" s="18" t="str">
        <f>AX72</f>
        <v>05201</v>
      </c>
      <c r="BD72" s="18" t="str">
        <f>AY72</f>
        <v>秋田市</v>
      </c>
      <c r="BE72" s="33">
        <f>VLOOKUP(BC72&amp;"_"&amp;$AZ$9,データシート3!A:AB,MATCH("ea_"&amp;"太陽光（建物系）"&amp;"_年間発電",データシート3!$A$1:$AB$1,0),0)/10^3+VLOOKUP(BC72&amp;"_"&amp;$AZ$9,データシート3!A:AB,MATCH("ea_"&amp;"太陽光（土地系）"&amp;"_年間発電",データシート3!$A$1:$AB$1,0),0)/10^3</f>
        <v>3302718.2340000002</v>
      </c>
      <c r="BF72" s="33">
        <f>VLOOKUP(BC72&amp;"_"&amp;$AZ$9,データシート3!A:AB,MATCH("ea_"&amp;"風力（陸上）"&amp;"_年間発電",データシート3!$A$1:$AB$1,0),0)/10^3</f>
        <v>1730720.9280000003</v>
      </c>
      <c r="BG72" s="33">
        <f>VLOOKUP(BC72&amp;"_"&amp;$AZ$9,データシート3!A:AB,MATCH("ea_"&amp;"中小水（河川）"&amp;"_年間発電",データシート3!$A$1:$AB$1,0),0)/10^3+VLOOKUP(BC72&amp;"_"&amp;$AZ$9,データシート3!A:AB,MATCH("ea_"&amp;"中小水（農業用水路）"&amp;"_年間発電",データシート3!$A$1:$AB$1,0),0)/10^3</f>
        <v>210351.97099999999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248.959</v>
      </c>
      <c r="BI72" s="33">
        <f>SUM(BE72:BH72)</f>
        <v>5244040.0920000002</v>
      </c>
      <c r="BJ72" s="33">
        <f>(VLOOKUP($BC72&amp;"_"&amp;$AZ$8,データシート3!$A:$AN,MATCH("da_合計",データシート3!$A$1:$AN$1,0),0))/10^3</f>
        <v>2131875.6966617005</v>
      </c>
      <c r="BK72" s="33">
        <f t="shared" ref="BK72:BK103" si="21">BI72-BJ72</f>
        <v>3112164.3953382997</v>
      </c>
      <c r="BL72" s="33">
        <f t="shared" ref="BL72:BL103" si="22">IF(BK72&gt;0,0,BK72)</f>
        <v>0</v>
      </c>
      <c r="BM72" s="33">
        <f t="shared" ref="BM72:BM103" si="23">IF(BK72&gt;0,BK72,0)</f>
        <v>3112164.3953382997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05366</v>
      </c>
      <c r="AY73" s="18" t="str">
        <f>IF(IFERROR(比較地域マスタ!$AE8,"")=0,"",IFERROR(比較地域マスタ!$AE8,""))</f>
        <v>井川町</v>
      </c>
      <c r="AZ73" s="16"/>
      <c r="BA73" s="22">
        <v>2</v>
      </c>
      <c r="BB73" s="22">
        <v>1</v>
      </c>
      <c r="BC73" s="18" t="str">
        <f t="shared" ref="BC73:BC136" si="24">AX73</f>
        <v>05366</v>
      </c>
      <c r="BD73" s="18" t="str">
        <f t="shared" ref="BD73:BD136" si="25">AY73</f>
        <v>井川町</v>
      </c>
      <c r="BE73" s="33">
        <f>VLOOKUP(BC73&amp;"_"&amp;$AZ$9,データシート3!A:AB,MATCH("ea_"&amp;"太陽光（建物系）"&amp;"_年間発電",データシート3!$A$1:$AB$1,0),0)/10^3+VLOOKUP(BC73&amp;"_"&amp;$AZ$9,データシート3!A:AB,MATCH("ea_"&amp;"太陽光（土地系）"&amp;"_年間発電",データシート3!$A$1:$AB$1,0),0)/10^3</f>
        <v>350982.22899999999</v>
      </c>
      <c r="BF73" s="33">
        <f>VLOOKUP(BC73&amp;"_"&amp;$AZ$9,データシート3!A:AB,MATCH("ea_"&amp;"風力（陸上）"&amp;"_年間発電",データシート3!$A$1:$AB$1,0),0)/10^3</f>
        <v>78719.240000000005</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429701.46899999998</v>
      </c>
      <c r="BJ73" s="33">
        <f>(VLOOKUP($BC73&amp;"_"&amp;$AZ$8,データシート3!$A:$AN,MATCH("da_合計",データシート3!$A$1:$AN$1,0),0))/10^3</f>
        <v>29559.969848549172</v>
      </c>
      <c r="BK73" s="33">
        <f t="shared" si="21"/>
        <v>400141.49915145081</v>
      </c>
      <c r="BL73" s="33">
        <f t="shared" si="22"/>
        <v>0</v>
      </c>
      <c r="BM73" s="33">
        <f t="shared" si="23"/>
        <v>400141.49915145081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05463</v>
      </c>
      <c r="AY74" s="18" t="str">
        <f>IF(IFERROR(比較地域マスタ!$AE9,"")=0,"",IFERROR(比較地域マスタ!$AE9,""))</f>
        <v>羽後町</v>
      </c>
      <c r="AZ74" s="16"/>
      <c r="BA74" s="22">
        <v>3</v>
      </c>
      <c r="BB74" s="22">
        <v>1</v>
      </c>
      <c r="BC74" s="18" t="str">
        <f t="shared" si="24"/>
        <v>05463</v>
      </c>
      <c r="BD74" s="18" t="str">
        <f t="shared" si="25"/>
        <v>羽後町</v>
      </c>
      <c r="BE74" s="33">
        <f>VLOOKUP(BC74&amp;"_"&amp;$AZ$9,データシート3!A:AB,MATCH("ea_"&amp;"太陽光（建物系）"&amp;"_年間発電",データシート3!$A$1:$AB$1,0),0)/10^3+VLOOKUP(BC74&amp;"_"&amp;$AZ$9,データシート3!A:AB,MATCH("ea_"&amp;"太陽光（土地系）"&amp;"_年間発電",データシート3!$A$1:$AB$1,0),0)/10^3</f>
        <v>959884.1540000001</v>
      </c>
      <c r="BF74" s="33">
        <f>VLOOKUP(BC74&amp;"_"&amp;$AZ$9,データシート3!A:AB,MATCH("ea_"&amp;"風力（陸上）"&amp;"_年間発電",データシート3!$A$1:$AB$1,0),0)/10^3</f>
        <v>736233.76399999997</v>
      </c>
      <c r="BG74" s="33">
        <f>VLOOKUP(BC74&amp;"_"&amp;$AZ$9,データシート3!A:AB,MATCH("ea_"&amp;"中小水（河川）"&amp;"_年間発電",データシート3!$A$1:$AB$1,0),0)/10^3+VLOOKUP(BC74&amp;"_"&amp;$AZ$9,データシート3!A:AB,MATCH("ea_"&amp;"中小水（農業用水路）"&amp;"_年間発電",データシート3!$A$1:$AB$1,0),0)/10^3</f>
        <v>10778.953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1706896.871</v>
      </c>
      <c r="BJ74" s="33">
        <f>(VLOOKUP($BC74&amp;"_"&amp;$AZ$8,データシート3!$A:$AN,MATCH("da_合計",データシート3!$A$1:$AN$1,0),0))/10^3</f>
        <v>73021.534699659212</v>
      </c>
      <c r="BK74" s="33">
        <f t="shared" si="21"/>
        <v>1633875.3363003409</v>
      </c>
      <c r="BL74" s="33">
        <f t="shared" si="22"/>
        <v>0</v>
      </c>
      <c r="BM74" s="33">
        <f t="shared" si="23"/>
        <v>1633875.3363003409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05368</v>
      </c>
      <c r="AY75" s="18" t="str">
        <f>IF(IFERROR(比較地域マスタ!$AE10,"")=0,"",IFERROR(比較地域マスタ!$AE10,""))</f>
        <v>大潟村</v>
      </c>
      <c r="AZ75" s="16"/>
      <c r="BA75" s="22">
        <v>4</v>
      </c>
      <c r="BB75" s="22">
        <v>1</v>
      </c>
      <c r="BC75" s="18" t="str">
        <f t="shared" si="24"/>
        <v>05368</v>
      </c>
      <c r="BD75" s="18" t="str">
        <f t="shared" si="25"/>
        <v>大潟村</v>
      </c>
      <c r="BE75" s="33">
        <f>VLOOKUP(BC75&amp;"_"&amp;$AZ$9,データシート3!A:AB,MATCH("ea_"&amp;"太陽光（建物系）"&amp;"_年間発電",データシート3!$A$1:$AB$1,0),0)/10^3+VLOOKUP(BC75&amp;"_"&amp;$AZ$9,データシート3!A:AB,MATCH("ea_"&amp;"太陽光（土地系）"&amp;"_年間発電",データシート3!$A$1:$AB$1,0),0)/10^3</f>
        <v>4288445.7540000007</v>
      </c>
      <c r="BF75" s="33">
        <f>VLOOKUP(BC75&amp;"_"&amp;$AZ$9,データシート3!A:AB,MATCH("ea_"&amp;"風力（陸上）"&amp;"_年間発電",データシート3!$A$1:$AB$1,0),0)/10^3</f>
        <v>312492.283</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9137.6610000000001</v>
      </c>
      <c r="BI75" s="33">
        <f t="shared" si="26"/>
        <v>4610075.6980000008</v>
      </c>
      <c r="BJ75" s="33">
        <f>(VLOOKUP($BC75&amp;"_"&amp;$AZ$8,データシート3!$A:$AN,MATCH("da_合計",データシート3!$A$1:$AN$1,0),0))/10^3</f>
        <v>26290.352326543009</v>
      </c>
      <c r="BK75" s="33">
        <f t="shared" si="21"/>
        <v>4583785.3456734577</v>
      </c>
      <c r="BL75" s="33">
        <f t="shared" si="22"/>
        <v>0</v>
      </c>
      <c r="BM75" s="33">
        <f t="shared" si="23"/>
        <v>4583785.3456734577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05204</v>
      </c>
      <c r="AY76" s="18" t="str">
        <f>IF(IFERROR(比較地域マスタ!$AE11,"")=0,"",IFERROR(比較地域マスタ!$AE11,""))</f>
        <v>大館市</v>
      </c>
      <c r="AZ76" s="16"/>
      <c r="BA76" s="22">
        <v>5</v>
      </c>
      <c r="BB76" s="22">
        <v>1</v>
      </c>
      <c r="BC76" s="18" t="str">
        <f t="shared" si="24"/>
        <v>05204</v>
      </c>
      <c r="BD76" s="18" t="str">
        <f t="shared" si="25"/>
        <v>大館市</v>
      </c>
      <c r="BE76" s="33">
        <f>VLOOKUP(BC76&amp;"_"&amp;$AZ$9,データシート3!A:AB,MATCH("ea_"&amp;"太陽光（建物系）"&amp;"_年間発電",データシート3!$A$1:$AB$1,0),0)/10^3+VLOOKUP(BC76&amp;"_"&amp;$AZ$9,データシート3!A:AB,MATCH("ea_"&amp;"太陽光（土地系）"&amp;"_年間発電",データシート3!$A$1:$AB$1,0),0)/10^3</f>
        <v>1945712.6809999999</v>
      </c>
      <c r="BF76" s="33">
        <f>VLOOKUP(BC76&amp;"_"&amp;$AZ$9,データシート3!A:AB,MATCH("ea_"&amp;"風力（陸上）"&amp;"_年間発電",データシート3!$A$1:$AB$1,0),0)/10^3</f>
        <v>3142484.1880000001</v>
      </c>
      <c r="BG76" s="33">
        <f>VLOOKUP(BC76&amp;"_"&amp;$AZ$9,データシート3!A:AB,MATCH("ea_"&amp;"中小水（河川）"&amp;"_年間発電",データシート3!$A$1:$AB$1,0),0)/10^3+VLOOKUP(BC76&amp;"_"&amp;$AZ$9,データシート3!A:AB,MATCH("ea_"&amp;"中小水（農業用水路）"&amp;"_年間発電",データシート3!$A$1:$AB$1,0),0)/10^3</f>
        <v>95229.036999999982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21.585000000000001</v>
      </c>
      <c r="BI76" s="33">
        <f t="shared" si="26"/>
        <v>5183447.4909999995</v>
      </c>
      <c r="BJ76" s="33">
        <f>(VLOOKUP($BC76&amp;"_"&amp;$AZ$8,データシート3!$A:$AN,MATCH("da_合計",データシート3!$A$1:$AN$1,0),0))/10^3</f>
        <v>532233.46386649588</v>
      </c>
      <c r="BK76" s="33">
        <f t="shared" si="21"/>
        <v>4651214.0271335039</v>
      </c>
      <c r="BL76" s="33">
        <f t="shared" si="22"/>
        <v>0</v>
      </c>
      <c r="BM76" s="33">
        <f t="shared" si="23"/>
        <v>4651214.0271335039</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05206</v>
      </c>
      <c r="AY77" s="18" t="str">
        <f>IF(IFERROR(比較地域マスタ!$AE12,"")=0,"",IFERROR(比較地域マスタ!$AE12,""))</f>
        <v>男鹿市</v>
      </c>
      <c r="AZ77" s="16"/>
      <c r="BA77" s="22">
        <v>6</v>
      </c>
      <c r="BB77" s="22">
        <v>1</v>
      </c>
      <c r="BC77" s="18" t="str">
        <f t="shared" si="24"/>
        <v>05206</v>
      </c>
      <c r="BD77" s="18" t="str">
        <f t="shared" si="25"/>
        <v>男鹿市</v>
      </c>
      <c r="BE77" s="33">
        <f>VLOOKUP(BC77&amp;"_"&amp;$AZ$9,データシート3!A:AB,MATCH("ea_"&amp;"太陽光（建物系）"&amp;"_年間発電",データシート3!$A$1:$AB$1,0),0)/10^3+VLOOKUP(BC77&amp;"_"&amp;$AZ$9,データシート3!A:AB,MATCH("ea_"&amp;"太陽光（土地系）"&amp;"_年間発電",データシート3!$A$1:$AB$1,0),0)/10^3</f>
        <v>1340336.2640000004</v>
      </c>
      <c r="BF77" s="33">
        <f>VLOOKUP(BC77&amp;"_"&amp;$AZ$9,データシート3!A:AB,MATCH("ea_"&amp;"風力（陸上）"&amp;"_年間発電",データシート3!$A$1:$AB$1,0),0)/10^3</f>
        <v>1302128.9210000001</v>
      </c>
      <c r="BG77" s="33">
        <f>VLOOKUP(BC77&amp;"_"&amp;$AZ$9,データシート3!A:AB,MATCH("ea_"&amp;"中小水（河川）"&amp;"_年間発電",データシート3!$A$1:$AB$1,0),0)/10^3+VLOOKUP(BC77&amp;"_"&amp;$AZ$9,データシート3!A:AB,MATCH("ea_"&amp;"中小水（農業用水路）"&amp;"_年間発電",データシート3!$A$1:$AB$1,0),0)/10^3</f>
        <v>1293.0640000000001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7778.5649999999987</v>
      </c>
      <c r="BI77" s="33">
        <f t="shared" si="26"/>
        <v>2651536.8140000002</v>
      </c>
      <c r="BJ77" s="33">
        <f>(VLOOKUP($BC77&amp;"_"&amp;$AZ$8,データシート3!$A:$AN,MATCH("da_合計",データシート3!$A$1:$AN$1,0),0))/10^3</f>
        <v>142233.21874416675</v>
      </c>
      <c r="BK77" s="33">
        <f t="shared" si="21"/>
        <v>2509303.5952558336</v>
      </c>
      <c r="BL77" s="33">
        <f t="shared" si="22"/>
        <v>0</v>
      </c>
      <c r="BM77" s="33">
        <f t="shared" si="23"/>
        <v>2509303.5952558336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05211</v>
      </c>
      <c r="AY78" s="18" t="str">
        <f>IF(IFERROR(比較地域マスタ!$AE13,"")=0,"",IFERROR(比較地域マスタ!$AE13,""))</f>
        <v>潟上市</v>
      </c>
      <c r="AZ78" s="16"/>
      <c r="BA78" s="22">
        <v>7</v>
      </c>
      <c r="BB78" s="22">
        <v>1</v>
      </c>
      <c r="BC78" s="18" t="str">
        <f t="shared" si="24"/>
        <v>05211</v>
      </c>
      <c r="BD78" s="18" t="str">
        <f t="shared" si="25"/>
        <v>潟上市</v>
      </c>
      <c r="BE78" s="33">
        <f>VLOOKUP(BC78&amp;"_"&amp;$AZ$9,データシート3!A:AB,MATCH("ea_"&amp;"太陽光（建物系）"&amp;"_年間発電",データシート3!$A$1:$AB$1,0),0)/10^3+VLOOKUP(BC78&amp;"_"&amp;$AZ$9,データシート3!A:AB,MATCH("ea_"&amp;"太陽光（土地系）"&amp;"_年間発電",データシート3!$A$1:$AB$1,0),0)/10^3</f>
        <v>1103371.4539999999</v>
      </c>
      <c r="BF78" s="33">
        <f>VLOOKUP(BC78&amp;"_"&amp;$AZ$9,データシート3!A:AB,MATCH("ea_"&amp;"風力（陸上）"&amp;"_年間発電",データシート3!$A$1:$AB$1,0),0)/10^3</f>
        <v>24323.941999999999</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1127695.3959999999</v>
      </c>
      <c r="BJ78" s="33">
        <f>(VLOOKUP($BC78&amp;"_"&amp;$AZ$8,データシート3!$A:$AN,MATCH("da_合計",データシート3!$A$1:$AN$1,0),0))/10^3</f>
        <v>193738.66293999273</v>
      </c>
      <c r="BK78" s="33">
        <f t="shared" si="21"/>
        <v>933956.73306000722</v>
      </c>
      <c r="BL78" s="33">
        <f t="shared" si="22"/>
        <v>0</v>
      </c>
      <c r="BM78" s="33">
        <f t="shared" si="23"/>
        <v>933956.73306000722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05209</v>
      </c>
      <c r="AY79" s="18" t="str">
        <f>IF(IFERROR(比較地域マスタ!$AE14,"")=0,"",IFERROR(比較地域マスタ!$AE14,""))</f>
        <v>鹿角市</v>
      </c>
      <c r="AZ79" s="16"/>
      <c r="BA79" s="22">
        <v>8</v>
      </c>
      <c r="BB79" s="22">
        <v>1</v>
      </c>
      <c r="BC79" s="18" t="str">
        <f t="shared" si="24"/>
        <v>05209</v>
      </c>
      <c r="BD79" s="18" t="str">
        <f t="shared" si="25"/>
        <v>鹿角市</v>
      </c>
      <c r="BE79" s="33">
        <f>VLOOKUP(BC79&amp;"_"&amp;$AZ$9,データシート3!A:AB,MATCH("ea_"&amp;"太陽光（建物系）"&amp;"_年間発電",データシート3!$A$1:$AB$1,0),0)/10^3+VLOOKUP(BC79&amp;"_"&amp;$AZ$9,データシート3!A:AB,MATCH("ea_"&amp;"太陽光（土地系）"&amp;"_年間発電",データシート3!$A$1:$AB$1,0),0)/10^3</f>
        <v>1680318.5250000001</v>
      </c>
      <c r="BF79" s="33">
        <f>VLOOKUP(BC79&amp;"_"&amp;$AZ$9,データシート3!A:AB,MATCH("ea_"&amp;"風力（陸上）"&amp;"_年間発電",データシート3!$A$1:$AB$1,0),0)/10^3</f>
        <v>5172628.5159999998</v>
      </c>
      <c r="BG79" s="33">
        <f>VLOOKUP(BC79&amp;"_"&amp;$AZ$9,データシート3!A:AB,MATCH("ea_"&amp;"中小水（河川）"&amp;"_年間発電",データシート3!$A$1:$AB$1,0),0)/10^3+VLOOKUP(BC79&amp;"_"&amp;$AZ$9,データシート3!A:AB,MATCH("ea_"&amp;"中小水（農業用水路）"&amp;"_年間発電",データシート3!$A$1:$AB$1,0),0)/10^3</f>
        <v>173486.68599999999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2292192.6820000005</v>
      </c>
      <c r="BI79" s="33">
        <f t="shared" si="26"/>
        <v>9318626.409</v>
      </c>
      <c r="BJ79" s="33">
        <f>(VLOOKUP($BC79&amp;"_"&amp;$AZ$8,データシート3!$A:$AN,MATCH("da_合計",データシート3!$A$1:$AN$1,0),0))/10^3</f>
        <v>175068.97179545238</v>
      </c>
      <c r="BK79" s="33">
        <f t="shared" si="21"/>
        <v>9143557.4372045472</v>
      </c>
      <c r="BL79" s="33">
        <f>IF(BK79&gt;0,0,BK79)</f>
        <v>0</v>
      </c>
      <c r="BM79" s="33">
        <f>IF(BK79&gt;0,BK79,0)</f>
        <v>9143557.4372045472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05327</v>
      </c>
      <c r="AY80" s="18" t="str">
        <f>IF(IFERROR(比較地域マスタ!$AE15,"")=0,"",IFERROR(比較地域マスタ!$AE15,""))</f>
        <v>上小阿仁村</v>
      </c>
      <c r="AZ80" s="16"/>
      <c r="BA80" s="22">
        <v>9</v>
      </c>
      <c r="BB80" s="22">
        <v>1</v>
      </c>
      <c r="BC80" s="18" t="str">
        <f t="shared" si="24"/>
        <v>05327</v>
      </c>
      <c r="BD80" s="18" t="str">
        <f t="shared" si="25"/>
        <v>上小阿仁村</v>
      </c>
      <c r="BE80" s="33">
        <f>VLOOKUP(BC80&amp;"_"&amp;$AZ$9,データシート3!A:AB,MATCH("ea_"&amp;"太陽光（建物系）"&amp;"_年間発電",データシート3!$A$1:$AB$1,0),0)/10^3+VLOOKUP(BC80&amp;"_"&amp;$AZ$9,データシート3!A:AB,MATCH("ea_"&amp;"太陽光（土地系）"&amp;"_年間発電",データシート3!$A$1:$AB$1,0),0)/10^3</f>
        <v>98288.338999999993</v>
      </c>
      <c r="BF80" s="33">
        <f>VLOOKUP(BC80&amp;"_"&amp;$AZ$9,データシート3!A:AB,MATCH("ea_"&amp;"風力（陸上）"&amp;"_年間発電",データシート3!$A$1:$AB$1,0),0)/10^3</f>
        <v>1447359.5589999999</v>
      </c>
      <c r="BG80" s="33">
        <f>VLOOKUP(BC80&amp;"_"&amp;$AZ$9,データシート3!A:AB,MATCH("ea_"&amp;"中小水（河川）"&amp;"_年間発電",データシート3!$A$1:$AB$1,0),0)/10^3+VLOOKUP(BC80&amp;"_"&amp;$AZ$9,データシート3!A:AB,MATCH("ea_"&amp;"中小水（農業用水路）"&amp;"_年間発電",データシート3!$A$1:$AB$1,0),0)/10^3</f>
        <v>22325.225999999995</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1567973.1239999998</v>
      </c>
      <c r="BJ80" s="33">
        <f>(VLOOKUP($BC80&amp;"_"&amp;$AZ$8,データシート3!$A:$AN,MATCH("da_合計",データシート3!$A$1:$AN$1,0),0))/10^3</f>
        <v>11382.548249723997</v>
      </c>
      <c r="BK80" s="33">
        <f t="shared" si="21"/>
        <v>1556590.5757502757</v>
      </c>
      <c r="BL80" s="33">
        <f t="shared" si="22"/>
        <v>0</v>
      </c>
      <c r="BM80" s="33">
        <f t="shared" si="23"/>
        <v>1556590.5757502757</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05213</v>
      </c>
      <c r="AY81" s="18" t="str">
        <f>IF(IFERROR(比較地域マスタ!$AE16,"")=0,"",IFERROR(比較地域マスタ!$AE16,""))</f>
        <v>北秋田市</v>
      </c>
      <c r="AZ81" s="16"/>
      <c r="BA81" s="22">
        <v>10</v>
      </c>
      <c r="BB81" s="22">
        <v>1</v>
      </c>
      <c r="BC81" s="18" t="str">
        <f t="shared" si="24"/>
        <v>05213</v>
      </c>
      <c r="BD81" s="18" t="str">
        <f t="shared" si="25"/>
        <v>北秋田市</v>
      </c>
      <c r="BE81" s="33">
        <f>VLOOKUP(BC81&amp;"_"&amp;$AZ$9,データシート3!A:AB,MATCH("ea_"&amp;"太陽光（建物系）"&amp;"_年間発電",データシート3!$A$1:$AB$1,0),0)/10^3+VLOOKUP(BC81&amp;"_"&amp;$AZ$9,データシート3!A:AB,MATCH("ea_"&amp;"太陽光（土地系）"&amp;"_年間発電",データシート3!$A$1:$AB$1,0),0)/10^3</f>
        <v>1279600.1220000002</v>
      </c>
      <c r="BF81" s="33">
        <f>VLOOKUP(BC81&amp;"_"&amp;$AZ$9,データシート3!A:AB,MATCH("ea_"&amp;"風力（陸上）"&amp;"_年間発電",データシート3!$A$1:$AB$1,0),0)/10^3</f>
        <v>5437159.2549999999</v>
      </c>
      <c r="BG81" s="33">
        <f>VLOOKUP(BC81&amp;"_"&amp;$AZ$9,データシート3!A:AB,MATCH("ea_"&amp;"中小水（河川）"&amp;"_年間発電",データシート3!$A$1:$AB$1,0),0)/10^3+VLOOKUP(BC81&amp;"_"&amp;$AZ$9,データシート3!A:AB,MATCH("ea_"&amp;"中小水（農業用水路）"&amp;"_年間発電",データシート3!$A$1:$AB$1,0),0)/10^3</f>
        <v>181983.541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4155.2889999999998</v>
      </c>
      <c r="BI81" s="33">
        <f t="shared" si="26"/>
        <v>6902898.2070000004</v>
      </c>
      <c r="BJ81" s="33">
        <f>(VLOOKUP($BC81&amp;"_"&amp;$AZ$8,データシート3!$A:$AN,MATCH("da_合計",データシート3!$A$1:$AN$1,0),0))/10^3</f>
        <v>184999.73694384328</v>
      </c>
      <c r="BK81" s="33">
        <f t="shared" si="21"/>
        <v>6717898.4700561576</v>
      </c>
      <c r="BL81" s="33">
        <f t="shared" si="22"/>
        <v>0</v>
      </c>
      <c r="BM81" s="33">
        <f t="shared" si="23"/>
        <v>6717898.4700561576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05303</v>
      </c>
      <c r="AY82" s="18" t="str">
        <f>IF(IFERROR(比較地域マスタ!$AE17,"")=0,"",IFERROR(比較地域マスタ!$AE17,""))</f>
        <v>小坂町</v>
      </c>
      <c r="AZ82" s="16"/>
      <c r="BA82" s="22">
        <v>11</v>
      </c>
      <c r="BB82" s="22">
        <v>1</v>
      </c>
      <c r="BC82" s="18" t="str">
        <f t="shared" si="24"/>
        <v>05303</v>
      </c>
      <c r="BD82" s="18" t="str">
        <f t="shared" si="25"/>
        <v>小坂町</v>
      </c>
      <c r="BE82" s="33">
        <f>VLOOKUP(BC82&amp;"_"&amp;$AZ$9,データシート3!A:AB,MATCH("ea_"&amp;"太陽光（建物系）"&amp;"_年間発電",データシート3!$A$1:$AB$1,0),0)/10^3+VLOOKUP(BC82&amp;"_"&amp;$AZ$9,データシート3!A:AB,MATCH("ea_"&amp;"太陽光（土地系）"&amp;"_年間発電",データシート3!$A$1:$AB$1,0),0)/10^3</f>
        <v>270250.114</v>
      </c>
      <c r="BF82" s="33">
        <f>VLOOKUP(BC82&amp;"_"&amp;$AZ$9,データシート3!A:AB,MATCH("ea_"&amp;"風力（陸上）"&amp;"_年間発電",データシート3!$A$1:$AB$1,0),0)/10^3</f>
        <v>592070.41799999983</v>
      </c>
      <c r="BG82" s="33">
        <f>VLOOKUP(BC82&amp;"_"&amp;$AZ$9,データシート3!A:AB,MATCH("ea_"&amp;"中小水（河川）"&amp;"_年間発電",データシート3!$A$1:$AB$1,0),0)/10^3+VLOOKUP(BC82&amp;"_"&amp;$AZ$9,データシート3!A:AB,MATCH("ea_"&amp;"中小水（農業用水路）"&amp;"_年間発電",データシート3!$A$1:$AB$1,0),0)/10^3</f>
        <v>48714.968999999997</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448.37200000000001</v>
      </c>
      <c r="BI82" s="33">
        <f t="shared" si="26"/>
        <v>911483.87299999991</v>
      </c>
      <c r="BJ82" s="33">
        <f>(VLOOKUP($BC82&amp;"_"&amp;$AZ$8,データシート3!$A:$AN,MATCH("da_合計",データシート3!$A$1:$AN$1,0),0))/10^3</f>
        <v>81072.42379756314</v>
      </c>
      <c r="BK82" s="33">
        <f t="shared" si="21"/>
        <v>830411.44920243672</v>
      </c>
      <c r="BL82" s="33">
        <f t="shared" si="22"/>
        <v>0</v>
      </c>
      <c r="BM82" s="33">
        <f t="shared" si="23"/>
        <v>830411.44920243672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05361</v>
      </c>
      <c r="AY83" s="18" t="str">
        <f>IF(IFERROR(比較地域マスタ!$AE18,"")=0,"",IFERROR(比較地域マスタ!$AE18,""))</f>
        <v>五城目町</v>
      </c>
      <c r="AZ83" s="16"/>
      <c r="BA83" s="22">
        <v>12</v>
      </c>
      <c r="BB83" s="22">
        <v>1</v>
      </c>
      <c r="BC83" s="18" t="str">
        <f t="shared" si="24"/>
        <v>05361</v>
      </c>
      <c r="BD83" s="18" t="str">
        <f t="shared" si="25"/>
        <v>五城目町</v>
      </c>
      <c r="BE83" s="33">
        <f>VLOOKUP(BC83&amp;"_"&amp;$AZ$9,データシート3!A:AB,MATCH("ea_"&amp;"太陽光（建物系）"&amp;"_年間発電",データシート3!$A$1:$AB$1,0),0)/10^3+VLOOKUP(BC83&amp;"_"&amp;$AZ$9,データシート3!A:AB,MATCH("ea_"&amp;"太陽光（土地系）"&amp;"_年間発電",データシート3!$A$1:$AB$1,0),0)/10^3</f>
        <v>430619.17799999996</v>
      </c>
      <c r="BF83" s="33">
        <f>VLOOKUP(BC83&amp;"_"&amp;$AZ$9,データシート3!A:AB,MATCH("ea_"&amp;"風力（陸上）"&amp;"_年間発電",データシート3!$A$1:$AB$1,0),0)/10^3</f>
        <v>506662.087</v>
      </c>
      <c r="BG83" s="33">
        <f>VLOOKUP(BC83&amp;"_"&amp;$AZ$9,データシート3!A:AB,MATCH("ea_"&amp;"中小水（河川）"&amp;"_年間発電",データシート3!$A$1:$AB$1,0),0)/10^3+VLOOKUP(BC83&amp;"_"&amp;$AZ$9,データシート3!A:AB,MATCH("ea_"&amp;"中小水（農業用水路）"&amp;"_年間発電",データシート3!$A$1:$AB$1,0),0)/10^3</f>
        <v>11004.768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948286.03299999994</v>
      </c>
      <c r="BJ83" s="33">
        <f>(VLOOKUP($BC83&amp;"_"&amp;$AZ$8,データシート3!$A:$AN,MATCH("da_合計",データシート3!$A$1:$AN$1,0),0))/10^3</f>
        <v>49026.548012988525</v>
      </c>
      <c r="BK83" s="33">
        <f t="shared" si="21"/>
        <v>899259.48498701141</v>
      </c>
      <c r="BL83" s="33">
        <f t="shared" si="22"/>
        <v>0</v>
      </c>
      <c r="BM83" s="33">
        <f t="shared" si="23"/>
        <v>899259.48498701141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05215</v>
      </c>
      <c r="AY84" s="18" t="str">
        <f>IF(IFERROR(比較地域マスタ!$AE19,"")=0,"",IFERROR(比較地域マスタ!$AE19,""))</f>
        <v>仙北市</v>
      </c>
      <c r="AZ84" s="16"/>
      <c r="BA84" s="22">
        <v>13</v>
      </c>
      <c r="BB84" s="22">
        <v>1</v>
      </c>
      <c r="BC84" s="18" t="str">
        <f t="shared" si="24"/>
        <v>05215</v>
      </c>
      <c r="BD84" s="18" t="str">
        <f t="shared" si="25"/>
        <v>仙北市</v>
      </c>
      <c r="BE84" s="33">
        <f>VLOOKUP(BC84&amp;"_"&amp;$AZ$9,データシート3!A:AB,MATCH("ea_"&amp;"太陽光（建物系）"&amp;"_年間発電",データシート3!$A$1:$AB$1,0),0)/10^3+VLOOKUP(BC84&amp;"_"&amp;$AZ$9,データシート3!A:AB,MATCH("ea_"&amp;"太陽光（土地系）"&amp;"_年間発電",データシート3!$A$1:$AB$1,0),0)/10^3</f>
        <v>1378089.081</v>
      </c>
      <c r="BF84" s="33">
        <f>VLOOKUP(BC84&amp;"_"&amp;$AZ$9,データシート3!A:AB,MATCH("ea_"&amp;"風力（陸上）"&amp;"_年間発電",データシート3!$A$1:$AB$1,0),0)/10^3</f>
        <v>2528397.4019999993</v>
      </c>
      <c r="BG84" s="33">
        <f>VLOOKUP(BC84&amp;"_"&amp;$AZ$9,データシート3!A:AB,MATCH("ea_"&amp;"中小水（河川）"&amp;"_年間発電",データシート3!$A$1:$AB$1,0),0)/10^3+VLOOKUP(BC84&amp;"_"&amp;$AZ$9,データシート3!A:AB,MATCH("ea_"&amp;"中小水（農業用水路）"&amp;"_年間発電",データシート3!$A$1:$AB$1,0),0)/10^3</f>
        <v>349568.38399999996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6018705.8150000004</v>
      </c>
      <c r="BI84" s="33">
        <f t="shared" si="26"/>
        <v>10274760.682</v>
      </c>
      <c r="BJ84" s="33">
        <f>(VLOOKUP($BC84&amp;"_"&amp;$AZ$8,データシート3!$A:$AN,MATCH("da_合計",データシート3!$A$1:$AN$1,0),0))/10^3</f>
        <v>141741.05692265171</v>
      </c>
      <c r="BK84" s="33">
        <f t="shared" si="21"/>
        <v>10133019.625077348</v>
      </c>
      <c r="BL84" s="33">
        <f t="shared" si="22"/>
        <v>0</v>
      </c>
      <c r="BM84" s="33">
        <f t="shared" si="23"/>
        <v>10133019.625077348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05212</v>
      </c>
      <c r="AY85" s="18" t="str">
        <f>IF(IFERROR(比較地域マスタ!$AE20,"")=0,"",IFERROR(比較地域マスタ!$AE20,""))</f>
        <v>大仙市</v>
      </c>
      <c r="AZ85" s="16"/>
      <c r="BA85" s="22">
        <v>14</v>
      </c>
      <c r="BB85" s="22">
        <v>1</v>
      </c>
      <c r="BC85" s="18" t="str">
        <f t="shared" si="24"/>
        <v>05212</v>
      </c>
      <c r="BD85" s="18" t="str">
        <f t="shared" si="25"/>
        <v>大仙市</v>
      </c>
      <c r="BE85" s="33">
        <f>VLOOKUP(BC85&amp;"_"&amp;$AZ$9,データシート3!A:AB,MATCH("ea_"&amp;"太陽光（建物系）"&amp;"_年間発電",データシート3!$A$1:$AB$1,0),0)/10^3+VLOOKUP(BC85&amp;"_"&amp;$AZ$9,データシート3!A:AB,MATCH("ea_"&amp;"太陽光（土地系）"&amp;"_年間発電",データシート3!$A$1:$AB$1,0),0)/10^3</f>
        <v>5158785.7989999996</v>
      </c>
      <c r="BF85" s="33">
        <f>VLOOKUP(BC85&amp;"_"&amp;$AZ$9,データシート3!A:AB,MATCH("ea_"&amp;"風力（陸上）"&amp;"_年間発電",データシート3!$A$1:$AB$1,0),0)/10^3</f>
        <v>1056757.334</v>
      </c>
      <c r="BG85" s="33">
        <f>VLOOKUP(BC85&amp;"_"&amp;$AZ$9,データシート3!A:AB,MATCH("ea_"&amp;"中小水（河川）"&amp;"_年間発電",データシート3!$A$1:$AB$1,0),0)/10^3+VLOOKUP(BC85&amp;"_"&amp;$AZ$9,データシート3!A:AB,MATCH("ea_"&amp;"中小水（農業用水路）"&amp;"_年間発電",データシート3!$A$1:$AB$1,0),0)/10^3</f>
        <v>23353.702000000001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4.415</v>
      </c>
      <c r="BI85" s="33">
        <f t="shared" si="26"/>
        <v>6238901.2499999991</v>
      </c>
      <c r="BJ85" s="33">
        <f>(VLOOKUP($BC85&amp;"_"&amp;$AZ$8,データシート3!$A:$AN,MATCH("da_合計",データシート3!$A$1:$AN$1,0),0))/10^3</f>
        <v>488224.09860732948</v>
      </c>
      <c r="BK85" s="33">
        <f t="shared" si="21"/>
        <v>5750677.1513926694</v>
      </c>
      <c r="BL85" s="33">
        <f t="shared" si="22"/>
        <v>0</v>
      </c>
      <c r="BM85" s="33">
        <f t="shared" si="23"/>
        <v>5750677.1513926694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05214</v>
      </c>
      <c r="AY86" s="18" t="str">
        <f>IF(IFERROR(比較地域マスタ!$AE21,"")=0,"",IFERROR(比較地域マスタ!$AE21,""))</f>
        <v>にかほ市</v>
      </c>
      <c r="AZ86" s="16"/>
      <c r="BA86" s="22">
        <v>15</v>
      </c>
      <c r="BB86" s="22">
        <v>1</v>
      </c>
      <c r="BC86" s="18" t="str">
        <f t="shared" si="24"/>
        <v>05214</v>
      </c>
      <c r="BD86" s="18" t="str">
        <f t="shared" si="25"/>
        <v>にかほ市</v>
      </c>
      <c r="BE86" s="33">
        <f>VLOOKUP(BC86&amp;"_"&amp;$AZ$9,データシート3!A:AB,MATCH("ea_"&amp;"太陽光（建物系）"&amp;"_年間発電",データシート3!$A$1:$AB$1,0),0)/10^3+VLOOKUP(BC86&amp;"_"&amp;$AZ$9,データシート3!A:AB,MATCH("ea_"&amp;"太陽光（土地系）"&amp;"_年間発電",データシート3!$A$1:$AB$1,0),0)/10^3</f>
        <v>970657.3389999998</v>
      </c>
      <c r="BF86" s="33">
        <f>VLOOKUP(BC86&amp;"_"&amp;$AZ$9,データシート3!A:AB,MATCH("ea_"&amp;"風力（陸上）"&amp;"_年間発電",データシート3!$A$1:$AB$1,0),0)/10^3</f>
        <v>1404648.719</v>
      </c>
      <c r="BG86" s="33">
        <f>VLOOKUP(BC86&amp;"_"&amp;$AZ$9,データシート3!A:AB,MATCH("ea_"&amp;"中小水（河川）"&amp;"_年間発電",データシート3!$A$1:$AB$1,0),0)/10^3+VLOOKUP(BC86&amp;"_"&amp;$AZ$9,データシート3!A:AB,MATCH("ea_"&amp;"中小水（農業用水路）"&amp;"_年間発電",データシート3!$A$1:$AB$1,0),0)/10^3</f>
        <v>113111.83100000002</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157765.67499999999</v>
      </c>
      <c r="BI86" s="33">
        <f t="shared" si="26"/>
        <v>2646183.5639999998</v>
      </c>
      <c r="BJ86" s="33">
        <f>(VLOOKUP($BC86&amp;"_"&amp;$AZ$8,データシート3!$A:$AN,MATCH("da_合計",データシート3!$A$1:$AN$1,0),0))/10^3</f>
        <v>386704.16431416344</v>
      </c>
      <c r="BK86" s="33">
        <f t="shared" si="21"/>
        <v>2259479.3996858364</v>
      </c>
      <c r="BL86" s="33">
        <f t="shared" si="22"/>
        <v>0</v>
      </c>
      <c r="BM86" s="33">
        <f t="shared" si="23"/>
        <v>2259479.3996858364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05202</v>
      </c>
      <c r="AY87" s="18" t="str">
        <f>IF(IFERROR(比較地域マスタ!$AE22,"")=0,"",IFERROR(比較地域マスタ!$AE22,""))</f>
        <v>能代市</v>
      </c>
      <c r="AZ87" s="16"/>
      <c r="BA87" s="22">
        <v>16</v>
      </c>
      <c r="BB87" s="22">
        <v>1</v>
      </c>
      <c r="BC87" s="18" t="str">
        <f t="shared" si="24"/>
        <v>05202</v>
      </c>
      <c r="BD87" s="18" t="str">
        <f t="shared" si="25"/>
        <v>能代市</v>
      </c>
      <c r="BE87" s="33">
        <f>VLOOKUP(BC87&amp;"_"&amp;$AZ$9,データシート3!A:AB,MATCH("ea_"&amp;"太陽光（建物系）"&amp;"_年間発電",データシート3!$A$1:$AB$1,0),0)/10^3+VLOOKUP(BC87&amp;"_"&amp;$AZ$9,データシート3!A:AB,MATCH("ea_"&amp;"太陽光（土地系）"&amp;"_年間発電",データシート3!$A$1:$AB$1,0),0)/10^3</f>
        <v>1906841.287</v>
      </c>
      <c r="BF87" s="33">
        <f>VLOOKUP(BC87&amp;"_"&amp;$AZ$9,データシート3!A:AB,MATCH("ea_"&amp;"風力（陸上）"&amp;"_年間発電",データシート3!$A$1:$AB$1,0),0)/10^3</f>
        <v>2098179.9589999993</v>
      </c>
      <c r="BG87" s="33">
        <f>VLOOKUP(BC87&amp;"_"&amp;$AZ$9,データシート3!A:AB,MATCH("ea_"&amp;"中小水（河川）"&amp;"_年間発電",データシート3!$A$1:$AB$1,0),0)/10^3+VLOOKUP(BC87&amp;"_"&amp;$AZ$9,データシート3!A:AB,MATCH("ea_"&amp;"中小水（農業用水路）"&amp;"_年間発電",データシート3!$A$1:$AB$1,0),0)/10^3</f>
        <v>20042.53</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3851.6320000000001</v>
      </c>
      <c r="BI87" s="33">
        <f t="shared" si="26"/>
        <v>4028915.4079999994</v>
      </c>
      <c r="BJ87" s="33">
        <f>(VLOOKUP($BC87&amp;"_"&amp;$AZ$8,データシート3!$A:$AN,MATCH("da_合計",データシート3!$A$1:$AN$1,0),0))/10^3</f>
        <v>317084.5054486554</v>
      </c>
      <c r="BK87" s="33">
        <f t="shared" si="21"/>
        <v>3711830.9025513441</v>
      </c>
      <c r="BL87" s="33">
        <f t="shared" si="22"/>
        <v>0</v>
      </c>
      <c r="BM87" s="33">
        <f t="shared" si="23"/>
        <v>3711830.9025513441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05363</v>
      </c>
      <c r="AY88" s="18" t="str">
        <f>IF(IFERROR(比較地域マスタ!$AE23,"")=0,"",IFERROR(比較地域マスタ!$AE23,""))</f>
        <v>八郎潟町</v>
      </c>
      <c r="AZ88" s="16"/>
      <c r="BA88" s="22">
        <v>17</v>
      </c>
      <c r="BB88" s="22">
        <v>1</v>
      </c>
      <c r="BC88" s="18" t="str">
        <f t="shared" si="24"/>
        <v>05363</v>
      </c>
      <c r="BD88" s="18" t="str">
        <f t="shared" si="25"/>
        <v>八郎潟町</v>
      </c>
      <c r="BE88" s="33">
        <f>VLOOKUP(BC88&amp;"_"&amp;$AZ$9,データシート3!A:AB,MATCH("ea_"&amp;"太陽光（建物系）"&amp;"_年間発電",データシート3!$A$1:$AB$1,0),0)/10^3+VLOOKUP(BC88&amp;"_"&amp;$AZ$9,データシート3!A:AB,MATCH("ea_"&amp;"太陽光（土地系）"&amp;"_年間発電",データシート3!$A$1:$AB$1,0),0)/10^3</f>
        <v>222417.495</v>
      </c>
      <c r="BF88" s="33">
        <f>VLOOKUP(BC88&amp;"_"&amp;$AZ$9,データシート3!A:AB,MATCH("ea_"&amp;"風力（陸上）"&amp;"_年間発電",データシート3!$A$1:$AB$1,0),0)/10^3</f>
        <v>1657.537</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224075.03200000001</v>
      </c>
      <c r="BJ88" s="33">
        <f>(VLOOKUP($BC88&amp;"_"&amp;$AZ$8,データシート3!$A:$AN,MATCH("da_合計",データシート3!$A$1:$AN$1,0),0))/10^3</f>
        <v>26374.646290178069</v>
      </c>
      <c r="BK88" s="33">
        <f t="shared" si="21"/>
        <v>197700.38570982195</v>
      </c>
      <c r="BL88" s="33">
        <f t="shared" si="22"/>
        <v>0</v>
      </c>
      <c r="BM88" s="33">
        <f t="shared" si="23"/>
        <v>197700.38570982195</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05349</v>
      </c>
      <c r="AY89" s="18" t="str">
        <f>IF(IFERROR(比較地域マスタ!$AE24,"")=0,"",IFERROR(比較地域マスタ!$AE24,""))</f>
        <v>八峰町</v>
      </c>
      <c r="AZ89" s="16"/>
      <c r="BA89" s="22">
        <v>18</v>
      </c>
      <c r="BB89" s="22">
        <v>1</v>
      </c>
      <c r="BC89" s="18" t="str">
        <f t="shared" si="24"/>
        <v>05349</v>
      </c>
      <c r="BD89" s="18" t="str">
        <f t="shared" si="25"/>
        <v>八峰町</v>
      </c>
      <c r="BE89" s="33">
        <f>VLOOKUP(BC89&amp;"_"&amp;$AZ$9,データシート3!A:AB,MATCH("ea_"&amp;"太陽光（建物系）"&amp;"_年間発電",データシート3!$A$1:$AB$1,0),0)/10^3+VLOOKUP(BC89&amp;"_"&amp;$AZ$9,データシート3!A:AB,MATCH("ea_"&amp;"太陽光（土地系）"&amp;"_年間発電",データシート3!$A$1:$AB$1,0),0)/10^3</f>
        <v>549421.08799999999</v>
      </c>
      <c r="BF89" s="33">
        <f>VLOOKUP(BC89&amp;"_"&amp;$AZ$9,データシート3!A:AB,MATCH("ea_"&amp;"風力（陸上）"&amp;"_年間発電",データシート3!$A$1:$AB$1,0),0)/10^3</f>
        <v>298147.22100000002</v>
      </c>
      <c r="BG89" s="33">
        <f>VLOOKUP(BC89&amp;"_"&amp;$AZ$9,データシート3!A:AB,MATCH("ea_"&amp;"中小水（河川）"&amp;"_年間発電",データシート3!$A$1:$AB$1,0),0)/10^3+VLOOKUP(BC89&amp;"_"&amp;$AZ$9,データシート3!A:AB,MATCH("ea_"&amp;"中小水（農業用水路）"&amp;"_年間発電",データシート3!$A$1:$AB$1,0),0)/10^3</f>
        <v>94281.785999999993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31.396000000000001</v>
      </c>
      <c r="BI89" s="33">
        <f t="shared" si="26"/>
        <v>941881.49099999992</v>
      </c>
      <c r="BJ89" s="33">
        <f>(VLOOKUP($BC89&amp;"_"&amp;$AZ$8,データシート3!$A:$AN,MATCH("da_合計",データシート3!$A$1:$AN$1,0),0))/10^3</f>
        <v>32273.537003686866</v>
      </c>
      <c r="BK89" s="33">
        <f t="shared" si="21"/>
        <v>909607.95399631304</v>
      </c>
      <c r="BL89" s="33">
        <f t="shared" si="22"/>
        <v>0</v>
      </c>
      <c r="BM89" s="33">
        <f t="shared" si="23"/>
        <v>909607.95399631304</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05464</v>
      </c>
      <c r="AY90" s="18" t="str">
        <f>IF(IFERROR(比較地域マスタ!$AE25,"")=0,"",IFERROR(比較地域マスタ!$AE25,""))</f>
        <v>東成瀬村</v>
      </c>
      <c r="AZ90" s="16"/>
      <c r="BA90" s="22">
        <v>19</v>
      </c>
      <c r="BB90" s="22">
        <v>1</v>
      </c>
      <c r="BC90" s="18" t="str">
        <f t="shared" si="24"/>
        <v>05464</v>
      </c>
      <c r="BD90" s="18" t="str">
        <f t="shared" si="25"/>
        <v>東成瀬村</v>
      </c>
      <c r="BE90" s="33">
        <f>VLOOKUP(BC90&amp;"_"&amp;$AZ$9,データシート3!A:AB,MATCH("ea_"&amp;"太陽光（建物系）"&amp;"_年間発電",データシート3!$A$1:$AB$1,0),0)/10^3+VLOOKUP(BC90&amp;"_"&amp;$AZ$9,データシート3!A:AB,MATCH("ea_"&amp;"太陽光（土地系）"&amp;"_年間発電",データシート3!$A$1:$AB$1,0),0)/10^3</f>
        <v>99863.255999999979</v>
      </c>
      <c r="BF90" s="33">
        <f>VLOOKUP(BC90&amp;"_"&amp;$AZ$9,データシート3!A:AB,MATCH("ea_"&amp;"風力（陸上）"&amp;"_年間発電",データシート3!$A$1:$AB$1,0),0)/10^3</f>
        <v>1395553.601</v>
      </c>
      <c r="BG90" s="33">
        <f>VLOOKUP(BC90&amp;"_"&amp;$AZ$9,データシート3!A:AB,MATCH("ea_"&amp;"中小水（河川）"&amp;"_年間発電",データシート3!$A$1:$AB$1,0),0)/10^3+VLOOKUP(BC90&amp;"_"&amp;$AZ$9,データシート3!A:AB,MATCH("ea_"&amp;"中小水（農業用水路）"&amp;"_年間発電",データシート3!$A$1:$AB$1,0),0)/10^3</f>
        <v>101616.874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3042.6979999999994</v>
      </c>
      <c r="BI90" s="33">
        <f t="shared" si="26"/>
        <v>1600076.4290000002</v>
      </c>
      <c r="BJ90" s="33">
        <f>(VLOOKUP($BC90&amp;"_"&amp;$AZ$8,データシート3!$A:$AN,MATCH("da_合計",データシート3!$A$1:$AN$1,0),0))/10^3</f>
        <v>13401.532388212294</v>
      </c>
      <c r="BK90" s="33">
        <f t="shared" si="21"/>
        <v>1586674.8966117878</v>
      </c>
      <c r="BL90" s="33">
        <f t="shared" si="22"/>
        <v>0</v>
      </c>
      <c r="BM90" s="33">
        <f t="shared" si="23"/>
        <v>1586674.8966117878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05346</v>
      </c>
      <c r="AY91" s="18" t="str">
        <f>IF(IFERROR(比較地域マスタ!$AE26,"")=0,"",IFERROR(比較地域マスタ!$AE26,""))</f>
        <v>藤里町</v>
      </c>
      <c r="BA91" s="22">
        <v>20</v>
      </c>
      <c r="BB91" s="22">
        <v>1</v>
      </c>
      <c r="BC91" s="18" t="str">
        <f t="shared" si="24"/>
        <v>05346</v>
      </c>
      <c r="BD91" s="18" t="str">
        <f t="shared" si="25"/>
        <v>藤里町</v>
      </c>
      <c r="BE91" s="33">
        <f>VLOOKUP(BC91&amp;"_"&amp;$AZ$9,データシート3!A:AB,MATCH("ea_"&amp;"太陽光（建物系）"&amp;"_年間発電",データシート3!$A$1:$AB$1,0),0)/10^3+VLOOKUP(BC91&amp;"_"&amp;$AZ$9,データシート3!A:AB,MATCH("ea_"&amp;"太陽光（土地系）"&amp;"_年間発電",データシート3!$A$1:$AB$1,0),0)/10^3</f>
        <v>253827.00300000003</v>
      </c>
      <c r="BF91" s="33">
        <f>VLOOKUP(BC91&amp;"_"&amp;$AZ$9,データシート3!A:AB,MATCH("ea_"&amp;"風力（陸上）"&amp;"_年間発電",データシート3!$A$1:$AB$1,0),0)/10^3</f>
        <v>606527.85600000003</v>
      </c>
      <c r="BG91" s="33">
        <f>VLOOKUP(BC91&amp;"_"&amp;$AZ$9,データシート3!A:AB,MATCH("ea_"&amp;"中小水（河川）"&amp;"_年間発電",データシート3!$A$1:$AB$1,0),0)/10^3+VLOOKUP(BC91&amp;"_"&amp;$AZ$9,データシート3!A:AB,MATCH("ea_"&amp;"中小水（農業用水路）"&amp;"_年間発電",データシート3!$A$1:$AB$1,0),0)/10^3</f>
        <v>106505.46700000002</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966860.32600000012</v>
      </c>
      <c r="BJ91" s="33">
        <f>(VLOOKUP($BC91&amp;"_"&amp;$AZ$8,データシート3!$A:$AN,MATCH("da_合計",データシート3!$A$1:$AN$1,0),0))/10^3</f>
        <v>12795.893511409731</v>
      </c>
      <c r="BK91" s="33">
        <f t="shared" si="21"/>
        <v>954064.43248859036</v>
      </c>
      <c r="BL91" s="33">
        <f t="shared" si="22"/>
        <v>0</v>
      </c>
      <c r="BM91" s="33">
        <f t="shared" si="23"/>
        <v>954064.43248859036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05434</v>
      </c>
      <c r="AY92" s="18" t="str">
        <f>IF(IFERROR(比較地域マスタ!$AE27,"")=0,"",IFERROR(比較地域マスタ!$AE27,""))</f>
        <v>美郷町</v>
      </c>
      <c r="AZ92" s="16"/>
      <c r="BA92" s="22">
        <v>21</v>
      </c>
      <c r="BB92" s="22">
        <v>1</v>
      </c>
      <c r="BC92" s="18" t="str">
        <f t="shared" si="24"/>
        <v>05434</v>
      </c>
      <c r="BD92" s="18" t="str">
        <f t="shared" si="25"/>
        <v>美郷町</v>
      </c>
      <c r="BE92" s="33">
        <f>VLOOKUP(BC92&amp;"_"&amp;$AZ$9,データシート3!A:AB,MATCH("ea_"&amp;"太陽光（建物系）"&amp;"_年間発電",データシート3!$A$1:$AB$1,0),0)/10^3+VLOOKUP(BC92&amp;"_"&amp;$AZ$9,データシート3!A:AB,MATCH("ea_"&amp;"太陽光（土地系）"&amp;"_年間発電",データシート3!$A$1:$AB$1,0),0)/10^3</f>
        <v>1641292.0589999999</v>
      </c>
      <c r="BF92" s="33">
        <f>VLOOKUP(BC92&amp;"_"&amp;$AZ$9,データシート3!A:AB,MATCH("ea_"&amp;"風力（陸上）"&amp;"_年間発電",データシート3!$A$1:$AB$1,0),0)/10^3</f>
        <v>186570.079</v>
      </c>
      <c r="BG92" s="33">
        <f>VLOOKUP(BC92&amp;"_"&amp;$AZ$9,データシート3!A:AB,MATCH("ea_"&amp;"中小水（河川）"&amp;"_年間発電",データシート3!$A$1:$AB$1,0),0)/10^3+VLOOKUP(BC92&amp;"_"&amp;$AZ$9,データシート3!A:AB,MATCH("ea_"&amp;"中小水（農業用水路）"&amp;"_年間発電",データシート3!$A$1:$AB$1,0),0)/10^3</f>
        <v>17048.579000000002</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7.604000000000001</v>
      </c>
      <c r="BI92" s="33">
        <f t="shared" si="26"/>
        <v>1844918.3209999998</v>
      </c>
      <c r="BJ92" s="33">
        <f>(VLOOKUP($BC92&amp;"_"&amp;$AZ$8,データシート3!$A:$AN,MATCH("da_合計",データシート3!$A$1:$AN$1,0),0))/10^3</f>
        <v>89546.646540339512</v>
      </c>
      <c r="BK92" s="33">
        <f>BI92-BJ92</f>
        <v>1755371.6744596602</v>
      </c>
      <c r="BL92" s="33">
        <f t="shared" si="22"/>
        <v>0</v>
      </c>
      <c r="BM92" s="33">
        <f t="shared" si="23"/>
        <v>1755371.6744596602</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05348</v>
      </c>
      <c r="AY93" s="18" t="str">
        <f>IF(IFERROR(比較地域マスタ!$AE28,"")=0,"",IFERROR(比較地域マスタ!$AE28,""))</f>
        <v>三種町</v>
      </c>
      <c r="AZ93" s="16"/>
      <c r="BA93" s="22">
        <v>22</v>
      </c>
      <c r="BB93" s="22">
        <v>1</v>
      </c>
      <c r="BC93" s="18" t="str">
        <f t="shared" si="24"/>
        <v>05348</v>
      </c>
      <c r="BD93" s="18" t="str">
        <f t="shared" si="25"/>
        <v>三種町</v>
      </c>
      <c r="BE93" s="33">
        <f>VLOOKUP(BC93&amp;"_"&amp;$AZ$9,データシート3!A:AB,MATCH("ea_"&amp;"太陽光（建物系）"&amp;"_年間発電",データシート3!$A$1:$AB$1,0),0)/10^3+VLOOKUP(BC93&amp;"_"&amp;$AZ$9,データシート3!A:AB,MATCH("ea_"&amp;"太陽光（土地系）"&amp;"_年間発電",データシート3!$A$1:$AB$1,0),0)/10^3</f>
        <v>1538748.777</v>
      </c>
      <c r="BF93" s="33">
        <f>VLOOKUP(BC93&amp;"_"&amp;$AZ$9,データシート3!A:AB,MATCH("ea_"&amp;"風力（陸上）"&amp;"_年間発電",データシート3!$A$1:$AB$1,0),0)/10^3</f>
        <v>750855.32499999995</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3779.2739999999999</v>
      </c>
      <c r="BI93" s="33">
        <f t="shared" si="26"/>
        <v>2293383.3760000002</v>
      </c>
      <c r="BJ93" s="33">
        <f>(VLOOKUP($BC93&amp;"_"&amp;$AZ$8,データシート3!$A:$AN,MATCH("da_合計",データシート3!$A$1:$AN$1,0),0))/10^3</f>
        <v>69499.89627804792</v>
      </c>
      <c r="BK93" s="33">
        <f t="shared" si="21"/>
        <v>2223883.4797219522</v>
      </c>
      <c r="BL93" s="33">
        <f t="shared" si="22"/>
        <v>0</v>
      </c>
      <c r="BM93" s="33">
        <f t="shared" si="23"/>
        <v>2223883.4797219522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05207</v>
      </c>
      <c r="AY94" s="18" t="str">
        <f>IF(IFERROR(比較地域マスタ!$AE29,"")=0,"",IFERROR(比較地域マスタ!$AE29,""))</f>
        <v>湯沢市</v>
      </c>
      <c r="AZ94" s="16"/>
      <c r="BA94" s="22">
        <v>23</v>
      </c>
      <c r="BB94" s="22">
        <v>1</v>
      </c>
      <c r="BC94" s="18" t="str">
        <f t="shared" si="24"/>
        <v>05207</v>
      </c>
      <c r="BD94" s="18" t="str">
        <f t="shared" si="25"/>
        <v>湯沢市</v>
      </c>
      <c r="BE94" s="33">
        <f>VLOOKUP(BC94&amp;"_"&amp;$AZ$9,データシート3!A:AB,MATCH("ea_"&amp;"太陽光（建物系）"&amp;"_年間発電",データシート3!$A$1:$AB$1,0),0)/10^3+VLOOKUP(BC94&amp;"_"&amp;$AZ$9,データシート3!A:AB,MATCH("ea_"&amp;"太陽光（土地系）"&amp;"_年間発電",データシート3!$A$1:$AB$1,0),0)/10^3</f>
        <v>1608706.5579999997</v>
      </c>
      <c r="BF94" s="33">
        <f>VLOOKUP(BC94&amp;"_"&amp;$AZ$9,データシート3!A:AB,MATCH("ea_"&amp;"風力（陸上）"&amp;"_年間発電",データシート3!$A$1:$AB$1,0),0)/10^3</f>
        <v>2599313.9939999999</v>
      </c>
      <c r="BG94" s="33">
        <f>VLOOKUP(BC94&amp;"_"&amp;$AZ$9,データシート3!A:AB,MATCH("ea_"&amp;"中小水（河川）"&amp;"_年間発電",データシート3!$A$1:$AB$1,0),0)/10^3+VLOOKUP(BC94&amp;"_"&amp;$AZ$9,データシート3!A:AB,MATCH("ea_"&amp;"中小水（農業用水路）"&amp;"_年間発電",データシート3!$A$1:$AB$1,0),0)/10^3</f>
        <v>179424.15900000001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2689781.8650000002</v>
      </c>
      <c r="BI94" s="33">
        <f t="shared" si="26"/>
        <v>7077226.5759999994</v>
      </c>
      <c r="BJ94" s="33">
        <f>(VLOOKUP($BC94&amp;"_"&amp;$AZ$8,データシート3!$A:$AN,MATCH("da_合計",データシート3!$A$1:$AN$1,0),0))/10^3</f>
        <v>288350.09894725675</v>
      </c>
      <c r="BK94" s="33">
        <f t="shared" si="21"/>
        <v>6788876.4770527426</v>
      </c>
      <c r="BL94" s="33">
        <f t="shared" si="22"/>
        <v>0</v>
      </c>
      <c r="BM94" s="33">
        <f t="shared" si="23"/>
        <v>6788876.4770527426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05210</v>
      </c>
      <c r="AY95" s="18" t="str">
        <f>IF(IFERROR(比較地域マスタ!$AE30,"")=0,"",IFERROR(比較地域マスタ!$AE30,""))</f>
        <v>由利本荘市</v>
      </c>
      <c r="AZ95" s="16"/>
      <c r="BA95" s="22">
        <v>24</v>
      </c>
      <c r="BB95" s="22">
        <v>1</v>
      </c>
      <c r="BC95" s="18" t="str">
        <f t="shared" si="24"/>
        <v>05210</v>
      </c>
      <c r="BD95" s="18" t="str">
        <f t="shared" si="25"/>
        <v>由利本荘市</v>
      </c>
      <c r="BE95" s="33">
        <f>VLOOKUP(BC95&amp;"_"&amp;$AZ$9,データシート3!A:AB,MATCH("ea_"&amp;"太陽光（建物系）"&amp;"_年間発電",データシート3!$A$1:$AB$1,0),0)/10^3+VLOOKUP(BC95&amp;"_"&amp;$AZ$9,データシート3!A:AB,MATCH("ea_"&amp;"太陽光（土地系）"&amp;"_年間発電",データシート3!$A$1:$AB$1,0),0)/10^3</f>
        <v>2449547.2879999997</v>
      </c>
      <c r="BF95" s="33">
        <f>VLOOKUP(BC95&amp;"_"&amp;$AZ$9,データシート3!A:AB,MATCH("ea_"&amp;"風力（陸上）"&amp;"_年間発電",データシート3!$A$1:$AB$1,0),0)/10^3</f>
        <v>7475257.4440000001</v>
      </c>
      <c r="BG95" s="33">
        <f>VLOOKUP(BC95&amp;"_"&amp;$AZ$9,データシート3!A:AB,MATCH("ea_"&amp;"中小水（河川）"&amp;"_年間発電",データシート3!$A$1:$AB$1,0),0)/10^3+VLOOKUP(BC95&amp;"_"&amp;$AZ$9,データシート3!A:AB,MATCH("ea_"&amp;"中小水（農業用水路）"&amp;"_年間発電",データシート3!$A$1:$AB$1,0),0)/10^3</f>
        <v>160300.27900000001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6734.4080000000004</v>
      </c>
      <c r="BI95" s="33">
        <f t="shared" si="26"/>
        <v>10091839.419</v>
      </c>
      <c r="BJ95" s="33">
        <f>(VLOOKUP($BC95&amp;"_"&amp;$AZ$8,データシート3!$A:$AN,MATCH("da_合計",データシート3!$A$1:$AN$1,0),0))/10^3</f>
        <v>711665.08445480641</v>
      </c>
      <c r="BK95" s="33">
        <f t="shared" si="21"/>
        <v>9380174.3345451932</v>
      </c>
      <c r="BL95" s="33">
        <f t="shared" si="22"/>
        <v>0</v>
      </c>
      <c r="BM95" s="33">
        <f t="shared" si="23"/>
        <v>9380174.3345451932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05203</v>
      </c>
      <c r="AY96" s="18" t="str">
        <f>IF(IFERROR(比較地域マスタ!$AE31,"")=0,"",IFERROR(比較地域マスタ!$AE31,""))</f>
        <v>横手市</v>
      </c>
      <c r="AZ96" s="16"/>
      <c r="BA96" s="22">
        <v>25</v>
      </c>
      <c r="BB96" s="22">
        <v>1</v>
      </c>
      <c r="BC96" s="18" t="str">
        <f t="shared" si="24"/>
        <v>05203</v>
      </c>
      <c r="BD96" s="18" t="str">
        <f t="shared" si="25"/>
        <v>横手市</v>
      </c>
      <c r="BE96" s="33">
        <f>VLOOKUP(BC96&amp;"_"&amp;$AZ$9,データシート3!A:AB,MATCH("ea_"&amp;"太陽光（建物系）"&amp;"_年間発電",データシート3!$A$1:$AB$1,0),0)/10^3+VLOOKUP(BC96&amp;"_"&amp;$AZ$9,データシート3!A:AB,MATCH("ea_"&amp;"太陽光（土地系）"&amp;"_年間発電",データシート3!$A$1:$AB$1,0),0)/10^3</f>
        <v>4845547.6869999999</v>
      </c>
      <c r="BF96" s="33">
        <f>VLOOKUP(BC96&amp;"_"&amp;$AZ$9,データシート3!A:AB,MATCH("ea_"&amp;"風力（陸上）"&amp;"_年間発電",データシート3!$A$1:$AB$1,0),0)/10^3</f>
        <v>2094755</v>
      </c>
      <c r="BG96" s="33">
        <f>VLOOKUP(BC96&amp;"_"&amp;$AZ$9,データシート3!A:AB,MATCH("ea_"&amp;"中小水（河川）"&amp;"_年間発電",データシート3!$A$1:$AB$1,0),0)/10^3+VLOOKUP(BC96&amp;"_"&amp;$AZ$9,データシート3!A:AB,MATCH("ea_"&amp;"中小水（農業用水路）"&amp;"_年間発電",データシート3!$A$1:$AB$1,0),0)/10^3</f>
        <v>30438.453000000001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286.73200000000008</v>
      </c>
      <c r="BI96" s="33">
        <f t="shared" si="26"/>
        <v>6971027.8719999995</v>
      </c>
      <c r="BJ96" s="33">
        <f>(VLOOKUP($BC96&amp;"_"&amp;$AZ$8,データシート3!$A:$AN,MATCH("da_合計",データシート3!$A$1:$AN$1,0),0))/10^3</f>
        <v>566750.83298712235</v>
      </c>
      <c r="BK96" s="33">
        <f t="shared" si="21"/>
        <v>6404277.0390128773</v>
      </c>
      <c r="BL96" s="33">
        <f t="shared" si="22"/>
        <v>0</v>
      </c>
      <c r="BM96" s="33">
        <f t="shared" si="23"/>
        <v>6404277.0390128773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八峰町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05349</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2025-03-04T09:15:23Z</dcterms:created>
  <dcterms:modified xsi:type="dcterms:W3CDTF">2025-03-04T09:15:23Z</dcterms:modified>
  <cp:category/>
  <cp:contentStatus/>
</cp:coreProperties>
</file>