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83AFAFC-4C64-48BC-89B4-C6341D36E985}"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<sst xmlns="http://schemas.openxmlformats.org/spreadsheetml/2006/main" count="16722" uniqueCount="2420">
  <si>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</si>
  <si>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</si>
  <si>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</si>
  <si>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</si>
  <si>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</si>
  <si>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</si>
  <si>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</si>
  <si>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</si>
  <si>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</si>
  <si>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</si>
  <si>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</si>
  <si>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</si>
  <si>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</si>
  <si>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</si>
  <si>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</si>
  <si>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</si>
  <si>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</si>
  <si>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</si>
  <si>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</si>
  <si>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</si>
  <si>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</si>
  <si>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</si>
  <si>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</si>
  <si>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</si>
  <si>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</si>
  <si>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</si>
  <si>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</si>
  <si>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</si>
  <si>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</si>
  <si>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</si>
  <si>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</si>
  <si>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</si>
  <si>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</si>
  <si>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</si>
  <si>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</si>
  <si>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</si>
  <si>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</si>
  <si>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</si>
  <si>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</si>
  <si>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</si>
  <si>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</si>
  <si>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</si>
  <si>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</si>
  <si>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</si>
  <si>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</si>
  <si>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</si>
  <si>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</si>
  <si>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</si>
  <si>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</si>
  <si>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</si>
  <si>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</si>
  <si>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</si>
  <si>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</si>
  <si>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</si>
  <si>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</si>
  <si>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</si>
  <si>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</si>
  <si>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</si>
  <si>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</si>
  <si>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</si>
  <si>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</si>
  <si>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</si>
  <si>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</si>
  <si>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</si>
  <si>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</si>
  <si>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</si>
  <si>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</si>
  <si>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</si>
  <si>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</si>
  <si>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</si>
  <si>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</si>
  <si>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</si>
  <si>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</si>
  <si>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</si>
  <si>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</si>
  <si>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</si>
  <si>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</si>
  <si>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</si>
  <si>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</si>
  <si>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</si>
  <si>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</si>
  <si>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</si>
  <si>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</si>
  <si>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</si>
  <si>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</si>
  <si>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</si>
  <si>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</si>
  <si>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</si>
  <si>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</si>
  <si>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</si>
  <si>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</si>
  <si>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</si>
  <si>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</si>
  <si>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</si>
  <si>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</si>
  <si>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</si>
  <si>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</si>
  <si>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</si>
  <si>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</si>
  <si>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</si>
  <si>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</si>
  <si>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</si>
  <si>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</si>
  <si>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</si>
  <si>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</si>
  <si>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</si>
  <si>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</si>
  <si>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</si>
  <si>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</si>
  <si>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</si>
  <si>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</si>
  <si>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</si>
  <si>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</si>
  <si>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</si>
  <si>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</si>
  <si>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</si>
  <si>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</si>
  <si>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</si>
  <si>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</si>
  <si>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</si>
  <si>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</si>
  <si>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</si>
  <si>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</si>
  <si>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</si>
  <si>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</si>
  <si>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</si>
  <si>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</si>
  <si>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</si>
  <si>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</si>
  <si>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</si>
  <si>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</si>
  <si>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</si>
  <si>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</si>
  <si>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</si>
  <si>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</si>
  <si>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</si>
  <si>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</si>
  <si>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</si>
  <si>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</si>
  <si>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</si>
  <si>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</si>
  <si>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</si>
  <si>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</si>
  <si>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</si>
  <si>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</si>
  <si>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</si>
  <si>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</si>
  <si>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</si>
  <si>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</si>
  <si>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</si>
  <si>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</si>
  <si>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</si>
  <si>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</si>
  <si>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</si>
  <si>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</si>
  <si>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</si>
  <si>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</si>
  <si>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</si>
  <si>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</si>
  <si>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</si>
  <si>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</si>
  <si>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</si>
  <si>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</si>
  <si>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</si>
  <si>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</si>
  <si>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</si>
  <si>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</si>
  <si>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</si>
  <si>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</si>
  <si>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</si>
  <si>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</si>
  <si>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</si>
  <si>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</si>
  <si>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</si>
  <si>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</si>
  <si>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</si>
  <si>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</si>
  <si>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</si>
  <si>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</si>
  <si>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</si>
  <si>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</si>
  <si>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</si>
  <si>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</si>
  <si>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</si>
  <si>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</si>
  <si>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</si>
  <si>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</si>
  <si>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</si>
  <si>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</si>
  <si>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</si>
  <si>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</si>
  <si>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</si>
  <si>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</si>
  <si>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</si>
  <si>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</si>
  <si>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</si>
  <si>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</si>
  <si>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</si>
  <si>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</si>
  <si>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</si>
  <si>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</si>
  <si>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</si>
  <si>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</si>
  <si>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</si>
  <si>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</si>
  <si>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</si>
  <si>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</si>
  <si>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</si>
  <si>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</si>
  <si>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</si>
  <si>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</si>
  <si>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</si>
  <si>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</si>
  <si>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</si>
  <si>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</si>
  <si>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</si>
  <si>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</si>
  <si>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</si>
  <si>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</si>
  <si>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</si>
  <si>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</si>
  <si>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</si>
  <si>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</si>
  <si>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</si>
  <si>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</si>
  <si>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</si>
  <si>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</si>
  <si>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</si>
  <si>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</si>
  <si>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</si>
  <si>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</si>
  <si>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</si>
  <si>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</si>
  <si>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</si>
  <si>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</si>
  <si>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</si>
  <si>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</si>
  <si>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</si>
  <si>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</si>
  <si>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</si>
  <si>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</si>
  <si>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</si>
  <si>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</si>
  <si>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</si>
  <si>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</si>
  <si>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</si>
  <si>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</si>
  <si>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</si>
  <si>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</si>
  <si>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</si>
  <si>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</si>
  <si>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</si>
  <si>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</si>
  <si>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</si>
  <si>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</si>
  <si>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</si>
  <si>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</si>
  <si>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</si>
  <si>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</si>
  <si>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</si>
  <si>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</si>
  <si>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</si>
  <si>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</si>
  <si>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</si>
  <si>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</si>
  <si>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</si>
  <si>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</si>
  <si>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</si>
  <si>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</si>
  <si>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</si>
  <si>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</si>
  <si>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</si>
  <si>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</si>
  <si>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</si>
  <si>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</si>
  <si>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</si>
  <si>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</si>
  <si>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</si>
  <si>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</si>
  <si>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</si>
  <si>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</si>
  <si>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</si>
  <si>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</si>
  <si>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</si>
  <si>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</si>
  <si>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</si>
  <si>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</si>
  <si>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</si>
  <si>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</si>
  <si>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</si>
  <si>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</si>
  <si>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</si>
  <si>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</si>
  <si>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</si>
  <si>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</si>
  <si>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</si>
  <si>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</si>
  <si>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</si>
  <si>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</si>
  <si>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</si>
  <si>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</si>
  <si>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</si>
  <si>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</si>
  <si>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</si>
  <si>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</si>
  <si>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</si>
  <si>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</si>
  <si>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</si>
  <si>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</si>
  <si>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</si>
  <si>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</si>
  <si>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</si>
  <si>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</si>
  <si>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</si>
  <si>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</si>
  <si>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</si>
  <si>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</si>
  <si>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</si>
  <si>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</si>
  <si>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</si>
  <si>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</si>
  <si>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</si>
  <si>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</si>
  <si>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</si>
  <si>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</si>
  <si>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</si>
  <si>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</si>
  <si>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</si>
  <si>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</si>
  <si>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</si>
  <si>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</si>
  <si>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</si>
  <si>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</si>
  <si>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</si>
  <si>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</si>
  <si>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</si>
  <si>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</si>
  <si>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</si>
  <si>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</si>
  <si>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</si>
  <si>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</si>
  <si>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</si>
  <si>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</si>
  <si>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</si>
  <si>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</si>
  <si>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</si>
  <si>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</si>
  <si>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</si>
  <si>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</si>
  <si>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</si>
  <si>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</si>
  <si>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</si>
  <si>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</si>
  <si>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</si>
  <si>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</si>
  <si>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</si>
  <si>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</si>
  <si>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</si>
  <si>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</si>
  <si>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</si>
  <si>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</si>
  <si>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</si>
  <si>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</si>
  <si>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</si>
  <si>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</si>
  <si>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</si>
  <si>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</si>
  <si>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</si>
  <si>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</si>
  <si>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</si>
  <si>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</si>
  <si>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</si>
  <si>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</si>
  <si>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</si>
  <si>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</si>
  <si>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</si>
  <si>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</si>
  <si>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</si>
  <si>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</si>
  <si>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</si>
  <si>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</si>
  <si>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</si>
  <si>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</si>
  <si>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</si>
  <si>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</si>
  <si>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</si>
  <si>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</si>
  <si>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</si>
  <si>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</si>
  <si>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</si>
  <si>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</si>
  <si>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</si>
  <si>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</si>
  <si>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</si>
  <si>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</si>
  <si>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</si>
  <si>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</si>
  <si>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</si>
  <si>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</si>
  <si>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</si>
  <si>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</si>
  <si>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</si>
  <si>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</si>
  <si>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</si>
  <si>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</si>
  <si>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</si>
  <si>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</si>
  <si>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</si>
  <si>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</si>
  <si>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</si>
  <si>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</si>
  <si>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</si>
  <si>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</si>
  <si>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</si>
  <si>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</si>
  <si>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</si>
  <si>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</si>
  <si>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</si>
  <si>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</si>
  <si>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</si>
  <si>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</si>
  <si>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</si>
  <si>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</si>
  <si>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</si>
  <si>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</si>
  <si>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</si>
  <si>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</si>
  <si>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</si>
  <si>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</si>
  <si>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</si>
  <si>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</si>
  <si>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</si>
  <si>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</si>
  <si>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</si>
  <si>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</si>
  <si>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</si>
  <si>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</si>
  <si>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</si>
  <si>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</si>
  <si>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</si>
  <si>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</si>
  <si>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</si>
  <si>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</si>
  <si>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</si>
  <si>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</si>
  <si>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</si>
  <si>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</si>
  <si>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</si>
  <si>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</si>
  <si>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</si>
  <si>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</si>
  <si>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</si>
  <si>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</si>
  <si>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</si>
  <si>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</si>
  <si>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</si>
  <si>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</si>
  <si>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</si>
  <si>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</si>
  <si>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</si>
  <si>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</si>
  <si>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</si>
  <si>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</si>
  <si>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</si>
  <si>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</si>
  <si>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</si>
  <si>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</si>
  <si>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</si>
  <si>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</si>
  <si>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</si>
  <si>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</si>
  <si>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</si>
  <si>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</si>
  <si>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</si>
  <si>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</si>
  <si>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</si>
  <si>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</si>
  <si>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</si>
  <si>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</si>
  <si>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</si>
  <si>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</si>
  <si>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</si>
  <si>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</si>
  <si>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</si>
  <si>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</si>
  <si>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</si>
  <si>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</si>
  <si>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</si>
  <si>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</si>
  <si>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</si>
  <si>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</si>
  <si>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</si>
  <si>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</si>
  <si>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</si>
  <si>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</si>
  <si>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</si>
  <si>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</si>
  <si>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</si>
  <si>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</si>
  <si>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</si>
  <si>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</si>
  <si>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</si>
  <si>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</si>
  <si>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</si>
  <si>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</si>
  <si>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</si>
  <si>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</si>
  <si>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</si>
  <si>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</si>
  <si>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</si>
  <si>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</si>
  <si>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</si>
  <si>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</si>
  <si>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</si>
  <si>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</si>
  <si>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</si>
  <si>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</si>
  <si>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</si>
  <si>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</si>
  <si>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</si>
  <si>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</si>
  <si>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</si>
  <si>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</si>
  <si>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</si>
  <si>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</si>
  <si>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</si>
  <si>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</si>
  <si>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</si>
  <si>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</si>
  <si>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</si>
  <si>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</si>
  <si>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</si>
  <si>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</si>
  <si>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</si>
  <si>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</si>
  <si>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</si>
  <si>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</si>
  <si>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</si>
  <si>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</si>
  <si>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</si>
  <si>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</si>
  <si>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</si>
  <si>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</si>
  <si>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</si>
  <si>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</si>
  <si>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</si>
  <si>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</si>
  <si>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</si>
  <si>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</si>
  <si>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</si>
  <si>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</si>
  <si>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</si>
  <si>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</si>
  <si>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</si>
  <si>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</si>
  <si>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</si>
  <si>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</si>
  <si>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</si>
  <si>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</si>
  <si>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</si>
  <si>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</si>
  <si>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</si>
  <si>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</si>
  <si>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</si>
  <si>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</si>
  <si>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</si>
  <si>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</si>
  <si>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</si>
  <si>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</si>
  <si>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</si>
  <si>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</si>
  <si>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</si>
  <si>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</si>
  <si>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</si>
  <si>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</si>
  <si>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</si>
  <si>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</si>
  <si>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</si>
  <si>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</si>
  <si>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</si>
  <si>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</si>
  <si>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</si>
  <si>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</si>
  <si>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</si>
  <si>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</si>
  <si>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</si>
  <si>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</si>
  <si>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</si>
  <si>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</si>
  <si>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</si>
  <si>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</si>
  <si>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</si>
  <si>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</si>
  <si>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</si>
  <si>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</si>
  <si>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</si>
  <si>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</si>
  <si>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</si>
  <si>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</si>
  <si>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</si>
  <si>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</si>
  <si>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</si>
  <si>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</si>
  <si>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</si>
  <si>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</si>
  <si>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</si>
  <si>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</si>
  <si>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</si>
  <si>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</si>
  <si>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</si>
  <si>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</si>
  <si>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</si>
  <si>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</si>
  <si>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</si>
  <si>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</si>
  <si>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</si>
  <si>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</si>
  <si>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</si>
  <si>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</si>
  <si>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</si>
  <si>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</si>
  <si>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</si>
  <si>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</si>
  <si>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</si>
  <si>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</si>
  <si>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</si>
  <si>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</si>
  <si>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</si>
  <si>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</si>
  <si>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</si>
  <si>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</si>
  <si>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</si>
  <si>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</si>
  <si>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</si>
  <si>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</si>
  <si>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</si>
  <si>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</si>
  <si>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</si>
  <si>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</si>
  <si>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</si>
  <si>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</si>
  <si>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</si>
  <si>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</si>
  <si>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</si>
  <si>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</si>
  <si>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</si>
  <si>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</si>
  <si>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</si>
  <si>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</si>
  <si>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</si>
  <si>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</si>
  <si>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</si>
  <si>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</si>
  <si>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</si>
  <si>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</si>
  <si>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</si>
  <si>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</si>
  <si>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</si>
  <si>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</si>
  <si>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</si>
  <si>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</si>
  <si>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</si>
  <si>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</si>
  <si>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</si>
  <si>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</si>
  <si>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</si>
  <si>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</si>
  <si>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</si>
  <si>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</si>
  <si>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</si>
  <si>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</si>
  <si>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</si>
  <si>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</si>
  <si>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</si>
  <si>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</si>
  <si>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</si>
  <si>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</si>
  <si>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</si>
  <si>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</si>
  <si>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</si>
  <si>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</si>
  <si>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</si>
  <si>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</si>
  <si>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</si>
  <si>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</si>
  <si>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</si>
  <si>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</si>
  <si>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</si>
  <si>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</si>
  <si>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</si>
  <si>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</si>
  <si>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</si>
  <si>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</si>
  <si>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</si>
  <si>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</si>
  <si>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</si>
  <si>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</si>
  <si>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</si>
  <si>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</si>
  <si>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</si>
  <si>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</si>
  <si>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</si>
  <si>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</si>
  <si>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</si>
  <si>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</si>
  <si>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</si>
  <si>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</si>
  <si>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</si>
  <si>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</si>
  <si>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</si>
  <si>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</si>
  <si>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</si>
  <si>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</si>
  <si>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</si>
  <si>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</si>
  <si>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</si>
  <si>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</si>
  <si>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</si>
  <si>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</si>
  <si>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</si>
  <si>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</si>
  <si>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</si>
  <si>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</si>
  <si>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</si>
  <si>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</si>
  <si>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</si>
  <si>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</si>
  <si>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</si>
  <si>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</si>
  <si>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</si>
  <si>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</si>
  <si>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</si>
  <si>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</si>
  <si>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</si>
  <si>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</si>
  <si>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</si>
  <si>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</si>
  <si>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</si>
  <si>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</si>
  <si>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</si>
  <si>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</si>
  <si>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</si>
  <si>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</si>
  <si>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</si>
  <si>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</si>
  <si>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</si>
  <si>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</si>
  <si>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</si>
  <si>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</si>
  <si>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</si>
  <si>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</si>
  <si>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</si>
  <si>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</si>
  <si>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</si>
  <si>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</si>
  <si>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</si>
  <si>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</si>
  <si>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</si>
  <si>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</si>
  <si>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</si>
  <si>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</si>
  <si>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</si>
  <si>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</si>
  <si>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</si>
  <si>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</si>
  <si>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</si>
  <si>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</si>
  <si>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</si>
  <si>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</si>
  <si>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</si>
  <si>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</si>
  <si>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</si>
  <si>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</si>
  <si>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</si>
  <si>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</si>
  <si>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</si>
  <si>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</si>
  <si>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</si>
  <si>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</si>
  <si>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</si>
  <si>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</si>
  <si>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</si>
  <si>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</si>
  <si>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</si>
  <si>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</si>
  <si>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</si>
  <si>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</si>
  <si>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</si>
  <si>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</si>
  <si>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</si>
  <si>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</si>
  <si>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</si>
  <si>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</si>
  <si>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</si>
  <si>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</si>
  <si>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</si>
  <si>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</si>
  <si>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</si>
  <si>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</si>
  <si>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</si>
  <si>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</si>
  <si>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</si>
  <si>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</si>
  <si>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</si>
  <si>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</si>
  <si>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</si>
  <si>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</si>
  <si>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</si>
  <si>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</si>
  <si>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</si>
  <si>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</si>
  <si>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</si>
  <si>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</si>
  <si>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</si>
  <si>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</si>
  <si>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</si>
  <si>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</si>
  <si>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</si>
  <si>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</si>
  <si>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</si>
  <si>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</si>
  <si>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</si>
  <si>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</si>
  <si>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</si>
  <si>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</si>
  <si>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</si>
  <si>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</si>
  <si>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</si>
  <si>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</si>
  <si>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</si>
  <si>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</si>
  <si>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</si>
  <si>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</si>
  <si>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</si>
  <si>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</si>
  <si>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</si>
  <si>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</si>
  <si>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</si>
  <si>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</si>
  <si>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</si>
  <si>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</si>
  <si>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</si>
  <si>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</si>
  <si>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</si>
  <si>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</si>
  <si>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</si>
  <si>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</si>
  <si>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</si>
  <si>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</si>
  <si>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</si>
  <si>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</si>
  <si>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</si>
  <si>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</si>
  <si>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</si>
  <si>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</si>
  <si>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</si>
  <si>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</si>
  <si>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</si>
  <si>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</si>
  <si>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</si>
  <si>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</si>
  <si>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</si>
  <si>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</si>
  <si>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</si>
  <si>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</si>
  <si>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</si>
  <si>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</si>
  <si>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</si>
  <si>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</si>
  <si>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</si>
  <si>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</si>
  <si>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</si>
  <si>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</si>
  <si>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</si>
  <si>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</si>
  <si>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</si>
  <si>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</si>
  <si>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</si>
  <si>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</si>
  <si>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</si>
  <si>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</si>
  <si>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</si>
  <si>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</si>
  <si>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</si>
  <si>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</si>
  <si>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</si>
  <si>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</si>
  <si>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</si>
  <si>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</si>
  <si>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</si>
  <si>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</si>
  <si>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</si>
  <si>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</si>
  <si>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</si>
  <si>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</si>
  <si>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</si>
  <si>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</si>
  <si>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</si>
  <si>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</si>
  <si>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</si>
  <si>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</si>
  <si>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</si>
  <si>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</si>
  <si>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</si>
  <si>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</si>
  <si>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</si>
  <si>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</si>
  <si>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</si>
  <si>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</si>
  <si>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</si>
  <si>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</si>
  <si>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</si>
  <si>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</si>
  <si>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</si>
  <si>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</si>
  <si>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</si>
  <si>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</si>
  <si>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</si>
  <si>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</si>
  <si>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</si>
  <si>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</si>
  <si>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</si>
  <si>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</si>
  <si>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</si>
  <si>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</si>
  <si>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</si>
  <si>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</si>
  <si>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</si>
  <si>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</si>
  <si>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</si>
  <si>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</si>
  <si>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</si>
  <si>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</si>
  <si>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</si>
  <si>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</si>
  <si>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</si>
  <si>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</si>
  <si>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</si>
  <si>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</si>
  <si>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</si>
  <si>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</si>
  <si>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</si>
  <si>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</si>
  <si>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</si>
  <si>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</si>
  <si>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</si>
  <si>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</si>
  <si>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</si>
  <si>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</si>
  <si>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</si>
  <si>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</si>
  <si>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</si>
  <si>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</si>
  <si>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</si>
  <si>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</si>
  <si>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</si>
  <si>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</si>
  <si>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</si>
  <si>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</si>
  <si>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</si>
  <si>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</si>
  <si>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</si>
  <si>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</si>
  <si>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</si>
  <si>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</si>
  <si>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</si>
  <si>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</si>
  <si>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</si>
  <si>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</si>
  <si>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</si>
  <si>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</si>
  <si>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</si>
  <si>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</si>
  <si>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</si>
  <si>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</si>
  <si>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</si>
  <si>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</si>
  <si>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</si>
  <si>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</si>
  <si>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</si>
  <si>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</si>
  <si>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</si>
  <si>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</si>
  <si>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</si>
  <si>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</si>
  <si>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</si>
  <si>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</si>
  <si>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</si>
  <si>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</si>
  <si>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</si>
  <si>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</si>
  <si>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</si>
  <si>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</si>
  <si>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</si>
  <si>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</si>
  <si>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</si>
  <si>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</si>
  <si>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</si>
  <si>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</si>
  <si>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</si>
  <si>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</si>
  <si>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</si>
  <si>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</si>
  <si>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</si>
  <si>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</si>
  <si>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</si>
  <si>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</si>
  <si>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</si>
  <si>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</si>
  <si>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</si>
  <si>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</si>
  <si>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</si>
  <si>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</si>
  <si>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</si>
  <si>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</si>
  <si>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</si>
  <si>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</si>
  <si>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</si>
  <si>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</si>
  <si>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</si>
  <si>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</si>
  <si>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</si>
  <si>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</si>
  <si>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</si>
  <si>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</si>
  <si>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</si>
  <si>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</si>
  <si>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</si>
  <si>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</si>
  <si>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</si>
  <si>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</si>
  <si>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</si>
  <si>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</si>
  <si>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</si>
  <si>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</si>
  <si>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</si>
  <si>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</si>
  <si>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</si>
  <si>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</si>
  <si>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</si>
  <si>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</si>
  <si>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</si>
  <si>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</si>
  <si>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</si>
  <si>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</si>
  <si>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</si>
  <si>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</si>
  <si>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</si>
  <si>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</si>
  <si>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</si>
  <si>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</si>
  <si>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</si>
  <si>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</si>
  <si>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</si>
  <si>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</si>
  <si>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</si>
  <si>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</si>
  <si>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</si>
  <si>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</si>
  <si>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</si>
  <si>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</si>
  <si>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</si>
  <si>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</si>
  <si>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</si>
  <si>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</si>
  <si>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</si>
  <si>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</si>
  <si>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</si>
  <si>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</si>
  <si>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</si>
  <si>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</si>
  <si>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</si>
  <si>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</si>
  <si>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</si>
  <si>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</si>
  <si>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</si>
  <si>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</si>
  <si>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</si>
  <si>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</si>
  <si>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</si>
  <si>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</si>
  <si>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</si>
  <si>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</si>
  <si>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</si>
  <si>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</si>
  <si>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</si>
  <si>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</si>
  <si>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</si>
  <si>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</si>
  <si>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</si>
  <si>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</si>
  <si>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</si>
  <si>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</si>
  <si>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</si>
  <si>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</si>
  <si>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</si>
  <si>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</si>
  <si>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</si>
  <si>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</si>
  <si>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</si>
  <si>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</si>
  <si>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</si>
  <si>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</si>
  <si>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</si>
  <si>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</si>
  <si>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</si>
  <si>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</si>
  <si>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</si>
  <si>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</si>
  <si>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</si>
  <si>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</si>
  <si>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</si>
  <si>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</si>
  <si>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</si>
  <si>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</si>
  <si>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</si>
  <si>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</si>
  <si>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</si>
  <si>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</si>
  <si>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</si>
  <si>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</si>
  <si>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</si>
  <si>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</si>
  <si>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</si>
  <si>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</si>
  <si>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</si>
  <si>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</si>
  <si>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</si>
  <si>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</si>
  <si>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</si>
  <si>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</si>
  <si>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</si>
  <si>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</si>
  <si>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</si>
  <si>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</si>
  <si>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</si>
  <si>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</si>
  <si>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</si>
  <si>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</si>
  <si>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</si>
  <si>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</si>
  <si>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</si>
  <si>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</si>
  <si>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</si>
  <si>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</si>
  <si>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</si>
  <si>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</si>
  <si>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</si>
  <si>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</si>
  <si>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</si>
  <si>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</si>
  <si>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</si>
  <si>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</si>
  <si>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</si>
  <si>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</si>
  <si>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</si>
  <si>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</si>
  <si>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</si>
  <si>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</si>
  <si>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</si>
  <si>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</si>
  <si>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</si>
  <si>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</si>
  <si>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</si>
  <si>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</si>
  <si>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</si>
  <si>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</si>
  <si>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</si>
  <si>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</si>
  <si>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</si>
  <si>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</si>
  <si>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</si>
  <si>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</si>
  <si>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</si>
  <si>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</si>
  <si>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</si>
  <si>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</si>
  <si>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</si>
  <si>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</si>
  <si>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</si>
  <si>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</si>
  <si>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</si>
  <si>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</si>
  <si>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</si>
  <si>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</si>
  <si>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</si>
  <si>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</si>
  <si>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</si>
  <si>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</si>
  <si>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</si>
  <si>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</si>
  <si>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</si>
  <si>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</si>
  <si>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</si>
  <si>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</si>
  <si>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</si>
  <si>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</si>
  <si>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</si>
  <si>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</si>
  <si>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</si>
  <si>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</si>
  <si>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</si>
  <si>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</si>
  <si>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</si>
  <si>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</si>
  <si>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</si>
  <si>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</si>
  <si>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</si>
  <si>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</si>
  <si>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</si>
  <si>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</si>
  <si>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</si>
  <si>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</si>
  <si>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</si>
  <si>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</si>
  <si>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</si>
  <si>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</si>
  <si>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</si>
  <si>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</si>
  <si>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</si>
  <si>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</si>
  <si>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</si>
  <si>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</si>
  <si>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</si>
  <si>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</si>
  <si>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</si>
  <si>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</si>
  <si>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</si>
  <si>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</si>
  <si>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</si>
  <si>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</si>
  <si>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</si>
  <si>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</si>
  <si>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</si>
  <si>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</si>
  <si>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</si>
  <si>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</si>
  <si>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</si>
  <si>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</si>
  <si>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</si>
  <si>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</si>
  <si>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</si>
  <si>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</si>
  <si>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</si>
  <si>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</si>
  <si>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</si>
  <si>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</si>
  <si>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</si>
  <si>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</si>
  <si>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</si>
  <si>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</si>
  <si>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</si>
  <si>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</si>
  <si>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</si>
  <si>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</si>
  <si>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</si>
  <si>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</si>
  <si>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</si>
  <si>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</si>
  <si>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</si>
  <si>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</si>
  <si>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</si>
  <si>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</si>
  <si>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</si>
  <si>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</si>
  <si>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</si>
  <si>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</si>
  <si>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</si>
  <si>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</si>
  <si>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</si>
  <si>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</si>
  <si>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</si>
  <si>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</si>
  <si>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</si>
  <si>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</si>
  <si>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</si>
  <si>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</si>
  <si>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</si>
  <si>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</si>
  <si>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</si>
  <si>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</si>
  <si>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</si>
  <si>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</si>
  <si>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</si>
  <si>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</si>
  <si>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</si>
  <si>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</si>
  <si>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</si>
  <si>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</si>
  <si>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</si>
  <si>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</si>
  <si>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</si>
  <si>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</si>
  <si>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</si>
  <si>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</si>
  <si>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</si>
  <si>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</si>
  <si>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</si>
  <si>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</si>
  <si>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</si>
  <si>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</si>
  <si>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</si>
  <si>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</si>
  <si>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</si>
  <si>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</si>
  <si>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</si>
  <si>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</si>
  <si>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</si>
  <si>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</si>
  <si>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</si>
  <si>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</si>
  <si>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</si>
  <si>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</si>
  <si>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</si>
  <si>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</si>
  <si>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</si>
  <si>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</si>
  <si>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</si>
  <si>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</si>
  <si>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</si>
  <si>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</si>
  <si>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</si>
  <si>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</si>
  <si>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</si>
  <si>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</si>
  <si>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</si>
  <si>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</si>
  <si>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</si>
  <si>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</si>
  <si>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</si>
  <si>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</si>
  <si>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</si>
  <si>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</si>
  <si>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</si>
  <si>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</si>
  <si>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</si>
  <si>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</si>
  <si>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</si>
  <si>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</si>
  <si>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</si>
  <si>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</si>
  <si>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</si>
  <si>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</si>
  <si>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</si>
  <si>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</si>
  <si>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</si>
  <si>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</si>
  <si>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</si>
  <si>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</si>
  <si>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</si>
  <si>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</si>
  <si>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</si>
  <si>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</si>
  <si>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</si>
  <si>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</si>
  <si>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</si>
  <si>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</si>
  <si>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</si>
  <si>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</si>
  <si>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</si>
  <si>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</si>
  <si>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</si>
  <si>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</si>
  <si>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</si>
  <si>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</si>
  <si>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</si>
  <si>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</si>
  <si>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</si>
  <si>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</si>
  <si>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</si>
  <si>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</si>
  <si>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</si>
  <si>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</si>
  <si>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</si>
  <si>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</si>
  <si>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</si>
  <si>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</si>
  <si>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</si>
  <si>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</si>
  <si>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</si>
  <si>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</si>
  <si>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</si>
  <si>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</si>
  <si>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</si>
  <si>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</si>
  <si>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</si>
  <si>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</si>
  <si>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</si>
  <si>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</si>
  <si>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</si>
  <si>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</si>
  <si>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</si>
  <si>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</si>
  <si>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</si>
  <si>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</si>
  <si>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</si>
  <si>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</si>
  <si>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</si>
  <si>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</si>
  <si>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</si>
  <si>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</si>
  <si>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</si>
  <si>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</si>
  <si>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</si>
  <si>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</si>
  <si>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</si>
  <si>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</si>
  <si>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</si>
  <si>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</si>
  <si>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</si>
  <si>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</si>
  <si>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</si>
  <si>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</si>
  <si>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</si>
  <si>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</si>
  <si>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</si>
  <si>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</si>
  <si>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</si>
  <si>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</si>
  <si>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</si>
  <si>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</si>
  <si>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</si>
  <si>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</si>
  <si>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</si>
  <si>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</si>
  <si>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</si>
  <si>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</si>
  <si>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</si>
  <si>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</si>
  <si>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</si>
  <si>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</si>
  <si>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</si>
  <si>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</si>
  <si>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</si>
  <si>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</si>
  <si>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</si>
  <si>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</si>
  <si>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</si>
  <si>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</si>
  <si>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</si>
  <si>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</si>
  <si>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</si>
  <si>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</si>
  <si>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</si>
  <si>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</si>
  <si>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</si>
  <si>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</si>
  <si>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</si>
  <si>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</si>
  <si>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</si>
  <si>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</si>
  <si>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</si>
  <si>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</si>
  <si>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</si>
  <si>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</si>
  <si>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</si>
  <si>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</si>
  <si>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</si>
  <si>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</si>
  <si>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</si>
  <si>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</si>
  <si>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</si>
  <si>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</si>
  <si>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</si>
  <si>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</si>
  <si>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</si>
  <si>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</si>
  <si>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</si>
  <si>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</si>
  <si>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</si>
  <si>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</si>
  <si>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</si>
  <si>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</si>
  <si>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</si>
  <si>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</si>
  <si>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</si>
  <si>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</si>
  <si>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</si>
  <si>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</si>
  <si>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</si>
  <si>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</si>
  <si>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</si>
  <si>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</si>
  <si>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</si>
  <si>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</si>
  <si>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</si>
  <si>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</si>
  <si>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</si>
  <si>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</si>
  <si>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</si>
  <si>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</si>
  <si>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</si>
  <si>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</si>
  <si>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</si>
  <si>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</si>
  <si>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</si>
  <si>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</si>
  <si>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</si>
  <si>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</si>
  <si>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</si>
  <si>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</si>
  <si>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</si>
  <si>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</si>
  <si>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</si>
  <si>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</si>
  <si>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</si>
  <si>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</si>
  <si>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</si>
  <si>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</si>
  <si>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</si>
  <si>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</si>
  <si>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</si>
  <si>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</si>
  <si>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</si>
  <si>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</si>
  <si>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</si>
  <si>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</si>
  <si>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</si>
  <si>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</si>
  <si>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</si>
  <si>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</si>
  <si>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</si>
  <si>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</si>
  <si>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</si>
  <si>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</si>
  <si>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</si>
  <si>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</si>
  <si>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</si>
  <si>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</si>
  <si>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</si>
  <si>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</si>
  <si>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</si>
  <si>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</si>
  <si>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</si>
  <si>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</si>
  <si>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</si>
  <si>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</si>
  <si>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</si>
  <si>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</si>
  <si>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</si>
  <si>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</si>
  <si>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</si>
  <si>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</si>
  <si>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</si>
  <si>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</si>
  <si>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</si>
  <si>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</si>
  <si>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</si>
  <si>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</si>
  <si>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</si>
  <si>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</si>
  <si>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</si>
  <si>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</si>
  <si>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</si>
  <si>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</si>
  <si>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</si>
  <si>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</si>
  <si>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</si>
  <si>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</si>
  <si>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</si>
  <si>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</si>
  <si>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</si>
  <si>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</si>
  <si>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</si>
  <si>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</si>
  <si>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</si>
  <si>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</si>
  <si>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</si>
  <si>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</si>
  <si>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01436_令和6年度</t>
  </si>
  <si>
    <t>01436</t>
  </si>
  <si>
    <t>雨竜町</t>
  </si>
  <si>
    <t>01398_令和6年度</t>
  </si>
  <si>
    <t>01398</t>
  </si>
  <si>
    <t>喜茂別町</t>
  </si>
  <si>
    <t>01434_令和6年度</t>
  </si>
  <si>
    <t>01434</t>
  </si>
  <si>
    <t>秩父別町</t>
  </si>
  <si>
    <t>01396_令和6年度</t>
  </si>
  <si>
    <t>01396</t>
  </si>
  <si>
    <t>真狩村</t>
  </si>
  <si>
    <t>01397_令和6年度</t>
  </si>
  <si>
    <t>01397</t>
  </si>
  <si>
    <t>留寿都村</t>
  </si>
  <si>
    <t>_令和6年度</t>
  </si>
  <si>
    <t>市区町村コード_令和4年度</t>
  </si>
  <si>
    <t>01436_令和4年度</t>
  </si>
  <si>
    <t>01398_令和4年度</t>
  </si>
  <si>
    <t>01434_令和4年度</t>
  </si>
  <si>
    <t>01396_令和4年度</t>
  </si>
  <si>
    <t>01397_令和4年度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</si>
  <si>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</si>
  <si>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</si>
  <si>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</si>
  <si>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</si>
  <si>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</si>
  <si>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</si>
  <si>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</si>
  <si>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</si>
  <si>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</si>
  <si>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</si>
  <si>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</si>
  <si>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</si>
  <si>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</si>
  <si>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</si>
  <si>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</si>
  <si>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</si>
  <si>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</si>
  <si>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</si>
  <si>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</si>
  <si>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</si>
  <si>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</si>
  <si>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</si>
  <si>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</si>
  <si>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</si>
  <si>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</si>
  <si>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</si>
  <si>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</si>
  <si>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</si>
  <si>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</si>
  <si>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</si>
  <si>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</si>
  <si>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</si>
  <si>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</si>
  <si>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</si>
  <si>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</si>
  <si>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</si>
  <si>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</si>
  <si>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</si>
  <si>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</si>
  <si>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</si>
  <si>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</si>
  <si>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</si>
  <si>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</si>
  <si>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</si>
  <si>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</si>
  <si>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</si>
  <si>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</si>
  <si>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</si>
  <si>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</si>
  <si>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</si>
  <si>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</si>
  <si>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</si>
  <si>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</si>
  <si>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</si>
  <si>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</si>
  <si>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</si>
  <si>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</si>
  <si>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01367_令和6年度</t>
  </si>
  <si>
    <t>01367</t>
  </si>
  <si>
    <t>奥尻町</t>
  </si>
  <si>
    <t>01367_令和4年度</t>
  </si>
  <si>
    <t>05201</t>
  </si>
  <si>
    <t>秋田市</t>
  </si>
  <si>
    <t>05201_令和4年度</t>
  </si>
  <si>
    <t>05201_令和6年度</t>
  </si>
  <si>
    <t>01520_令和6年度</t>
  </si>
  <si>
    <t>01520</t>
  </si>
  <si>
    <t>幌延町</t>
  </si>
  <si>
    <t>01462_令和6年度</t>
  </si>
  <si>
    <t>01462</t>
  </si>
  <si>
    <t>南富良野町</t>
  </si>
  <si>
    <t>01518_令和6年度</t>
  </si>
  <si>
    <t>01518</t>
  </si>
  <si>
    <t>利尻町</t>
  </si>
  <si>
    <t>01519_令和6年度</t>
  </si>
  <si>
    <t>01519</t>
  </si>
  <si>
    <t>利尻富士町</t>
  </si>
  <si>
    <t>01517_令和6年度</t>
  </si>
  <si>
    <t>01517</t>
  </si>
  <si>
    <t>礼文町</t>
  </si>
  <si>
    <t>01520_令和4年度</t>
  </si>
  <si>
    <t>01462_令和4年度</t>
  </si>
  <si>
    <t>01518_令和4年度</t>
  </si>
  <si>
    <t>01519_令和4年度</t>
  </si>
  <si>
    <t>01517_令和4年度</t>
  </si>
  <si>
    <t>05212</t>
  </si>
  <si>
    <t>大仙市</t>
  </si>
  <si>
    <t>05212_令和4年度</t>
  </si>
  <si>
    <t>05212_令和6年度</t>
  </si>
  <si>
    <t>池田町</t>
  </si>
  <si>
    <t>01560_令和6年度</t>
  </si>
  <si>
    <t>01560</t>
  </si>
  <si>
    <t>滝上町</t>
  </si>
  <si>
    <t>01648_令和6年度</t>
  </si>
  <si>
    <t>01648</t>
  </si>
  <si>
    <t>陸別町</t>
  </si>
  <si>
    <t>01560_令和4年度</t>
  </si>
  <si>
    <t>01648_令和4年度</t>
  </si>
  <si>
    <t>05211</t>
  </si>
  <si>
    <t>潟上市</t>
  </si>
  <si>
    <t>05211_令和4年度</t>
  </si>
  <si>
    <t>05211_令和6年度</t>
  </si>
  <si>
    <t>05434</t>
  </si>
  <si>
    <t>美郷町</t>
  </si>
  <si>
    <t>05434_令和4年度</t>
  </si>
  <si>
    <t>05434_令和6年度</t>
  </si>
  <si>
    <t>05361</t>
  </si>
  <si>
    <t>五城目町</t>
  </si>
  <si>
    <t>05361_令和4年度</t>
  </si>
  <si>
    <t>05361_令和6年度</t>
  </si>
  <si>
    <t>05206</t>
  </si>
  <si>
    <t>男鹿市</t>
  </si>
  <si>
    <t>05206_令和4年度</t>
  </si>
  <si>
    <t>05206_令和6年度</t>
  </si>
  <si>
    <t>05215</t>
  </si>
  <si>
    <t>仙北市</t>
  </si>
  <si>
    <t>05215_令和4年度</t>
  </si>
  <si>
    <t>05215_令和6年度</t>
  </si>
  <si>
    <t>05464</t>
  </si>
  <si>
    <t>東成瀬村</t>
  </si>
  <si>
    <t>05464_令和4年度</t>
  </si>
  <si>
    <t>05464_令和6年度</t>
  </si>
  <si>
    <t>05210</t>
  </si>
  <si>
    <t>由利本荘市</t>
  </si>
  <si>
    <t>05210_令和4年度</t>
  </si>
  <si>
    <t>05210_令和6年度</t>
  </si>
  <si>
    <t>05368</t>
  </si>
  <si>
    <t>大潟村</t>
  </si>
  <si>
    <t>05368_令和4年度</t>
  </si>
  <si>
    <t>05368_令和6年度</t>
  </si>
  <si>
    <t>05346</t>
  </si>
  <si>
    <t>藤里町</t>
  </si>
  <si>
    <t>05346_令和4年度</t>
  </si>
  <si>
    <t>05346_令和6年度</t>
  </si>
  <si>
    <t>05349</t>
  </si>
  <si>
    <t>八峰町</t>
  </si>
  <si>
    <t>05349_令和4年度</t>
  </si>
  <si>
    <t>05349_令和6年度</t>
  </si>
  <si>
    <t>05209</t>
  </si>
  <si>
    <t>鹿角市</t>
  </si>
  <si>
    <t>05209_令和4年度</t>
  </si>
  <si>
    <t>05209_令和6年度</t>
  </si>
  <si>
    <t>05463</t>
  </si>
  <si>
    <t>羽後町</t>
  </si>
  <si>
    <t>05463_令和4年度</t>
  </si>
  <si>
    <t>05463_令和6年度</t>
  </si>
  <si>
    <t>05348</t>
  </si>
  <si>
    <t>三種町</t>
  </si>
  <si>
    <t>05348_令和4年度</t>
  </si>
  <si>
    <t>05348_令和6年度</t>
  </si>
  <si>
    <t>05303</t>
  </si>
  <si>
    <t>小坂町</t>
  </si>
  <si>
    <t>05303_令和4年度</t>
  </si>
  <si>
    <t>05303_令和6年度</t>
  </si>
  <si>
    <t>05366</t>
  </si>
  <si>
    <t>井川町</t>
  </si>
  <si>
    <t>05366_令和4年度</t>
  </si>
  <si>
    <t>05366_令和6年度</t>
  </si>
  <si>
    <t>01560_平成2年度</t>
  </si>
  <si>
    <t>01560_平成17年度</t>
  </si>
  <si>
    <t>01560_平成18年度</t>
  </si>
  <si>
    <t>01560_平成19年度</t>
  </si>
  <si>
    <t>01560_平成20年度</t>
  </si>
  <si>
    <t>01560_平成21年度</t>
  </si>
  <si>
    <t>01560_平成22年度</t>
  </si>
  <si>
    <t>01560_平成23年度</t>
  </si>
  <si>
    <t>01560_平成24年度</t>
  </si>
  <si>
    <t>01560_平成25年度</t>
  </si>
  <si>
    <t>01560_平成26年度</t>
  </si>
  <si>
    <t>01560_平成27年度</t>
  </si>
  <si>
    <t>01560_平成28年度</t>
  </si>
  <si>
    <t>01560_平成29年度</t>
  </si>
  <si>
    <t>01560_平成30年度</t>
  </si>
  <si>
    <t>01560_令和元年度</t>
  </si>
  <si>
    <t>01560_令和2年度</t>
  </si>
  <si>
    <t>01560_令和3年度</t>
  </si>
  <si>
    <t>01560_令和5年度</t>
  </si>
  <si>
    <t>01462_平成2年度</t>
  </si>
  <si>
    <t>01462_平成17年度</t>
  </si>
  <si>
    <t>01462_平成18年度</t>
  </si>
  <si>
    <t>01462_平成19年度</t>
  </si>
  <si>
    <t>01462_平成20年度</t>
  </si>
  <si>
    <t>01462_平成21年度</t>
  </si>
  <si>
    <t>01462_平成22年度</t>
  </si>
  <si>
    <t>01462_平成23年度</t>
  </si>
  <si>
    <t>01462_平成24年度</t>
  </si>
  <si>
    <t>01462_平成25年度</t>
  </si>
  <si>
    <t>01462_平成26年度</t>
  </si>
  <si>
    <t>01462_平成27年度</t>
  </si>
  <si>
    <t>01462_平成28年度</t>
  </si>
  <si>
    <t>01462_平成29年度</t>
  </si>
  <si>
    <t>01462_平成30年度</t>
  </si>
  <si>
    <t>01462_令和元年度</t>
  </si>
  <si>
    <t>01462_令和2年度</t>
  </si>
  <si>
    <t>01462_令和3年度</t>
  </si>
  <si>
    <t>01462_令和5年度</t>
  </si>
  <si>
    <t>07544_平成2年度</t>
  </si>
  <si>
    <t>07544</t>
  </si>
  <si>
    <t>川内村</t>
  </si>
  <si>
    <t>07544_平成17年度</t>
  </si>
  <si>
    <t>07544_平成18年度</t>
  </si>
  <si>
    <t>07544_平成19年度</t>
  </si>
  <si>
    <t>07544_平成20年度</t>
  </si>
  <si>
    <t>07544_平成21年度</t>
  </si>
  <si>
    <t>07544_平成22年度</t>
  </si>
  <si>
    <t>07544_平成23年度</t>
  </si>
  <si>
    <t>07544_平成24年度</t>
  </si>
  <si>
    <t>07544_平成25年度</t>
  </si>
  <si>
    <t>07544_平成26年度</t>
  </si>
  <si>
    <t>07544_平成27年度</t>
  </si>
  <si>
    <t>07544_平成28年度</t>
  </si>
  <si>
    <t>07544_平成29年度</t>
  </si>
  <si>
    <t>07544_平成30年度</t>
  </si>
  <si>
    <t>07544_令和元年度</t>
  </si>
  <si>
    <t>07544_令和2年度</t>
  </si>
  <si>
    <t>07544_令和3年度</t>
  </si>
  <si>
    <t>07544_令和4年度</t>
  </si>
  <si>
    <t>07544_令和5年度</t>
  </si>
  <si>
    <t>07544_令和6年度</t>
  </si>
  <si>
    <t>01367_平成2年度</t>
  </si>
  <si>
    <t>01367_平成17年度</t>
  </si>
  <si>
    <t>01367_平成18年度</t>
  </si>
  <si>
    <t>01367_平成19年度</t>
  </si>
  <si>
    <t>01367_平成20年度</t>
  </si>
  <si>
    <t>01367_平成21年度</t>
  </si>
  <si>
    <t>01367_平成22年度</t>
  </si>
  <si>
    <t>01367_平成23年度</t>
  </si>
  <si>
    <t>01367_平成24年度</t>
  </si>
  <si>
    <t>01367_平成25年度</t>
  </si>
  <si>
    <t>01367_平成26年度</t>
  </si>
  <si>
    <t>01367_平成27年度</t>
  </si>
  <si>
    <t>01367_平成28年度</t>
  </si>
  <si>
    <t>01367_平成29年度</t>
  </si>
  <si>
    <t>01367_平成30年度</t>
  </si>
  <si>
    <t>01367_令和元年度</t>
  </si>
  <si>
    <t>01367_令和2年度</t>
  </si>
  <si>
    <t>01367_令和3年度</t>
  </si>
  <si>
    <t>01367_令和5年度</t>
  </si>
  <si>
    <t>35341_平成2年度</t>
  </si>
  <si>
    <t>35341</t>
  </si>
  <si>
    <t>上関町</t>
  </si>
  <si>
    <t>35341_平成17年度</t>
  </si>
  <si>
    <t>35341_平成18年度</t>
  </si>
  <si>
    <t>35341_平成19年度</t>
  </si>
  <si>
    <t>35341_平成20年度</t>
  </si>
  <si>
    <t>35341_平成21年度</t>
  </si>
  <si>
    <t>35341_平成22年度</t>
  </si>
  <si>
    <t>35341_平成23年度</t>
  </si>
  <si>
    <t>35341_平成24年度</t>
  </si>
  <si>
    <t>35341_平成25年度</t>
  </si>
  <si>
    <t>35341_平成26年度</t>
  </si>
  <si>
    <t>35341_平成27年度</t>
  </si>
  <si>
    <t>35341_平成28年度</t>
  </si>
  <si>
    <t>35341_平成29年度</t>
  </si>
  <si>
    <t>35341_平成30年度</t>
  </si>
  <si>
    <t>35341_令和元年度</t>
  </si>
  <si>
    <t>35341_令和2年度</t>
  </si>
  <si>
    <t>35341_令和3年度</t>
  </si>
  <si>
    <t>35341_令和4年度</t>
  </si>
  <si>
    <t>35341_令和5年度</t>
  </si>
  <si>
    <t>35341_令和6年度</t>
  </si>
  <si>
    <t>20588_平成2年度</t>
  </si>
  <si>
    <t>20588</t>
  </si>
  <si>
    <t>小川村</t>
  </si>
  <si>
    <t>20588_平成17年度</t>
  </si>
  <si>
    <t>20588_平成18年度</t>
  </si>
  <si>
    <t>20588_平成19年度</t>
  </si>
  <si>
    <t>20588_平成20年度</t>
  </si>
  <si>
    <t>20588_平成21年度</t>
  </si>
  <si>
    <t>20588_平成22年度</t>
  </si>
  <si>
    <t>20588_平成23年度</t>
  </si>
  <si>
    <t>20588_平成24年度</t>
  </si>
  <si>
    <t>20588_平成25年度</t>
  </si>
  <si>
    <t>20588_平成26年度</t>
  </si>
  <si>
    <t>20588_平成27年度</t>
  </si>
  <si>
    <t>20588_平成28年度</t>
  </si>
  <si>
    <t>20588_平成29年度</t>
  </si>
  <si>
    <t>20588_平成30年度</t>
  </si>
  <si>
    <t>20588_令和元年度</t>
  </si>
  <si>
    <t>20588_令和2年度</t>
  </si>
  <si>
    <t>20588_令和3年度</t>
  </si>
  <si>
    <t>20588_令和4年度</t>
  </si>
  <si>
    <t>20588_令和5年度</t>
  </si>
  <si>
    <t>20588_令和6年度</t>
  </si>
  <si>
    <t>13381_平成2年度</t>
  </si>
  <si>
    <t>13381</t>
  </si>
  <si>
    <t>三宅村</t>
  </si>
  <si>
    <t>13381_平成17年度</t>
  </si>
  <si>
    <t>13381_平成18年度</t>
  </si>
  <si>
    <t>13381_平成19年度</t>
  </si>
  <si>
    <t>13381_平成20年度</t>
  </si>
  <si>
    <t>13381_平成21年度</t>
  </si>
  <si>
    <t>13381_平成22年度</t>
  </si>
  <si>
    <t>13381_平成23年度</t>
  </si>
  <si>
    <t>13381_平成24年度</t>
  </si>
  <si>
    <t>13381_平成25年度</t>
  </si>
  <si>
    <t>13381_平成26年度</t>
  </si>
  <si>
    <t>13381_平成27年度</t>
  </si>
  <si>
    <t>13381_平成28年度</t>
  </si>
  <si>
    <t>13381_平成29年度</t>
  </si>
  <si>
    <t>13381_平成30年度</t>
  </si>
  <si>
    <t>13381_令和元年度</t>
  </si>
  <si>
    <t>13381_令和2年度</t>
  </si>
  <si>
    <t>13381_令和3年度</t>
  </si>
  <si>
    <t>13381_令和4年度</t>
  </si>
  <si>
    <t>13381_令和5年度</t>
  </si>
  <si>
    <t>13381_令和6年度</t>
  </si>
  <si>
    <t>01517_平成2年度</t>
  </si>
  <si>
    <t>01517_平成17年度</t>
  </si>
  <si>
    <t>01517_平成18年度</t>
  </si>
  <si>
    <t>01517_平成19年度</t>
  </si>
  <si>
    <t>01517_平成20年度</t>
  </si>
  <si>
    <t>01517_平成21年度</t>
  </si>
  <si>
    <t>01517_平成22年度</t>
  </si>
  <si>
    <t>01517_平成23年度</t>
  </si>
  <si>
    <t>01517_平成24年度</t>
  </si>
  <si>
    <t>01517_平成25年度</t>
  </si>
  <si>
    <t>01517_平成26年度</t>
  </si>
  <si>
    <t>01517_平成27年度</t>
  </si>
  <si>
    <t>01517_平成28年度</t>
  </si>
  <si>
    <t>01517_平成29年度</t>
  </si>
  <si>
    <t>01517_平成30年度</t>
  </si>
  <si>
    <t>01517_令和元年度</t>
  </si>
  <si>
    <t>01517_令和2年度</t>
  </si>
  <si>
    <t>01517_令和3年度</t>
  </si>
  <si>
    <t>01517_令和5年度</t>
  </si>
  <si>
    <t>18382_平成2年度</t>
  </si>
  <si>
    <t>18382</t>
  </si>
  <si>
    <t>18382_平成17年度</t>
  </si>
  <si>
    <t>18382_平成18年度</t>
  </si>
  <si>
    <t>18382_平成19年度</t>
  </si>
  <si>
    <t>18382_平成20年度</t>
  </si>
  <si>
    <t>18382_平成21年度</t>
  </si>
  <si>
    <t>18382_平成22年度</t>
  </si>
  <si>
    <t>18382_平成23年度</t>
  </si>
  <si>
    <t>18382_平成24年度</t>
  </si>
  <si>
    <t>18382_平成25年度</t>
  </si>
  <si>
    <t>18382_平成26年度</t>
  </si>
  <si>
    <t>18382_平成27年度</t>
  </si>
  <si>
    <t>18382_平成28年度</t>
  </si>
  <si>
    <t>18382_平成29年度</t>
  </si>
  <si>
    <t>18382_平成30年度</t>
  </si>
  <si>
    <t>18382_令和元年度</t>
  </si>
  <si>
    <t>18382_令和2年度</t>
  </si>
  <si>
    <t>18382_令和3年度</t>
  </si>
  <si>
    <t>18382_令和4年度</t>
  </si>
  <si>
    <t>18382_令和5年度</t>
  </si>
  <si>
    <t>18382_令和6年度</t>
  </si>
  <si>
    <t>01434_平成2年度</t>
  </si>
  <si>
    <t>01434_平成17年度</t>
  </si>
  <si>
    <t>01434_平成18年度</t>
  </si>
  <si>
    <t>01434_平成19年度</t>
  </si>
  <si>
    <t>01434_平成20年度</t>
  </si>
  <si>
    <t>01434_平成21年度</t>
  </si>
  <si>
    <t>01434_平成22年度</t>
  </si>
  <si>
    <t>01434_平成23年度</t>
  </si>
  <si>
    <t>01434_平成24年度</t>
  </si>
  <si>
    <t>01434_平成25年度</t>
  </si>
  <si>
    <t>01434_平成26年度</t>
  </si>
  <si>
    <t>01434_平成27年度</t>
  </si>
  <si>
    <t>01434_平成28年度</t>
  </si>
  <si>
    <t>01434_平成29年度</t>
  </si>
  <si>
    <t>01434_平成30年度</t>
  </si>
  <si>
    <t>01434_令和元年度</t>
  </si>
  <si>
    <t>01434_令和2年度</t>
  </si>
  <si>
    <t>01434_令和3年度</t>
  </si>
  <si>
    <t>01434_令和5年度</t>
  </si>
  <si>
    <t>32525_平成2年度</t>
  </si>
  <si>
    <t>32525</t>
  </si>
  <si>
    <t>海士町</t>
  </si>
  <si>
    <t>32525_平成17年度</t>
  </si>
  <si>
    <t>32525_平成18年度</t>
  </si>
  <si>
    <t>32525_平成19年度</t>
  </si>
  <si>
    <t>32525_平成20年度</t>
  </si>
  <si>
    <t>32525_平成21年度</t>
  </si>
  <si>
    <t>32525_平成22年度</t>
  </si>
  <si>
    <t>32525_平成23年度</t>
  </si>
  <si>
    <t>32525_平成24年度</t>
  </si>
  <si>
    <t>32525_平成25年度</t>
  </si>
  <si>
    <t>32525_平成26年度</t>
  </si>
  <si>
    <t>32525_平成27年度</t>
  </si>
  <si>
    <t>32525_平成28年度</t>
  </si>
  <si>
    <t>32525_平成29年度</t>
  </si>
  <si>
    <t>32525_平成30年度</t>
  </si>
  <si>
    <t>32525_令和元年度</t>
  </si>
  <si>
    <t>32525_令和2年度</t>
  </si>
  <si>
    <t>32525_令和3年度</t>
  </si>
  <si>
    <t>32525_令和4年度</t>
  </si>
  <si>
    <t>32525_令和5年度</t>
  </si>
  <si>
    <t>32525_令和6年度</t>
  </si>
  <si>
    <t>01519_平成2年度</t>
  </si>
  <si>
    <t>01519_平成17年度</t>
  </si>
  <si>
    <t>01519_平成18年度</t>
  </si>
  <si>
    <t>01519_平成19年度</t>
  </si>
  <si>
    <t>01519_平成20年度</t>
  </si>
  <si>
    <t>01519_平成21年度</t>
  </si>
  <si>
    <t>01519_平成22年度</t>
  </si>
  <si>
    <t>01519_平成23年度</t>
  </si>
  <si>
    <t>01519_平成24年度</t>
  </si>
  <si>
    <t>01519_平成25年度</t>
  </si>
  <si>
    <t>01519_平成26年度</t>
  </si>
  <si>
    <t>01519_平成27年度</t>
  </si>
  <si>
    <t>01519_平成28年度</t>
  </si>
  <si>
    <t>01519_平成29年度</t>
  </si>
  <si>
    <t>01519_平成30年度</t>
  </si>
  <si>
    <t>01519_令和元年度</t>
  </si>
  <si>
    <t>01519_令和2年度</t>
  </si>
  <si>
    <t>01519_令和3年度</t>
  </si>
  <si>
    <t>01519_令和5年度</t>
  </si>
  <si>
    <t>02303_平成2年度</t>
  </si>
  <si>
    <t>02303</t>
  </si>
  <si>
    <t>今別町</t>
  </si>
  <si>
    <t>02303_平成17年度</t>
  </si>
  <si>
    <t>02303_平成18年度</t>
  </si>
  <si>
    <t>02303_平成19年度</t>
  </si>
  <si>
    <t>02303_平成20年度</t>
  </si>
  <si>
    <t>02303_平成21年度</t>
  </si>
  <si>
    <t>02303_平成22年度</t>
  </si>
  <si>
    <t>02303_平成23年度</t>
  </si>
  <si>
    <t>02303_平成24年度</t>
  </si>
  <si>
    <t>02303_平成25年度</t>
  </si>
  <si>
    <t>02303_平成26年度</t>
  </si>
  <si>
    <t>02303_平成27年度</t>
  </si>
  <si>
    <t>02303_平成28年度</t>
  </si>
  <si>
    <t>02303_平成29年度</t>
  </si>
  <si>
    <t>02303_平成30年度</t>
  </si>
  <si>
    <t>02303_令和元年度</t>
  </si>
  <si>
    <t>02303_令和2年度</t>
  </si>
  <si>
    <t>02303_令和3年度</t>
  </si>
  <si>
    <t>02303_令和4年度</t>
  </si>
  <si>
    <t>02303_令和5年度</t>
  </si>
  <si>
    <t>02303_令和6年度</t>
  </si>
  <si>
    <t>42383_平成2年度</t>
  </si>
  <si>
    <t>42383</t>
  </si>
  <si>
    <t>小値賀町</t>
  </si>
  <si>
    <t>42383_平成17年度</t>
  </si>
  <si>
    <t>42383_平成18年度</t>
  </si>
  <si>
    <t>42383_平成19年度</t>
  </si>
  <si>
    <t>42383_平成20年度</t>
  </si>
  <si>
    <t>42383_平成21年度</t>
  </si>
  <si>
    <t>42383_平成22年度</t>
  </si>
  <si>
    <t>42383_平成23年度</t>
  </si>
  <si>
    <t>42383_平成24年度</t>
  </si>
  <si>
    <t>42383_平成25年度</t>
  </si>
  <si>
    <t>42383_平成26年度</t>
  </si>
  <si>
    <t>42383_平成27年度</t>
  </si>
  <si>
    <t>42383_平成28年度</t>
  </si>
  <si>
    <t>42383_平成29年度</t>
  </si>
  <si>
    <t>42383_平成30年度</t>
  </si>
  <si>
    <t>42383_令和元年度</t>
  </si>
  <si>
    <t>42383_令和2年度</t>
  </si>
  <si>
    <t>42383_令和3年度</t>
  </si>
  <si>
    <t>42383_令和4年度</t>
  </si>
  <si>
    <t>42383_令和5年度</t>
  </si>
  <si>
    <t>42383_令和6年度</t>
  </si>
  <si>
    <t>01648_平成2年度</t>
  </si>
  <si>
    <t>01648_平成17年度</t>
  </si>
  <si>
    <t>01648_平成18年度</t>
  </si>
  <si>
    <t>01648_平成19年度</t>
  </si>
  <si>
    <t>01648_平成20年度</t>
  </si>
  <si>
    <t>01648_平成21年度</t>
  </si>
  <si>
    <t>01648_平成22年度</t>
  </si>
  <si>
    <t>01648_平成23年度</t>
  </si>
  <si>
    <t>01648_平成24年度</t>
  </si>
  <si>
    <t>01648_平成25年度</t>
  </si>
  <si>
    <t>01648_平成26年度</t>
  </si>
  <si>
    <t>01648_平成27年度</t>
  </si>
  <si>
    <t>01648_平成28年度</t>
  </si>
  <si>
    <t>01648_平成29年度</t>
  </si>
  <si>
    <t>01648_平成30年度</t>
  </si>
  <si>
    <t>01648_令和元年度</t>
  </si>
  <si>
    <t>01648_令和2年度</t>
  </si>
  <si>
    <t>01648_令和3年度</t>
  </si>
  <si>
    <t>01648_令和5年度</t>
  </si>
  <si>
    <t>36321_平成2年度</t>
  </si>
  <si>
    <t>36321</t>
  </si>
  <si>
    <t>佐那河内村</t>
  </si>
  <si>
    <t>36321_平成17年度</t>
  </si>
  <si>
    <t>36321_平成18年度</t>
  </si>
  <si>
    <t>36321_平成19年度</t>
  </si>
  <si>
    <t>36321_平成20年度</t>
  </si>
  <si>
    <t>36321_平成21年度</t>
  </si>
  <si>
    <t>36321_平成22年度</t>
  </si>
  <si>
    <t>36321_平成23年度</t>
  </si>
  <si>
    <t>36321_平成24年度</t>
  </si>
  <si>
    <t>36321_平成25年度</t>
  </si>
  <si>
    <t>36321_平成26年度</t>
  </si>
  <si>
    <t>36321_平成27年度</t>
  </si>
  <si>
    <t>36321_平成28年度</t>
  </si>
  <si>
    <t>36321_平成29年度</t>
  </si>
  <si>
    <t>36321_平成30年度</t>
  </si>
  <si>
    <t>36321_令和元年度</t>
  </si>
  <si>
    <t>36321_令和2年度</t>
  </si>
  <si>
    <t>36321_令和3年度</t>
  </si>
  <si>
    <t>36321_令和4年度</t>
  </si>
  <si>
    <t>36321_令和5年度</t>
  </si>
  <si>
    <t>36321_令和6年度</t>
  </si>
  <si>
    <t>02450_平成2年度</t>
  </si>
  <si>
    <t>02450</t>
  </si>
  <si>
    <t>新郷村</t>
  </si>
  <si>
    <t>02450_平成17年度</t>
  </si>
  <si>
    <t>02450_平成18年度</t>
  </si>
  <si>
    <t>02450_平成19年度</t>
  </si>
  <si>
    <t>02450_平成20年度</t>
  </si>
  <si>
    <t>02450_平成21年度</t>
  </si>
  <si>
    <t>02450_平成22年度</t>
  </si>
  <si>
    <t>02450_平成23年度</t>
  </si>
  <si>
    <t>02450_平成24年度</t>
  </si>
  <si>
    <t>02450_平成25年度</t>
  </si>
  <si>
    <t>02450_平成26年度</t>
  </si>
  <si>
    <t>02450_平成27年度</t>
  </si>
  <si>
    <t>02450_平成28年度</t>
  </si>
  <si>
    <t>02450_平成29年度</t>
  </si>
  <si>
    <t>02450_平成30年度</t>
  </si>
  <si>
    <t>02450_令和元年度</t>
  </si>
  <si>
    <t>02450_令和2年度</t>
  </si>
  <si>
    <t>02450_令和3年度</t>
  </si>
  <si>
    <t>02450_令和4年度</t>
  </si>
  <si>
    <t>02450_令和5年度</t>
  </si>
  <si>
    <t>02450_令和6年度</t>
  </si>
  <si>
    <t>39301_平成2年度</t>
  </si>
  <si>
    <t>39301</t>
  </si>
  <si>
    <t>東洋町</t>
  </si>
  <si>
    <t>39301_平成17年度</t>
  </si>
  <si>
    <t>39301_平成18年度</t>
  </si>
  <si>
    <t>39301_平成19年度</t>
  </si>
  <si>
    <t>39301_平成20年度</t>
  </si>
  <si>
    <t>39301_平成21年度</t>
  </si>
  <si>
    <t>39301_平成22年度</t>
  </si>
  <si>
    <t>39301_平成23年度</t>
  </si>
  <si>
    <t>39301_平成24年度</t>
  </si>
  <si>
    <t>39301_平成25年度</t>
  </si>
  <si>
    <t>39301_平成26年度</t>
  </si>
  <si>
    <t>39301_平成27年度</t>
  </si>
  <si>
    <t>39301_平成28年度</t>
  </si>
  <si>
    <t>39301_平成29年度</t>
  </si>
  <si>
    <t>39301_平成30年度</t>
  </si>
  <si>
    <t>39301_令和元年度</t>
  </si>
  <si>
    <t>39301_令和2年度</t>
  </si>
  <si>
    <t>39301_令和3年度</t>
  </si>
  <si>
    <t>39301_令和4年度</t>
  </si>
  <si>
    <t>39301_令和5年度</t>
  </si>
  <si>
    <t>39301_令和6年度</t>
  </si>
  <si>
    <t>01436_平成2年度</t>
  </si>
  <si>
    <t>01436_平成17年度</t>
  </si>
  <si>
    <t>01436_平成18年度</t>
  </si>
  <si>
    <t>01436_平成19年度</t>
  </si>
  <si>
    <t>01436_平成20年度</t>
  </si>
  <si>
    <t>01436_平成21年度</t>
  </si>
  <si>
    <t>01436_平成22年度</t>
  </si>
  <si>
    <t>01436_平成23年度</t>
  </si>
  <si>
    <t>01436_平成24年度</t>
  </si>
  <si>
    <t>01436_平成25年度</t>
  </si>
  <si>
    <t>01436_平成26年度</t>
  </si>
  <si>
    <t>01436_平成27年度</t>
  </si>
  <si>
    <t>01436_平成28年度</t>
  </si>
  <si>
    <t>01436_平成29年度</t>
  </si>
  <si>
    <t>01436_平成30年度</t>
  </si>
  <si>
    <t>01436_令和元年度</t>
  </si>
  <si>
    <t>01436_令和2年度</t>
  </si>
  <si>
    <t>01436_令和3年度</t>
  </si>
  <si>
    <t>01436_令和5年度</t>
  </si>
  <si>
    <t>01520_平成2年度</t>
  </si>
  <si>
    <t>01520_平成17年度</t>
  </si>
  <si>
    <t>01520_平成18年度</t>
  </si>
  <si>
    <t>01520_平成19年度</t>
  </si>
  <si>
    <t>01520_平成20年度</t>
  </si>
  <si>
    <t>01520_平成21年度</t>
  </si>
  <si>
    <t>01520_平成22年度</t>
  </si>
  <si>
    <t>01520_平成23年度</t>
  </si>
  <si>
    <t>01520_平成24年度</t>
  </si>
  <si>
    <t>01520_平成25年度</t>
  </si>
  <si>
    <t>01520_平成26年度</t>
  </si>
  <si>
    <t>01520_平成27年度</t>
  </si>
  <si>
    <t>01520_平成28年度</t>
  </si>
  <si>
    <t>01520_平成29年度</t>
  </si>
  <si>
    <t>01520_平成30年度</t>
  </si>
  <si>
    <t>01520_令和元年度</t>
  </si>
  <si>
    <t>01520_令和2年度</t>
  </si>
  <si>
    <t>01520_令和3年度</t>
  </si>
  <si>
    <t>01520_令和5年度</t>
  </si>
  <si>
    <t>21507_平成2年度</t>
  </si>
  <si>
    <t>21507</t>
  </si>
  <si>
    <t>東白川村</t>
  </si>
  <si>
    <t>21507_平成17年度</t>
  </si>
  <si>
    <t>21507_平成18年度</t>
  </si>
  <si>
    <t>21507_平成19年度</t>
  </si>
  <si>
    <t>21507_平成20年度</t>
  </si>
  <si>
    <t>21507_平成21年度</t>
  </si>
  <si>
    <t>21507_平成22年度</t>
  </si>
  <si>
    <t>21507_平成23年度</t>
  </si>
  <si>
    <t>21507_平成24年度</t>
  </si>
  <si>
    <t>21507_平成25年度</t>
  </si>
  <si>
    <t>21507_平成26年度</t>
  </si>
  <si>
    <t>21507_平成27年度</t>
  </si>
  <si>
    <t>21507_平成28年度</t>
  </si>
  <si>
    <t>21507_平成29年度</t>
  </si>
  <si>
    <t>21507_平成30年度</t>
  </si>
  <si>
    <t>21507_令和元年度</t>
  </si>
  <si>
    <t>21507_令和2年度</t>
  </si>
  <si>
    <t>21507_令和3年度</t>
  </si>
  <si>
    <t>21507_令和4年度</t>
  </si>
  <si>
    <t>21507_令和5年度</t>
  </si>
  <si>
    <t>21507_令和6年度</t>
  </si>
  <si>
    <t>01397_平成2年度</t>
  </si>
  <si>
    <t>01397_平成17年度</t>
  </si>
  <si>
    <t>01397_平成18年度</t>
  </si>
  <si>
    <t>01397_平成19年度</t>
  </si>
  <si>
    <t>01397_平成20年度</t>
  </si>
  <si>
    <t>01397_平成21年度</t>
  </si>
  <si>
    <t>01397_平成22年度</t>
  </si>
  <si>
    <t>01397_平成23年度</t>
  </si>
  <si>
    <t>01397_平成24年度</t>
  </si>
  <si>
    <t>01397_平成25年度</t>
  </si>
  <si>
    <t>01397_平成26年度</t>
  </si>
  <si>
    <t>01397_平成27年度</t>
  </si>
  <si>
    <t>01397_平成28年度</t>
  </si>
  <si>
    <t>01397_平成29年度</t>
  </si>
  <si>
    <t>01397_平成30年度</t>
  </si>
  <si>
    <t>01397_令和元年度</t>
  </si>
  <si>
    <t>01397_令和2年度</t>
  </si>
  <si>
    <t>01397_令和3年度</t>
  </si>
  <si>
    <t>01397_令和5年度</t>
  </si>
  <si>
    <t>13307_平成2年度</t>
  </si>
  <si>
    <t>13307</t>
  </si>
  <si>
    <t>檜原村</t>
  </si>
  <si>
    <t>13307_平成17年度</t>
  </si>
  <si>
    <t>13307_平成18年度</t>
  </si>
  <si>
    <t>13307_平成19年度</t>
  </si>
  <si>
    <t>13307_平成20年度</t>
  </si>
  <si>
    <t>13307_平成21年度</t>
  </si>
  <si>
    <t>13307_平成22年度</t>
  </si>
  <si>
    <t>13307_平成23年度</t>
  </si>
  <si>
    <t>13307_平成24年度</t>
  </si>
  <si>
    <t>13307_平成25年度</t>
  </si>
  <si>
    <t>13307_平成26年度</t>
  </si>
  <si>
    <t>13307_平成27年度</t>
  </si>
  <si>
    <t>13307_平成28年度</t>
  </si>
  <si>
    <t>13307_平成29年度</t>
  </si>
  <si>
    <t>13307_平成30年度</t>
  </si>
  <si>
    <t>13307_令和元年度</t>
  </si>
  <si>
    <t>13307_令和2年度</t>
  </si>
  <si>
    <t>13307_令和3年度</t>
  </si>
  <si>
    <t>13307_令和4年度</t>
  </si>
  <si>
    <t>13307_令和5年度</t>
  </si>
  <si>
    <t>13307_令和6年度</t>
  </si>
  <si>
    <t>43507_平成2年度</t>
  </si>
  <si>
    <t>43507</t>
  </si>
  <si>
    <t>水上村</t>
  </si>
  <si>
    <t>43507_平成17年度</t>
  </si>
  <si>
    <t>43507_平成18年度</t>
  </si>
  <si>
    <t>43507_平成19年度</t>
  </si>
  <si>
    <t>43507_平成20年度</t>
  </si>
  <si>
    <t>43507_平成21年度</t>
  </si>
  <si>
    <t>43507_平成22年度</t>
  </si>
  <si>
    <t>43507_平成23年度</t>
  </si>
  <si>
    <t>43507_平成24年度</t>
  </si>
  <si>
    <t>43507_平成25年度</t>
  </si>
  <si>
    <t>43507_平成26年度</t>
  </si>
  <si>
    <t>43507_平成27年度</t>
  </si>
  <si>
    <t>43507_平成28年度</t>
  </si>
  <si>
    <t>43507_平成29年度</t>
  </si>
  <si>
    <t>43507_平成30年度</t>
  </si>
  <si>
    <t>43507_令和元年度</t>
  </si>
  <si>
    <t>43507_令和2年度</t>
  </si>
  <si>
    <t>43507_令和3年度</t>
  </si>
  <si>
    <t>43507_令和4年度</t>
  </si>
  <si>
    <t>43507_令和5年度</t>
  </si>
  <si>
    <t>43507_令和6年度</t>
  </si>
  <si>
    <t>05327_平成2年度</t>
  </si>
  <si>
    <t>05327</t>
  </si>
  <si>
    <t>上小阿仁村</t>
  </si>
  <si>
    <t>05327_平成17年度</t>
  </si>
  <si>
    <t>05327_平成18年度</t>
  </si>
  <si>
    <t>05327_平成19年度</t>
  </si>
  <si>
    <t>05327_平成20年度</t>
  </si>
  <si>
    <t>05327_平成21年度</t>
  </si>
  <si>
    <t>05327_平成22年度</t>
  </si>
  <si>
    <t>05327_平成23年度</t>
  </si>
  <si>
    <t>05327_平成24年度</t>
  </si>
  <si>
    <t>05327_平成25年度</t>
  </si>
  <si>
    <t>05327_平成26年度</t>
  </si>
  <si>
    <t>05327_平成27年度</t>
  </si>
  <si>
    <t>05327_平成28年度</t>
  </si>
  <si>
    <t>05327_平成29年度</t>
  </si>
  <si>
    <t>05327_平成30年度</t>
  </si>
  <si>
    <t>05327_令和元年度</t>
  </si>
  <si>
    <t>05327_令和2年度</t>
  </si>
  <si>
    <t>05327_令和3年度</t>
  </si>
  <si>
    <t>05327_令和4年度</t>
  </si>
  <si>
    <t>05327_令和5年度</t>
  </si>
  <si>
    <t>05327_令和6年度</t>
  </si>
  <si>
    <t>01398_平成2年度</t>
  </si>
  <si>
    <t>01398_平成17年度</t>
  </si>
  <si>
    <t>01398_平成18年度</t>
  </si>
  <si>
    <t>01398_平成19年度</t>
  </si>
  <si>
    <t>01398_平成20年度</t>
  </si>
  <si>
    <t>01398_平成21年度</t>
  </si>
  <si>
    <t>01398_平成22年度</t>
  </si>
  <si>
    <t>01398_平成23年度</t>
  </si>
  <si>
    <t>01398_平成24年度</t>
  </si>
  <si>
    <t>01398_平成25年度</t>
  </si>
  <si>
    <t>01398_平成26年度</t>
  </si>
  <si>
    <t>01398_平成27年度</t>
  </si>
  <si>
    <t>01398_平成28年度</t>
  </si>
  <si>
    <t>01398_平成29年度</t>
  </si>
  <si>
    <t>01398_平成30年度</t>
  </si>
  <si>
    <t>01398_令和元年度</t>
  </si>
  <si>
    <t>01398_令和2年度</t>
  </si>
  <si>
    <t>01398_令和3年度</t>
  </si>
  <si>
    <t>01398_令和5年度</t>
  </si>
  <si>
    <t>01396_平成2年度</t>
  </si>
  <si>
    <t>01396_平成17年度</t>
  </si>
  <si>
    <t>01396_平成18年度</t>
  </si>
  <si>
    <t>01396_平成19年度</t>
  </si>
  <si>
    <t>01396_平成20年度</t>
  </si>
  <si>
    <t>01396_平成21年度</t>
  </si>
  <si>
    <t>01396_平成22年度</t>
  </si>
  <si>
    <t>01396_平成23年度</t>
  </si>
  <si>
    <t>01396_平成24年度</t>
  </si>
  <si>
    <t>01396_平成25年度</t>
  </si>
  <si>
    <t>01396_平成26年度</t>
  </si>
  <si>
    <t>01396_平成27年度</t>
  </si>
  <si>
    <t>01396_平成28年度</t>
  </si>
  <si>
    <t>01396_平成29年度</t>
  </si>
  <si>
    <t>01396_平成30年度</t>
  </si>
  <si>
    <t>01396_令和元年度</t>
  </si>
  <si>
    <t>01396_令和2年度</t>
  </si>
  <si>
    <t>01396_令和3年度</t>
  </si>
  <si>
    <t>01396_令和5年度</t>
  </si>
  <si>
    <t>26463_平成2年度</t>
  </si>
  <si>
    <t>26463</t>
  </si>
  <si>
    <t>伊根町</t>
  </si>
  <si>
    <t>26463_平成17年度</t>
  </si>
  <si>
    <t>26463_平成18年度</t>
  </si>
  <si>
    <t>26463_平成19年度</t>
  </si>
  <si>
    <t>26463_平成20年度</t>
  </si>
  <si>
    <t>26463_平成21年度</t>
  </si>
  <si>
    <t>26463_平成22年度</t>
  </si>
  <si>
    <t>26463_平成23年度</t>
  </si>
  <si>
    <t>26463_平成24年度</t>
  </si>
  <si>
    <t>26463_平成25年度</t>
  </si>
  <si>
    <t>26463_平成26年度</t>
  </si>
  <si>
    <t>26463_平成27年度</t>
  </si>
  <si>
    <t>26463_平成28年度</t>
  </si>
  <si>
    <t>26463_平成29年度</t>
  </si>
  <si>
    <t>26463_平成30年度</t>
  </si>
  <si>
    <t>26463_令和元年度</t>
  </si>
  <si>
    <t>26463_令和2年度</t>
  </si>
  <si>
    <t>26463_令和3年度</t>
  </si>
  <si>
    <t>26463_令和4年度</t>
  </si>
  <si>
    <t>26463_令和5年度</t>
  </si>
  <si>
    <t>26463_令和6年度</t>
  </si>
  <si>
    <t>01518_平成2年度</t>
  </si>
  <si>
    <t>01518_平成17年度</t>
  </si>
  <si>
    <t>01518_平成18年度</t>
  </si>
  <si>
    <t>01518_平成19年度</t>
  </si>
  <si>
    <t>01518_平成20年度</t>
  </si>
  <si>
    <t>01518_平成21年度</t>
  </si>
  <si>
    <t>01518_平成22年度</t>
  </si>
  <si>
    <t>01518_平成23年度</t>
  </si>
  <si>
    <t>01518_平成24年度</t>
  </si>
  <si>
    <t>01518_平成25年度</t>
  </si>
  <si>
    <t>01518_平成26年度</t>
  </si>
  <si>
    <t>01518_平成27年度</t>
  </si>
  <si>
    <t>01518_平成28年度</t>
  </si>
  <si>
    <t>01518_平成29年度</t>
  </si>
  <si>
    <t>01518_平成30年度</t>
  </si>
  <si>
    <t>01518_令和元年度</t>
  </si>
  <si>
    <t>01518_令和2年度</t>
  </si>
  <si>
    <t>01518_令和3年度</t>
  </si>
  <si>
    <t>01518_令和5年度</t>
  </si>
  <si>
    <t>05363</t>
  </si>
  <si>
    <t>八郎潟町</t>
  </si>
  <si>
    <t>05363_令和4年度</t>
  </si>
  <si>
    <t>05363_令和6年度</t>
  </si>
  <si>
    <t>05214</t>
  </si>
  <si>
    <t>にかほ市</t>
  </si>
  <si>
    <t>05214_令和4年度</t>
  </si>
  <si>
    <t>05214_令和6年度</t>
  </si>
  <si>
    <t>05213</t>
  </si>
  <si>
    <t>北秋田市</t>
  </si>
  <si>
    <t>05213_令和4年度</t>
  </si>
  <si>
    <t>05213_令和6年度</t>
  </si>
  <si>
    <t>05203</t>
  </si>
  <si>
    <t>横手市</t>
  </si>
  <si>
    <t>05203_令和4年度</t>
  </si>
  <si>
    <t>05203_令和6年度</t>
  </si>
  <si>
    <t>05204</t>
  </si>
  <si>
    <t>大館市</t>
  </si>
  <si>
    <t>05204_令和4年度</t>
  </si>
  <si>
    <t>05204_令和6年度</t>
  </si>
  <si>
    <t>05_平成2年度</t>
  </si>
  <si>
    <t>05</t>
  </si>
  <si>
    <t>秋田県</t>
  </si>
  <si>
    <t>05_平成17年度</t>
  </si>
  <si>
    <t>05_平成18年度</t>
  </si>
  <si>
    <t>05_平成19年度</t>
  </si>
  <si>
    <t>05_平成20年度</t>
  </si>
  <si>
    <t>05_平成21年度</t>
  </si>
  <si>
    <t>05_平成22年度</t>
  </si>
  <si>
    <t>05_平成23年度</t>
  </si>
  <si>
    <t>05_平成24年度</t>
  </si>
  <si>
    <t>05_平成25年度</t>
  </si>
  <si>
    <t>05_平成26年度</t>
  </si>
  <si>
    <t>05_平成27年度</t>
  </si>
  <si>
    <t>05_平成28年度</t>
  </si>
  <si>
    <t>05_平成29年度</t>
  </si>
  <si>
    <t>05_平成30年度</t>
  </si>
  <si>
    <t>05_令和元年度</t>
  </si>
  <si>
    <t>05_令和2年度</t>
  </si>
  <si>
    <t>05_令和3年度</t>
  </si>
  <si>
    <t>05_令和4年度</t>
  </si>
  <si>
    <t>05_令和5年度</t>
  </si>
  <si>
    <t>05_令和6年度</t>
  </si>
  <si>
    <t>05202_令和6年度</t>
  </si>
  <si>
    <t>05202</t>
  </si>
  <si>
    <t>能代市</t>
  </si>
  <si>
    <t>05207_令和6年度</t>
  </si>
  <si>
    <t>05207</t>
  </si>
  <si>
    <t>湯沢市</t>
  </si>
  <si>
    <t>05202_令和4年度</t>
  </si>
  <si>
    <t>05207_令和4年度</t>
  </si>
  <si>
    <t>05327_令和7年度</t>
  </si>
  <si>
    <t>05327_令和8年度</t>
  </si>
  <si>
    <t>05327_令和9年度</t>
  </si>
  <si>
    <t>05327_令和10年度</t>
  </si>
  <si>
    <t>05327_令和11年度</t>
  </si>
  <si>
    <t>05327_令和12年度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</si>
</sst>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5.909859592362757</c:v>
                </c:pt>
                <c:pt idx="1">
                  <c:v>5.8804973173101729</c:v>
                </c:pt>
                <c:pt idx="2">
                  <c:v>5.5673975293931992</c:v>
                </c:pt>
                <c:pt idx="3">
                  <c:v>5.3590101227297646</c:v>
                </c:pt>
                <c:pt idx="4">
                  <c:v>5.2166859050906957</c:v>
                </c:pt>
                <c:pt idx="5">
                  <c:v>4.9933288903911643</c:v>
                </c:pt>
                <c:pt idx="6">
                  <c:v>4.8455210513903459</c:v>
                </c:pt>
                <c:pt idx="7">
                  <c:v>4.8701747723904791</c:v>
                </c:pt>
                <c:pt idx="8">
                  <c:v>4.7392082316982931</c:v>
                </c:pt>
                <c:pt idx="9">
                  <c:v>4.5645752605833181</c:v>
                </c:pt>
                <c:pt idx="10">
                  <c:v>4.315475971876829</c:v>
                </c:pt>
                <c:pt idx="11">
                  <c:v>3.9080066237457376</c:v>
                </c:pt>
                <c:pt idx="12">
                  <c:v>3.8372473870595978</c:v>
                </c:pt>
                <c:pt idx="13">
                  <c:v>3.8166809026025721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5.8916342865493796</c:v>
                </c:pt>
                <c:pt idx="1">
                  <c:v>6.8371028051998612</c:v>
                </c:pt>
                <c:pt idx="2">
                  <c:v>6.3502446130380328</c:v>
                </c:pt>
                <c:pt idx="3">
                  <c:v>6.6748154833742301</c:v>
                </c:pt>
                <c:pt idx="4">
                  <c:v>7.5503248136754006</c:v>
                </c:pt>
                <c:pt idx="5">
                  <c:v>6.0546006663742977</c:v>
                </c:pt>
                <c:pt idx="6">
                  <c:v>5.7221788952497556</c:v>
                </c:pt>
                <c:pt idx="7">
                  <c:v>5.7823560967358141</c:v>
                </c:pt>
                <c:pt idx="8">
                  <c:v>6.1142485871198211</c:v>
                </c:pt>
                <c:pt idx="9">
                  <c:v>5.2561608672614151</c:v>
                </c:pt>
                <c:pt idx="10">
                  <c:v>4.7699237857458119</c:v>
                </c:pt>
                <c:pt idx="11">
                  <c:v>4.4586960781562244</c:v>
                </c:pt>
                <c:pt idx="12">
                  <c:v>4.7462698246211668</c:v>
                </c:pt>
                <c:pt idx="13">
                  <c:v>4.3683148893579933</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2.7371788211812849</c:v>
                </c:pt>
                <c:pt idx="1">
                  <c:v>2.5708341480405408</c:v>
                </c:pt>
                <c:pt idx="2">
                  <c:v>2.9687769486402318</c:v>
                </c:pt>
                <c:pt idx="3">
                  <c:v>2.953816491289639</c:v>
                </c:pt>
                <c:pt idx="4">
                  <c:v>2.9145740097763602</c:v>
                </c:pt>
                <c:pt idx="5">
                  <c:v>2.8248492520257482</c:v>
                </c:pt>
                <c:pt idx="6">
                  <c:v>2.6827471902178961</c:v>
                </c:pt>
                <c:pt idx="7">
                  <c:v>2.3319018398978275</c:v>
                </c:pt>
                <c:pt idx="8">
                  <c:v>2.0976282853024082</c:v>
                </c:pt>
                <c:pt idx="9">
                  <c:v>2.19786017743938</c:v>
                </c:pt>
                <c:pt idx="10">
                  <c:v>2.0771023061145146</c:v>
                </c:pt>
                <c:pt idx="11">
                  <c:v>2.0675591061523928</c:v>
                </c:pt>
                <c:pt idx="12">
                  <c:v>2.4025939166388546</c:v>
                </c:pt>
                <c:pt idx="13">
                  <c:v>2.3526531783909834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5.8994962282012118</c:v>
                </c:pt>
                <c:pt idx="1">
                  <c:v>5.1411223603747818</c:v>
                </c:pt>
                <c:pt idx="2">
                  <c:v>4.8188823745485374</c:v>
                </c:pt>
                <c:pt idx="3">
                  <c:v>4.6206988964913229</c:v>
                </c:pt>
                <c:pt idx="4">
                  <c:v>3.9211259608621232</c:v>
                </c:pt>
                <c:pt idx="5">
                  <c:v>4.9219874165412989</c:v>
                </c:pt>
                <c:pt idx="6">
                  <c:v>5.1745050317642933</c:v>
                </c:pt>
                <c:pt idx="7">
                  <c:v>4.9962987219733339</c:v>
                </c:pt>
                <c:pt idx="8">
                  <c:v>4.7405544143553744</c:v>
                </c:pt>
                <c:pt idx="9">
                  <c:v>4.4369208964464839</c:v>
                </c:pt>
                <c:pt idx="10">
                  <c:v>4.608320067394116</c:v>
                </c:pt>
                <c:pt idx="11">
                  <c:v>3.6619332894063983</c:v>
                </c:pt>
                <c:pt idx="12">
                  <c:v>4.327971490248971</c:v>
                </c:pt>
                <c:pt idx="13">
                  <c:v>3.5100976769212231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1448</c:v>
                </c:pt>
                <c:pt idx="1">
                  <c:v>1432</c:v>
                </c:pt>
                <c:pt idx="2">
                  <c:v>1394</c:v>
                </c:pt>
                <c:pt idx="3">
                  <c:v>1380</c:v>
                </c:pt>
                <c:pt idx="4">
                  <c:v>1362</c:v>
                </c:pt>
                <c:pt idx="5">
                  <c:v>1350</c:v>
                </c:pt>
                <c:pt idx="6">
                  <c:v>1322</c:v>
                </c:pt>
                <c:pt idx="7">
                  <c:v>1334</c:v>
                </c:pt>
                <c:pt idx="8">
                  <c:v>1325</c:v>
                </c:pt>
                <c:pt idx="9">
                  <c:v>1297</c:v>
                </c:pt>
                <c:pt idx="10">
                  <c:v>1270</c:v>
                </c:pt>
                <c:pt idx="11">
                  <c:v>1240</c:v>
                </c:pt>
                <c:pt idx="12">
                  <c:v>1218</c:v>
                </c:pt>
                <c:pt idx="13">
                  <c:v>1196</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579</c:v>
                </c:pt>
                <c:pt idx="1">
                  <c:v>567</c:v>
                </c:pt>
                <c:pt idx="2">
                  <c:v>543</c:v>
                </c:pt>
                <c:pt idx="3">
                  <c:v>505</c:v>
                </c:pt>
                <c:pt idx="4">
                  <c:v>504</c:v>
                </c:pt>
                <c:pt idx="5">
                  <c:v>489</c:v>
                </c:pt>
                <c:pt idx="6">
                  <c:v>475</c:v>
                </c:pt>
                <c:pt idx="7">
                  <c:v>500</c:v>
                </c:pt>
                <c:pt idx="8">
                  <c:v>489</c:v>
                </c:pt>
                <c:pt idx="9">
                  <c:v>479</c:v>
                </c:pt>
                <c:pt idx="10">
                  <c:v>446</c:v>
                </c:pt>
                <c:pt idx="11">
                  <c:v>451</c:v>
                </c:pt>
                <c:pt idx="12">
                  <c:v>443</c:v>
                </c:pt>
                <c:pt idx="13">
                  <c:v>434</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1245</c:v>
                </c:pt>
                <c:pt idx="1">
                  <c:v>1235</c:v>
                </c:pt>
                <c:pt idx="2">
                  <c:v>1230</c:v>
                </c:pt>
                <c:pt idx="3">
                  <c:v>1210</c:v>
                </c:pt>
                <c:pt idx="4">
                  <c:v>1200</c:v>
                </c:pt>
                <c:pt idx="5">
                  <c:v>1188</c:v>
                </c:pt>
                <c:pt idx="6">
                  <c:v>1160</c:v>
                </c:pt>
                <c:pt idx="7">
                  <c:v>1152</c:v>
                </c:pt>
                <c:pt idx="8">
                  <c:v>1133</c:v>
                </c:pt>
                <c:pt idx="9">
                  <c:v>1143</c:v>
                </c:pt>
                <c:pt idx="10">
                  <c:v>1102</c:v>
                </c:pt>
                <c:pt idx="11">
                  <c:v>1095</c:v>
                </c:pt>
                <c:pt idx="12">
                  <c:v>1077</c:v>
                </c:pt>
                <c:pt idx="13">
                  <c:v>1043</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90</c:v>
                </c:pt>
                <c:pt idx="1">
                  <c:v>90</c:v>
                </c:pt>
                <c:pt idx="2">
                  <c:v>90</c:v>
                </c:pt>
                <c:pt idx="3">
                  <c:v>90</c:v>
                </c:pt>
                <c:pt idx="4">
                  <c:v>90</c:v>
                </c:pt>
                <c:pt idx="5">
                  <c:v>80</c:v>
                </c:pt>
                <c:pt idx="6">
                  <c:v>80</c:v>
                </c:pt>
                <c:pt idx="7">
                  <c:v>80</c:v>
                </c:pt>
                <c:pt idx="8">
                  <c:v>80</c:v>
                </c:pt>
                <c:pt idx="9">
                  <c:v>80</c:v>
                </c:pt>
                <c:pt idx="10">
                  <c:v>80</c:v>
                </c:pt>
                <c:pt idx="11">
                  <c:v>77</c:v>
                </c:pt>
                <c:pt idx="12">
                  <c:v>77</c:v>
                </c:pt>
                <c:pt idx="13">
                  <c:v>77</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114</c:v>
                </c:pt>
                <c:pt idx="1">
                  <c:v>114</c:v>
                </c:pt>
                <c:pt idx="2">
                  <c:v>114</c:v>
                </c:pt>
                <c:pt idx="3">
                  <c:v>114</c:v>
                </c:pt>
                <c:pt idx="4">
                  <c:v>114</c:v>
                </c:pt>
                <c:pt idx="5">
                  <c:v>94</c:v>
                </c:pt>
                <c:pt idx="6">
                  <c:v>94</c:v>
                </c:pt>
                <c:pt idx="7">
                  <c:v>94</c:v>
                </c:pt>
                <c:pt idx="8">
                  <c:v>94</c:v>
                </c:pt>
                <c:pt idx="9">
                  <c:v>94</c:v>
                </c:pt>
                <c:pt idx="10">
                  <c:v>94</c:v>
                </c:pt>
                <c:pt idx="11">
                  <c:v>74</c:v>
                </c:pt>
                <c:pt idx="12">
                  <c:v>74</c:v>
                </c:pt>
                <c:pt idx="13">
                  <c:v>74</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8.2802000000000007</c:v>
                </c:pt>
                <c:pt idx="1">
                  <c:v>5.4657999999999998</c:v>
                </c:pt>
                <c:pt idx="2">
                  <c:v>5.1300999999999997</c:v>
                </c:pt>
                <c:pt idx="3">
                  <c:v>5.1622000000000003</c:v>
                </c:pt>
                <c:pt idx="4">
                  <c:v>5.2009999999999996</c:v>
                </c:pt>
                <c:pt idx="5">
                  <c:v>5.6872999999999996</c:v>
                </c:pt>
                <c:pt idx="6">
                  <c:v>5.5499000000000001</c:v>
                </c:pt>
                <c:pt idx="7">
                  <c:v>4.5202</c:v>
                </c:pt>
                <c:pt idx="8">
                  <c:v>4.7526000000000002</c:v>
                </c:pt>
                <c:pt idx="9">
                  <c:v>4.4984000000000002</c:v>
                </c:pt>
                <c:pt idx="10">
                  <c:v>5.8696999999999999</c:v>
                </c:pt>
                <c:pt idx="11">
                  <c:v>4.4340000000000002</c:v>
                </c:pt>
                <c:pt idx="12">
                  <c:v>8.8646999999999991</c:v>
                </c:pt>
                <c:pt idx="13">
                  <c:v>9.3117999999999999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2.9687769486402318</c:v>
                </c:pt>
                <c:pt idx="1">
                  <c:v>2.953816491289639</c:v>
                </c:pt>
                <c:pt idx="2">
                  <c:v>2.9145740097763602</c:v>
                </c:pt>
                <c:pt idx="3">
                  <c:v>2.8248492520257482</c:v>
                </c:pt>
                <c:pt idx="4">
                  <c:v>2.6827471902178961</c:v>
                </c:pt>
                <c:pt idx="5">
                  <c:v>2.3319018398978275</c:v>
                </c:pt>
                <c:pt idx="6">
                  <c:v>2.0976282853024082</c:v>
                </c:pt>
                <c:pt idx="7">
                  <c:v>2.19786017743938</c:v>
                </c:pt>
                <c:pt idx="8">
                  <c:v>2.0771023061145146</c:v>
                </c:pt>
                <c:pt idx="9">
                  <c:v>2.0675591061523928</c:v>
                </c:pt>
                <c:pt idx="10">
                  <c:v>2.4025939166388546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4.8188823745485374</c:v>
                </c:pt>
                <c:pt idx="1">
                  <c:v>4.6206988964913229</c:v>
                </c:pt>
                <c:pt idx="2">
                  <c:v>3.9211259608621232</c:v>
                </c:pt>
                <c:pt idx="3">
                  <c:v>4.9219874165412989</c:v>
                </c:pt>
                <c:pt idx="4">
                  <c:v>5.1745050317642933</c:v>
                </c:pt>
                <c:pt idx="5">
                  <c:v>4.9962987219733339</c:v>
                </c:pt>
                <c:pt idx="6">
                  <c:v>4.7405544143553744</c:v>
                </c:pt>
                <c:pt idx="7">
                  <c:v>4.4369208964464839</c:v>
                </c:pt>
                <c:pt idx="8">
                  <c:v>4.608320067394116</c:v>
                </c:pt>
                <c:pt idx="9">
                  <c:v>3.6619332894063983</c:v>
                </c:pt>
                <c:pt idx="10">
                  <c:v>4.327971490248971</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2.4807282266810811</c:v>
                </c:pt>
                <c:pt idx="2">
                  <c:v>0.58765475109798071</c:v>
                </c:pt>
                <c:pt idx="3">
                  <c:v>3.3137838414634948</c:v>
                </c:pt>
                <c:pt idx="4">
                  <c:v>1.7050564279977349</c:v>
                </c:pt>
                <c:pt idx="5">
                  <c:v>7.4323929369101824</c:v>
                </c:pt>
                <c:pt idx="7">
                  <c:v>6.3230233579388777</c:v>
                </c:pt>
                <c:pt idx="8">
                  <c:v>0.18611032721496601</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6.3821668192425562</c:v>
                </c:pt>
                <c:pt idx="4" formatCode="#,##0">
                  <c:v>1.7050564279977349</c:v>
                </c:pt>
                <c:pt idx="5" formatCode="#,##0">
                  <c:v>7.4323929369101824</c:v>
                </c:pt>
                <c:pt idx="6" formatCode="#,##0">
                  <c:v>6.5091336851538433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上小阿仁村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上小阿仁村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上小阿仁村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上小阿仁村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1,323</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61.9</c:v>
                </c:pt>
                <c:pt idx="1">
                  <c:v>811.5</c:v>
                </c:pt>
                <c:pt idx="2">
                  <c:v>0</c:v>
                </c:pt>
                <c:pt idx="3">
                  <c:v>450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3,513</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74.287428000000006</c:v>
                </c:pt>
                <c:pt idx="1">
                  <c:v>1073.41974</c:v>
                </c:pt>
                <c:pt idx="2">
                  <c:v>0</c:v>
                </c:pt>
                <c:pt idx="3">
                  <c:v>2365.1999999999998</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58</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上小阿仁村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3.5383802039999996</c:v>
                </c:pt>
                <c:pt idx="1">
                  <c:v>52.104944123999999</c:v>
                </c:pt>
                <c:pt idx="2">
                  <c:v>0.8037081359999998</c:v>
                </c:pt>
                <c:pt idx="3">
                  <c:v>0</c:v>
                </c:pt>
                <c:pt idx="4">
                  <c:v>9.6682649999999995E-2</c:v>
                </c:pt>
                <c:pt idx="5">
                  <c:v>1.3010765500000001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720,864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上小阿仁村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88600</c:v>
                </c:pt>
                <c:pt idx="1">
                  <c:v>628400</c:v>
                </c:pt>
                <c:pt idx="2">
                  <c:v>3864</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450</c:v>
                </c:pt>
                <c:pt idx="1">
                  <c:v>450</c:v>
                </c:pt>
                <c:pt idx="2">
                  <c:v>450</c:v>
                </c:pt>
                <c:pt idx="3">
                  <c:v>450</c:v>
                </c:pt>
                <c:pt idx="4">
                  <c:v>450</c:v>
                </c:pt>
                <c:pt idx="5">
                  <c:v>450</c:v>
                </c:pt>
                <c:pt idx="6">
                  <c:v>450</c:v>
                </c:pt>
                <c:pt idx="7">
                  <c:v>450</c:v>
                </c:pt>
                <c:pt idx="8">
                  <c:v>450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399.2</c:v>
                </c:pt>
                <c:pt idx="1">
                  <c:v>795.6</c:v>
                </c:pt>
                <c:pt idx="2">
                  <c:v>811.5</c:v>
                </c:pt>
                <c:pt idx="3">
                  <c:v>812</c:v>
                </c:pt>
                <c:pt idx="4">
                  <c:v>811.5</c:v>
                </c:pt>
                <c:pt idx="5">
                  <c:v>811.5</c:v>
                </c:pt>
                <c:pt idx="6">
                  <c:v>811.5</c:v>
                </c:pt>
                <c:pt idx="7">
                  <c:v>811.5</c:v>
                </c:pt>
                <c:pt idx="8">
                  <c:v>811.5</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12.5</c:v>
                </c:pt>
                <c:pt idx="1">
                  <c:v>21.1</c:v>
                </c:pt>
                <c:pt idx="2">
                  <c:v>21.1</c:v>
                </c:pt>
                <c:pt idx="3">
                  <c:v>29</c:v>
                </c:pt>
                <c:pt idx="4">
                  <c:v>48.900000000000013</c:v>
                </c:pt>
                <c:pt idx="5">
                  <c:v>48.9</c:v>
                </c:pt>
                <c:pt idx="6">
                  <c:v>61.9</c:v>
                </c:pt>
                <c:pt idx="7">
                  <c:v>61.9</c:v>
                </c:pt>
                <c:pt idx="8">
                  <c:v>61.9</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0.24419540268082546</c:v>
                </c:pt>
                <c:pt idx="1">
                  <c:v>0.29459959825987886</c:v>
                </c:pt>
                <c:pt idx="2">
                  <c:v>0.29923066548779093</c:v>
                </c:pt>
                <c:pt idx="3">
                  <c:v>0.3158915004267871</c:v>
                </c:pt>
                <c:pt idx="4">
                  <c:v>0.32616545703362049</c:v>
                </c:pt>
                <c:pt idx="5">
                  <c:v>0.3364772192602043</c:v>
                </c:pt>
                <c:pt idx="6">
                  <c:v>0.29587746284692135</c:v>
                </c:pt>
                <c:pt idx="7">
                  <c:v>0.30862220751712433</c:v>
                </c:pt>
                <c:pt idx="8">
                  <c:v>0.30862220751712433</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0.86824947246873074</c:v>
                </c:pt>
                <c:pt idx="2">
                  <c:v>0.33754193330421511</c:v>
                </c:pt>
                <c:pt idx="3">
                  <c:v>2.7153345550891772</c:v>
                </c:pt>
                <c:pt idx="4">
                  <c:v>2.9145740097763602</c:v>
                </c:pt>
                <c:pt idx="5">
                  <c:v>7.5503248136754006</c:v>
                </c:pt>
                <c:pt idx="7">
                  <c:v>5.0104577582252237</c:v>
                </c:pt>
                <c:pt idx="8">
                  <c:v>0.206228146865472</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3.9211259608621232</c:v>
                </c:pt>
                <c:pt idx="4" formatCode="#,##0">
                  <c:v>2.9145740097763602</c:v>
                </c:pt>
                <c:pt idx="5" formatCode="#,##0">
                  <c:v>7.5503248136754006</c:v>
                </c:pt>
                <c:pt idx="6" formatCode="#,##0">
                  <c:v>5.2166859050906957</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3</c:v>
                </c:pt>
                <c:pt idx="1">
                  <c:v>4</c:v>
                </c:pt>
                <c:pt idx="2">
                  <c:v>4</c:v>
                </c:pt>
                <c:pt idx="3">
                  <c:v>5</c:v>
                </c:pt>
                <c:pt idx="4">
                  <c:v>7</c:v>
                </c:pt>
                <c:pt idx="5">
                  <c:v>7</c:v>
                </c:pt>
                <c:pt idx="6">
                  <c:v>10</c:v>
                </c:pt>
                <c:pt idx="7">
                  <c:v>10</c:v>
                </c:pt>
                <c:pt idx="8">
                  <c:v>10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11382.548249723997</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3512.9071679999997</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1567973.1239999998</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98288.338999999993</c:v>
                </c:pt>
                <c:pt idx="1">
                  <c:v>1447359.5589999999</c:v>
                </c:pt>
                <c:pt idx="2">
                  <c:v>22325.225999999995</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1147.7071680000001</c:v>
                </c:pt>
                <c:pt idx="1">
                  <c:v>0</c:v>
                </c:pt>
                <c:pt idx="2">
                  <c:v>2365.1999999999998</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排出量比較シート!$DO$21:$DO$50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排出量比較シート!$DQ$21:$DQ$50</c:f>
              <c:numCache>
                <c:formatCode>0.0%;;</c:formatCode>
                <c:ptCount val="30"/>
                <c:pt idx="0">
                  <c:v>0</c:v>
                </c:pt>
                <c:pt idx="1">
                  <c:v>0</c:v>
                </c:pt>
                <c:pt idx="2">
                  <c:v>1</c:v>
                </c:pt>
                <c:pt idx="3">
                  <c:v>0.78</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排出量比較シート!$DR$21:$DR$50</c:f>
              <c:numCache>
                <c:formatCode>0.0%;;</c:formatCode>
                <c:ptCount val="30"/>
                <c:pt idx="0">
                  <c:v>0</c:v>
                </c:pt>
                <c:pt idx="1">
                  <c:v>0</c:v>
                </c:pt>
                <c:pt idx="2">
                  <c:v>0</c:v>
                </c:pt>
                <c:pt idx="3">
                  <c:v>0.22</c:v>
                </c:pt>
                <c:pt idx="4">
                  <c:v>0</c:v>
                </c:pt>
                <c:pt idx="5">
                  <c:v>0</c:v>
                </c:pt>
                <c:pt idx="6">
                  <c:v>1</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排出量比較シート!$DG$21:$DG$50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排出量比較シート!$DI$21:$DI$50</c:f>
              <c:numCache>
                <c:formatCode>#,##0;;</c:formatCode>
                <c:ptCount val="30"/>
                <c:pt idx="0">
                  <c:v>0</c:v>
                </c:pt>
                <c:pt idx="1">
                  <c:v>0</c:v>
                </c:pt>
                <c:pt idx="2">
                  <c:v>1</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排出量比較シート!$DJ$21:$DJ$50</c:f>
              <c:numCache>
                <c:formatCode>#,##0;;</c:formatCode>
                <c:ptCount val="30"/>
                <c:pt idx="0">
                  <c:v>0</c:v>
                </c:pt>
                <c:pt idx="1">
                  <c:v>0</c:v>
                </c:pt>
                <c:pt idx="2">
                  <c:v>0</c:v>
                </c:pt>
                <c:pt idx="3">
                  <c:v>2</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排出量比較シート!$DL$21:$DL$50</c:f>
              <c:numCache>
                <c:formatCode>#,##0;;</c:formatCode>
                <c:ptCount val="30"/>
                <c:pt idx="0">
                  <c:v>0</c:v>
                </c:pt>
                <c:pt idx="1">
                  <c:v>1</c:v>
                </c:pt>
                <c:pt idx="2">
                  <c:v>1</c:v>
                </c:pt>
                <c:pt idx="3">
                  <c:v>3</c:v>
                </c:pt>
                <c:pt idx="4">
                  <c:v>0</c:v>
                </c:pt>
                <c:pt idx="5">
                  <c:v>0</c:v>
                </c:pt>
                <c:pt idx="6">
                  <c:v>1</c:v>
                </c:pt>
                <c:pt idx="7">
                  <c:v>2</c:v>
                </c:pt>
                <c:pt idx="8">
                  <c:v>0</c:v>
                </c:pt>
                <c:pt idx="9">
                  <c:v>0</c:v>
                </c:pt>
                <c:pt idx="10">
                  <c:v>0</c:v>
                </c:pt>
                <c:pt idx="11">
                  <c:v>0</c:v>
                </c:pt>
                <c:pt idx="12">
                  <c:v>0</c:v>
                </c:pt>
                <c:pt idx="13">
                  <c:v>0</c:v>
                </c:pt>
                <c:pt idx="14">
                  <c:v>0</c:v>
                </c:pt>
                <c:pt idx="15">
                  <c:v>0</c:v>
                </c:pt>
                <c:pt idx="16">
                  <c:v>0</c:v>
                </c:pt>
                <c:pt idx="17">
                  <c:v>0</c:v>
                </c:pt>
                <c:pt idx="18">
                  <c:v>0</c:v>
                </c:pt>
                <c:pt idx="19">
                  <c:v>1</c:v>
                </c:pt>
                <c:pt idx="20">
                  <c:v>0</c:v>
                </c:pt>
                <c:pt idx="21">
                  <c:v>1</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排出量比較シート!$CY$21:$CY$50</c:f>
              <c:numCache>
                <c:formatCode>[=0]#;[&lt;1]0.00;#,##0</c:formatCode>
                <c:ptCount val="30"/>
                <c:pt idx="0">
                  <c:v>0</c:v>
                </c:pt>
                <c:pt idx="1">
                  <c:v>3.3849999999999998</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排出量比較シート!$DA$21:$DA$50</c:f>
              <c:numCache>
                <c:formatCode>[=0]#;[&lt;1]0.00;#,##0</c:formatCode>
                <c:ptCount val="30"/>
                <c:pt idx="0">
                  <c:v>0</c:v>
                </c:pt>
                <c:pt idx="1">
                  <c:v>0</c:v>
                </c:pt>
                <c:pt idx="2">
                  <c:v>0.88700000000000001</c:v>
                </c:pt>
                <c:pt idx="3">
                  <c:v>1.5309999999999999</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17.382000000000001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排出量比較シート!$DB$21:$DB$50</c:f>
              <c:numCache>
                <c:formatCode>[=0]#;[&lt;1]0.00;#,##0</c:formatCode>
                <c:ptCount val="30"/>
                <c:pt idx="0">
                  <c:v>0</c:v>
                </c:pt>
                <c:pt idx="1">
                  <c:v>0</c:v>
                </c:pt>
                <c:pt idx="2">
                  <c:v>0</c:v>
                </c:pt>
                <c:pt idx="3">
                  <c:v>0.441</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排出量比較シート!$DD$21:$DD$50</c:f>
              <c:numCache>
                <c:formatCode>[=0]#;[&lt;1]0.00;#,##0</c:formatCode>
                <c:ptCount val="30"/>
                <c:pt idx="0">
                  <c:v>0</c:v>
                </c:pt>
                <c:pt idx="1">
                  <c:v>3.3849999999999998</c:v>
                </c:pt>
                <c:pt idx="2">
                  <c:v>0.88700000000000001</c:v>
                </c:pt>
                <c:pt idx="3">
                  <c:v>1.972</c:v>
                </c:pt>
                <c:pt idx="4">
                  <c:v>0</c:v>
                </c:pt>
                <c:pt idx="5">
                  <c:v>0</c:v>
                </c:pt>
                <c:pt idx="6">
                  <c:v>0.39800000000000002</c:v>
                </c:pt>
                <c:pt idx="7">
                  <c:v>0.499</c:v>
                </c:pt>
                <c:pt idx="8">
                  <c:v>0</c:v>
                </c:pt>
                <c:pt idx="9">
                  <c:v>0</c:v>
                </c:pt>
                <c:pt idx="10">
                  <c:v>0</c:v>
                </c:pt>
                <c:pt idx="11">
                  <c:v>0</c:v>
                </c:pt>
                <c:pt idx="12">
                  <c:v>0</c:v>
                </c:pt>
                <c:pt idx="13">
                  <c:v>0</c:v>
                </c:pt>
                <c:pt idx="14">
                  <c:v>0</c:v>
                </c:pt>
                <c:pt idx="15">
                  <c:v>0</c:v>
                </c:pt>
                <c:pt idx="16">
                  <c:v>0</c:v>
                </c:pt>
                <c:pt idx="17">
                  <c:v>0</c:v>
                </c:pt>
                <c:pt idx="18">
                  <c:v>0</c:v>
                </c:pt>
                <c:pt idx="19">
                  <c:v>14.31</c:v>
                </c:pt>
                <c:pt idx="20">
                  <c:v>0</c:v>
                </c:pt>
                <c:pt idx="21">
                  <c:v>17.382000000000001</c:v>
                </c:pt>
                <c:pt idx="22">
                  <c:v>0</c:v>
                </c:pt>
                <c:pt idx="23">
                  <c:v>0</c:v>
                </c:pt>
                <c:pt idx="24">
                  <c:v>0</c:v>
                </c:pt>
                <c:pt idx="25">
                  <c:v>0</c:v>
                </c:pt>
                <c:pt idx="26">
                  <c:v>0</c:v>
                </c:pt>
                <c:pt idx="27">
                  <c:v>0</c:v>
                </c:pt>
                <c:pt idx="28">
                  <c:v>0.63800000000000001</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排出量比較シート!$CU$21:$CU$50</c:f>
              <c:numCache>
                <c:formatCode>\(0%\);;</c:formatCode>
                <c:ptCount val="30"/>
                <c:pt idx="0">
                  <c:v>0</c:v>
                </c:pt>
                <c:pt idx="1">
                  <c:v>0</c:v>
                </c:pt>
                <c:pt idx="2">
                  <c:v>0.35241028814137265</c:v>
                </c:pt>
                <c:pt idx="3">
                  <c:v>0.3189704092954524</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排出量比較シート!$CM$21:$CM$50</c:f>
              <c:numCache>
                <c:formatCode>\(0%\);;</c:formatCode>
                <c:ptCount val="30"/>
                <c:pt idx="0">
                  <c:v>0</c:v>
                </c:pt>
                <c:pt idx="1">
                  <c:v>0.38470016965223891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0.41733465981360762</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排出量比較シート!$BV$21:$BV$50</c:f>
              <c:numCache>
                <c:formatCode>0%</c:formatCode>
                <c:ptCount val="30"/>
                <c:pt idx="0">
                  <c:v>0.3824334309974784</c:v>
                </c:pt>
                <c:pt idx="1">
                  <c:v>0.37376755837301634</c:v>
                </c:pt>
                <c:pt idx="2">
                  <c:v>0.21350466229908624</c:v>
                </c:pt>
                <c:pt idx="3">
                  <c:v>6.5303886580572998E-2</c:v>
                </c:pt>
                <c:pt idx="4">
                  <c:v>7.2205481371869495E-2</c:v>
                </c:pt>
                <c:pt idx="5">
                  <c:v>0.1463924256480148</c:v>
                </c:pt>
                <c:pt idx="6">
                  <c:v>3.8754081428931032E-2</c:v>
                </c:pt>
                <c:pt idx="7">
                  <c:v>0.13055288583217012</c:v>
                </c:pt>
                <c:pt idx="8">
                  <c:v>0.29238770445514517</c:v>
                </c:pt>
                <c:pt idx="9">
                  <c:v>0.33243612570013281</c:v>
                </c:pt>
                <c:pt idx="10">
                  <c:v>0.17316239352646859</c:v>
                </c:pt>
                <c:pt idx="11">
                  <c:v>9.899597074509478E-2</c:v>
                </c:pt>
                <c:pt idx="12">
                  <c:v>0.11951616330309349</c:v>
                </c:pt>
                <c:pt idx="13">
                  <c:v>0.13969545532343708</c:v>
                </c:pt>
                <c:pt idx="14">
                  <c:v>0.40672596520261478</c:v>
                </c:pt>
                <c:pt idx="15">
                  <c:v>9.2798821415880098E-2</c:v>
                </c:pt>
                <c:pt idx="16">
                  <c:v>0.11414304393080499</c:v>
                </c:pt>
                <c:pt idx="17">
                  <c:v>0.23095836078504303</c:v>
                </c:pt>
                <c:pt idx="18">
                  <c:v>0.23508271446299894</c:v>
                </c:pt>
                <c:pt idx="19">
                  <c:v>0.70211238077018301</c:v>
                </c:pt>
                <c:pt idx="20">
                  <c:v>0.35111530644299893</c:v>
                </c:pt>
                <c:pt idx="21">
                  <c:v>0.28363659553859466</c:v>
                </c:pt>
                <c:pt idx="22">
                  <c:v>0.38670126912811592</c:v>
                </c:pt>
                <c:pt idx="23">
                  <c:v>0.20762996431379357</c:v>
                </c:pt>
                <c:pt idx="24">
                  <c:v>0.28261382663570267</c:v>
                </c:pt>
                <c:pt idx="25">
                  <c:v>0.12426735346012424</c:v>
                </c:pt>
                <c:pt idx="26">
                  <c:v>0.22834571100426607</c:v>
                </c:pt>
                <c:pt idx="27">
                  <c:v>0.19303164473132042</c:v>
                </c:pt>
                <c:pt idx="28">
                  <c:v>0.18602557377362439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排出量比較シート!$BZ$21:$BZ$50</c:f>
              <c:numCache>
                <c:formatCode>0%</c:formatCode>
                <c:ptCount val="30"/>
                <c:pt idx="0">
                  <c:v>0.1407634798479834</c:v>
                </c:pt>
                <c:pt idx="1">
                  <c:v>0.16095349839565623</c:v>
                </c:pt>
                <c:pt idx="2">
                  <c:v>0.13827840968344779</c:v>
                </c:pt>
                <c:pt idx="3">
                  <c:v>0.17419438787323133</c:v>
                </c:pt>
                <c:pt idx="4">
                  <c:v>0.23695780749468315</c:v>
                </c:pt>
                <c:pt idx="5">
                  <c:v>0.12066118136967997</c:v>
                </c:pt>
                <c:pt idx="6">
                  <c:v>0.13061988134247782</c:v>
                </c:pt>
                <c:pt idx="7">
                  <c:v>8.9936537224777111E-2</c:v>
                </c:pt>
                <c:pt idx="8">
                  <c:v>0.13229032410702454</c:v>
                </c:pt>
                <c:pt idx="9">
                  <c:v>0.14249022925587457</c:v>
                </c:pt>
                <c:pt idx="10">
                  <c:v>0.21647712342856798</c:v>
                </c:pt>
                <c:pt idx="11">
                  <c:v>8.1108900523493704E-2</c:v>
                </c:pt>
                <c:pt idx="12">
                  <c:v>0.15625513801505156</c:v>
                </c:pt>
                <c:pt idx="13">
                  <c:v>0.19366496814322884</c:v>
                </c:pt>
                <c:pt idx="14">
                  <c:v>0.14216603222051372</c:v>
                </c:pt>
                <c:pt idx="15">
                  <c:v>0.12993949579597844</c:v>
                </c:pt>
                <c:pt idx="16">
                  <c:v>0.1275385994789216</c:v>
                </c:pt>
                <c:pt idx="17">
                  <c:v>0.13407869669224587</c:v>
                </c:pt>
                <c:pt idx="18">
                  <c:v>0.20339774118515391</c:v>
                </c:pt>
                <c:pt idx="19">
                  <c:v>9.5405497740644024E-2</c:v>
                </c:pt>
                <c:pt idx="20">
                  <c:v>0.12091700833044211</c:v>
                </c:pt>
                <c:pt idx="21">
                  <c:v>0.15237667306091976</c:v>
                </c:pt>
                <c:pt idx="22">
                  <c:v>0.14673964708036139</c:v>
                </c:pt>
                <c:pt idx="23">
                  <c:v>0.12656367459014847</c:v>
                </c:pt>
                <c:pt idx="24">
                  <c:v>0.15688787741850549</c:v>
                </c:pt>
                <c:pt idx="25">
                  <c:v>0.21318096092782393</c:v>
                </c:pt>
                <c:pt idx="26">
                  <c:v>0.17965620423471923</c:v>
                </c:pt>
                <c:pt idx="27">
                  <c:v>0.2227103026819677</c:v>
                </c:pt>
                <c:pt idx="28">
                  <c:v>0.19095246023757451</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排出量比較シート!$CA$21:$CA$50</c:f>
              <c:numCache>
                <c:formatCode>0%</c:formatCode>
                <c:ptCount val="30"/>
                <c:pt idx="0">
                  <c:v>0.23650782506860879</c:v>
                </c:pt>
                <c:pt idx="1">
                  <c:v>0.24831066087672291</c:v>
                </c:pt>
                <c:pt idx="2">
                  <c:v>0.24977464500289223</c:v>
                </c:pt>
                <c:pt idx="3">
                  <c:v>0.2376506515793996</c:v>
                </c:pt>
                <c:pt idx="4">
                  <c:v>0.35022669184767108</c:v>
                </c:pt>
                <c:pt idx="5">
                  <c:v>0.2838575596094628</c:v>
                </c:pt>
                <c:pt idx="6">
                  <c:v>0.13368605520669247</c:v>
                </c:pt>
                <c:pt idx="7">
                  <c:v>0.12338533832095581</c:v>
                </c:pt>
                <c:pt idx="8">
                  <c:v>0.22896351781568072</c:v>
                </c:pt>
                <c:pt idx="9">
                  <c:v>0.23108597772949638</c:v>
                </c:pt>
                <c:pt idx="10">
                  <c:v>0.25417711927233261</c:v>
                </c:pt>
                <c:pt idx="11">
                  <c:v>0.12280998226233336</c:v>
                </c:pt>
                <c:pt idx="12">
                  <c:v>0.43334678411829075</c:v>
                </c:pt>
                <c:pt idx="13">
                  <c:v>0.21824147694996449</c:v>
                </c:pt>
                <c:pt idx="14">
                  <c:v>0.21796411760621986</c:v>
                </c:pt>
                <c:pt idx="15">
                  <c:v>0.23784501314694609</c:v>
                </c:pt>
                <c:pt idx="16">
                  <c:v>0.26269722052957606</c:v>
                </c:pt>
                <c:pt idx="17">
                  <c:v>0.22225957313086897</c:v>
                </c:pt>
                <c:pt idx="18">
                  <c:v>0.24488583901678171</c:v>
                </c:pt>
                <c:pt idx="19">
                  <c:v>0.11034382050915022</c:v>
                </c:pt>
                <c:pt idx="20">
                  <c:v>0.15101770672238476</c:v>
                </c:pt>
                <c:pt idx="21">
                  <c:v>0.26223343620269274</c:v>
                </c:pt>
                <c:pt idx="22">
                  <c:v>0.14609935424752712</c:v>
                </c:pt>
                <c:pt idx="23">
                  <c:v>0.15311914185395509</c:v>
                </c:pt>
                <c:pt idx="24">
                  <c:v>0.30992844578664036</c:v>
                </c:pt>
                <c:pt idx="25">
                  <c:v>0.36268830248751815</c:v>
                </c:pt>
                <c:pt idx="26">
                  <c:v>0.22879260748394326</c:v>
                </c:pt>
                <c:pt idx="27">
                  <c:v>0.1954210340446294</c:v>
                </c:pt>
                <c:pt idx="28">
                  <c:v>0.23839415686232368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排出量比較シート!$CB$21:$CB$50</c:f>
              <c:numCache>
                <c:formatCode>0%</c:formatCode>
                <c:ptCount val="30"/>
                <c:pt idx="0">
                  <c:v>0.22793866362717405</c:v>
                </c:pt>
                <c:pt idx="1">
                  <c:v>0.21696828235460464</c:v>
                </c:pt>
                <c:pt idx="2">
                  <c:v>0.39301974891211711</c:v>
                </c:pt>
                <c:pt idx="3">
                  <c:v>0.51260170392862325</c:v>
                </c:pt>
                <c:pt idx="4">
                  <c:v>0.3221959847196153</c:v>
                </c:pt>
                <c:pt idx="5">
                  <c:v>0.44016117592038811</c:v>
                </c:pt>
                <c:pt idx="6">
                  <c:v>0.68906445380031756</c:v>
                </c:pt>
                <c:pt idx="7">
                  <c:v>0.65109599226069592</c:v>
                </c:pt>
                <c:pt idx="8">
                  <c:v>0.32101646885362228</c:v>
                </c:pt>
                <c:pt idx="9">
                  <c:v>0.2833396621407902</c:v>
                </c:pt>
                <c:pt idx="10">
                  <c:v>0.33711275998685292</c:v>
                </c:pt>
                <c:pt idx="11">
                  <c:v>0.69096974231892516</c:v>
                </c:pt>
                <c:pt idx="12">
                  <c:v>0.29088191456356405</c:v>
                </c:pt>
                <c:pt idx="13">
                  <c:v>0.44130875405278253</c:v>
                </c:pt>
                <c:pt idx="14">
                  <c:v>0.22676097588213645</c:v>
                </c:pt>
                <c:pt idx="15">
                  <c:v>0.53941666964119539</c:v>
                </c:pt>
                <c:pt idx="16">
                  <c:v>0.48463612892951957</c:v>
                </c:pt>
                <c:pt idx="17">
                  <c:v>0.37568622599838664</c:v>
                </c:pt>
                <c:pt idx="18">
                  <c:v>0.30432906412599264</c:v>
                </c:pt>
                <c:pt idx="19">
                  <c:v>9.2138300980022805E-2</c:v>
                </c:pt>
                <c:pt idx="20">
                  <c:v>0.36097266471345263</c:v>
                </c:pt>
                <c:pt idx="21">
                  <c:v>0.30175329519779281</c:v>
                </c:pt>
                <c:pt idx="22">
                  <c:v>0.28886776573724754</c:v>
                </c:pt>
                <c:pt idx="23">
                  <c:v>0.48806923184009826</c:v>
                </c:pt>
                <c:pt idx="24">
                  <c:v>0.25056985015915145</c:v>
                </c:pt>
                <c:pt idx="25">
                  <c:v>0.29986338312453376</c:v>
                </c:pt>
                <c:pt idx="26">
                  <c:v>0.36320547727707142</c:v>
                </c:pt>
                <c:pt idx="27">
                  <c:v>0.37963406490019669</c:v>
                </c:pt>
                <c:pt idx="28">
                  <c:v>0.3704102227658469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排出量比較シート!$CH$21:$CH$50</c:f>
              <c:numCache>
                <c:formatCode>0%</c:formatCode>
                <c:ptCount val="30"/>
                <c:pt idx="0">
                  <c:v>1.2356600458755381E-2</c:v>
                </c:pt>
                <c:pt idx="1">
                  <c:v>0</c:v>
                </c:pt>
                <c:pt idx="2">
                  <c:v>5.4225341024566193E-3</c:v>
                </c:pt>
                <c:pt idx="3">
                  <c:v>1.0249370038172815E-2</c:v>
                </c:pt>
                <c:pt idx="4">
                  <c:v>1.8414034566160989E-2</c:v>
                </c:pt>
                <c:pt idx="5">
                  <c:v>8.9276574524542723E-3</c:v>
                </c:pt>
                <c:pt idx="6">
                  <c:v>7.8755282215809911E-3</c:v>
                </c:pt>
                <c:pt idx="7">
                  <c:v>5.0292463614010439E-3</c:v>
                </c:pt>
                <c:pt idx="8">
                  <c:v>2.5341984768527316E-2</c:v>
                </c:pt>
                <c:pt idx="9">
                  <c:v>1.0648005173706123E-2</c:v>
                </c:pt>
                <c:pt idx="10">
                  <c:v>1.9070603785777865E-2</c:v>
                </c:pt>
                <c:pt idx="11">
                  <c:v>6.1154041501529583E-3</c:v>
                </c:pt>
                <c:pt idx="12">
                  <c:v>0</c:v>
                </c:pt>
                <c:pt idx="13">
                  <c:v>7.0893455305871145E-3</c:v>
                </c:pt>
                <c:pt idx="14">
                  <c:v>6.3829090885152116E-3</c:v>
                </c:pt>
                <c:pt idx="15">
                  <c:v>0</c:v>
                </c:pt>
                <c:pt idx="16">
                  <c:v>1.0985007131177725E-2</c:v>
                </c:pt>
                <c:pt idx="17">
                  <c:v>3.701714339345534E-2</c:v>
                </c:pt>
                <c:pt idx="18">
                  <c:v>1.2304641209072707E-2</c:v>
                </c:pt>
                <c:pt idx="19">
                  <c:v>0</c:v>
                </c:pt>
                <c:pt idx="20">
                  <c:v>1.5977313790721637E-2</c:v>
                </c:pt>
                <c:pt idx="21">
                  <c:v>0</c:v>
                </c:pt>
                <c:pt idx="22">
                  <c:v>3.1591963806748009E-2</c:v>
                </c:pt>
                <c:pt idx="23">
                  <c:v>2.4617987402004632E-2</c:v>
                </c:pt>
                <c:pt idx="24">
                  <c:v>0</c:v>
                </c:pt>
                <c:pt idx="25">
                  <c:v>0</c:v>
                </c:pt>
                <c:pt idx="26">
                  <c:v>0</c:v>
                </c:pt>
                <c:pt idx="27">
                  <c:v>9.2029536418858169E-3</c:v>
                </c:pt>
                <c:pt idx="28">
                  <c:v>1.4217586360630485E-2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排出量比較シート!$BW$21:$BW$50</c15:sqref>
                        </c15:formulaRef>
                      </c:ext>
                    </c:extLst>
                    <c:numCache>
                      <c:formatCode>0%</c:formatCode>
                      <c:ptCount val="30"/>
                      <c:pt idx="0">
                        <c:v>0.10461831006132047</c:v>
                      </c:pt>
                      <c:pt idx="1">
                        <c:v>0.11231764875169201</c:v>
                      </c:pt>
                      <c:pt idx="2">
                        <c:v>1.1153056759855362E-2</c:v>
                      </c:pt>
                      <c:pt idx="3">
                        <c:v>3.1834783711520945E-2</c:v>
                      </c:pt>
                      <c:pt idx="4">
                        <c:v>1.1092914993336613E-2</c:v>
                      </c:pt>
                      <c:pt idx="5">
                        <c:v>0.10570334279116061</c:v>
                      </c:pt>
                      <c:pt idx="6">
                        <c:v>0</c:v>
                      </c:pt>
                      <c:pt idx="7">
                        <c:v>0.10374671335647724</c:v>
                      </c:pt>
                      <c:pt idx="8">
                        <c:v>8.2381161391381963E-2</c:v>
                      </c:pt>
                      <c:pt idx="9">
                        <c:v>6.9199111655201179E-2</c:v>
                      </c:pt>
                      <c:pt idx="10">
                        <c:v>1.6209029160454715E-2</c:v>
                      </c:pt>
                      <c:pt idx="11">
                        <c:v>8.147591599800573E-2</c:v>
                      </c:pt>
                      <c:pt idx="12">
                        <c:v>0</c:v>
                      </c:pt>
                      <c:pt idx="13">
                        <c:v>0</c:v>
                      </c:pt>
                      <c:pt idx="14">
                        <c:v>9.0941793492715403E-2</c:v>
                      </c:pt>
                      <c:pt idx="15">
                        <c:v>5.1498928321519546E-2</c:v>
                      </c:pt>
                      <c:pt idx="16">
                        <c:v>0</c:v>
                      </c:pt>
                      <c:pt idx="17">
                        <c:v>0</c:v>
                      </c:pt>
                      <c:pt idx="18">
                        <c:v>0</c:v>
                      </c:pt>
                      <c:pt idx="19">
                        <c:v>0.67168638302612338</c:v>
                      </c:pt>
                      <c:pt idx="20">
                        <c:v>0.15936434451947354</c:v>
                      </c:pt>
                      <c:pt idx="21">
                        <c:v>0.178744256385723</c:v>
                      </c:pt>
                      <c:pt idx="22">
                        <c:v>2.8186458014232103E-2</c:v>
                      </c:pt>
                      <c:pt idx="23">
                        <c:v>0.13691007006375414</c:v>
                      </c:pt>
                      <c:pt idx="24">
                        <c:v>7.3473436264362646E-2</c:v>
                      </c:pt>
                      <c:pt idx="25">
                        <c:v>0</c:v>
                      </c:pt>
                      <c:pt idx="26">
                        <c:v>0</c:v>
                      </c:pt>
                      <c:pt idx="27">
                        <c:v>9.6504887405455975E-3</c:v>
                      </c:pt>
                      <c:pt idx="28">
                        <c:v>0.14923368792521716</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1.2308496655685314E-2</c:v>
                      </c:pt>
                      <c:pt idx="1">
                        <c:v>2.036067552458809E-2</c:v>
                      </c:pt>
                      <c:pt idx="2">
                        <c:v>4.0681049603617611E-2</c:v>
                      </c:pt>
                      <c:pt idx="3">
                        <c:v>1.5767826270584692E-2</c:v>
                      </c:pt>
                      <c:pt idx="4">
                        <c:v>3.8327126253636892E-2</c:v>
                      </c:pt>
                      <c:pt idx="5">
                        <c:v>1.9951071990012635E-2</c:v>
                      </c:pt>
                      <c:pt idx="6">
                        <c:v>2.2760372336676826E-2</c:v>
                      </c:pt>
                      <c:pt idx="7">
                        <c:v>8.6648840602984185E-3</c:v>
                      </c:pt>
                      <c:pt idx="8">
                        <c:v>1.3908689511413037E-2</c:v>
                      </c:pt>
                      <c:pt idx="9">
                        <c:v>1.4906956887775789E-2</c:v>
                      </c:pt>
                      <c:pt idx="10">
                        <c:v>1.5097619975578114E-2</c:v>
                      </c:pt>
                      <c:pt idx="11">
                        <c:v>1.3507456061759087E-2</c:v>
                      </c:pt>
                      <c:pt idx="12">
                        <c:v>4.5327371303545805E-2</c:v>
                      </c:pt>
                      <c:pt idx="13">
                        <c:v>9.3821742727673765E-3</c:v>
                      </c:pt>
                      <c:pt idx="14">
                        <c:v>1.4243156811658117E-2</c:v>
                      </c:pt>
                      <c:pt idx="15">
                        <c:v>1.6482284795792564E-2</c:v>
                      </c:pt>
                      <c:pt idx="16">
                        <c:v>2.421629405621133E-2</c:v>
                      </c:pt>
                      <c:pt idx="17">
                        <c:v>1.3572666229037991E-2</c:v>
                      </c:pt>
                      <c:pt idx="18">
                        <c:v>1.2201393930930391E-2</c:v>
                      </c:pt>
                      <c:pt idx="19">
                        <c:v>5.9117960215927983E-3</c:v>
                      </c:pt>
                      <c:pt idx="20">
                        <c:v>2.2957506987796764E-2</c:v>
                      </c:pt>
                      <c:pt idx="21">
                        <c:v>4.9860727650290933E-3</c:v>
                      </c:pt>
                      <c:pt idx="22">
                        <c:v>1.2874416441640934E-2</c:v>
                      </c:pt>
                      <c:pt idx="23">
                        <c:v>1.1767943423713432E-2</c:v>
                      </c:pt>
                      <c:pt idx="24">
                        <c:v>1.496781552315927E-2</c:v>
                      </c:pt>
                      <c:pt idx="25">
                        <c:v>2.5383172633990515E-2</c:v>
                      </c:pt>
                      <c:pt idx="26">
                        <c:v>4.9657071642866162E-3</c:v>
                      </c:pt>
                      <c:pt idx="27">
                        <c:v>1.4341377949438718E-2</c:v>
                      </c:pt>
                      <c:pt idx="28">
                        <c:v>1.8134257688932575E-2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0.26550662428047261</c:v>
                      </c:pt>
                      <c:pt idx="1">
                        <c:v>0.24108923409673627</c:v>
                      </c:pt>
                      <c:pt idx="2">
                        <c:v>0.16167055593561325</c:v>
                      </c:pt>
                      <c:pt idx="3">
                        <c:v>1.7701276598467368E-2</c:v>
                      </c:pt>
                      <c:pt idx="4">
                        <c:v>2.278544012489599E-2</c:v>
                      </c:pt>
                      <c:pt idx="5">
                        <c:v>2.0738010866841548E-2</c:v>
                      </c:pt>
                      <c:pt idx="6">
                        <c:v>1.5993709092254206E-2</c:v>
                      </c:pt>
                      <c:pt idx="7">
                        <c:v>1.814128841539444E-2</c:v>
                      </c:pt>
                      <c:pt idx="8">
                        <c:v>0.19609785355235018</c:v>
                      </c:pt>
                      <c:pt idx="9">
                        <c:v>0.24833005715715584</c:v>
                      </c:pt>
                      <c:pt idx="10">
                        <c:v>0.14185574439043577</c:v>
                      </c:pt>
                      <c:pt idx="11">
                        <c:v>4.0125986853299543E-3</c:v>
                      </c:pt>
                      <c:pt idx="12">
                        <c:v>7.4188791999547699E-2</c:v>
                      </c:pt>
                      <c:pt idx="13">
                        <c:v>0.13031328105066969</c:v>
                      </c:pt>
                      <c:pt idx="14">
                        <c:v>0.30154101489824126</c:v>
                      </c:pt>
                      <c:pt idx="15">
                        <c:v>2.4817608298568002E-2</c:v>
                      </c:pt>
                      <c:pt idx="16">
                        <c:v>8.9926749874593648E-2</c:v>
                      </c:pt>
                      <c:pt idx="17">
                        <c:v>0.21738569455600504</c:v>
                      </c:pt>
                      <c:pt idx="18">
                        <c:v>0.22288132053206855</c:v>
                      </c:pt>
                      <c:pt idx="19">
                        <c:v>2.4514201722466773E-2</c:v>
                      </c:pt>
                      <c:pt idx="20">
                        <c:v>0.16879345493572862</c:v>
                      </c:pt>
                      <c:pt idx="21">
                        <c:v>9.9906266387842571E-2</c:v>
                      </c:pt>
                      <c:pt idx="22">
                        <c:v>0.34564039467224289</c:v>
                      </c:pt>
                      <c:pt idx="23">
                        <c:v>5.8951950826326004E-2</c:v>
                      </c:pt>
                      <c:pt idx="24">
                        <c:v>0.19417257484818073</c:v>
                      </c:pt>
                      <c:pt idx="25">
                        <c:v>9.8884180826133719E-2</c:v>
                      </c:pt>
                      <c:pt idx="26">
                        <c:v>0.22338000383997944</c:v>
                      </c:pt>
                      <c:pt idx="27">
                        <c:v>0.16903977804133613</c:v>
                      </c:pt>
                      <c:pt idx="28">
                        <c:v>1.8657628159474648E-2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0.22231685799582296</c:v>
                      </c:pt>
                      <c:pt idx="1">
                        <c:v>0.21110762960045282</c:v>
                      </c:pt>
                      <c:pt idx="2">
                        <c:v>0.38521857669261378</c:v>
                      </c:pt>
                      <c:pt idx="3">
                        <c:v>0.19199812777772399</c:v>
                      </c:pt>
                      <c:pt idx="4">
                        <c:v>0.26671357778426685</c:v>
                      </c:pt>
                      <c:pt idx="5">
                        <c:v>0.43037985301610759</c:v>
                      </c:pt>
                      <c:pt idx="6">
                        <c:v>0.33058873025248098</c:v>
                      </c:pt>
                      <c:pt idx="7">
                        <c:v>0.11275401079774787</c:v>
                      </c:pt>
                      <c:pt idx="8">
                        <c:v>0.31361132675253639</c:v>
                      </c:pt>
                      <c:pt idx="9">
                        <c:v>0.2769343688348091</c:v>
                      </c:pt>
                      <c:pt idx="10">
                        <c:v>0.30467765102115912</c:v>
                      </c:pt>
                      <c:pt idx="11">
                        <c:v>0.11710253840718449</c:v>
                      </c:pt>
                      <c:pt idx="12">
                        <c:v>0.2812246366071236</c:v>
                      </c:pt>
                      <c:pt idx="13">
                        <c:v>0.42913374937187759</c:v>
                      </c:pt>
                      <c:pt idx="14">
                        <c:v>0.22167721475650493</c:v>
                      </c:pt>
                      <c:pt idx="15">
                        <c:v>0.5298753287148088</c:v>
                      </c:pt>
                      <c:pt idx="16">
                        <c:v>0.4761666484753112</c:v>
                      </c:pt>
                      <c:pt idx="17">
                        <c:v>0.36019871714410717</c:v>
                      </c:pt>
                      <c:pt idx="18">
                        <c:v>0.29763031096083381</c:v>
                      </c:pt>
                      <c:pt idx="19">
                        <c:v>8.9460264858862715E-2</c:v>
                      </c:pt>
                      <c:pt idx="20">
                        <c:v>0.35353050202633185</c:v>
                      </c:pt>
                      <c:pt idx="21">
                        <c:v>0.29519285822283803</c:v>
                      </c:pt>
                      <c:pt idx="22">
                        <c:v>0.28215197669444819</c:v>
                      </c:pt>
                      <c:pt idx="23">
                        <c:v>0.476287636034325</c:v>
                      </c:pt>
                      <c:pt idx="24">
                        <c:v>0.2425137386046016</c:v>
                      </c:pt>
                      <c:pt idx="25">
                        <c:v>0.29166415737095736</c:v>
                      </c:pt>
                      <c:pt idx="26">
                        <c:v>0.35689917778555108</c:v>
                      </c:pt>
                      <c:pt idx="27">
                        <c:v>0.36807481426003269</c:v>
                      </c:pt>
                      <c:pt idx="28">
                        <c:v>0.21922210033853051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8.4313163905828603E-2</c:v>
                      </c:pt>
                      <c:pt idx="1">
                        <c:v>8.7350832019848515E-2</c:v>
                      </c:pt>
                      <c:pt idx="2">
                        <c:v>0.1462771804384024</c:v>
                      </c:pt>
                      <c:pt idx="3">
                        <c:v>6.9401086733513459E-2</c:v>
                      </c:pt>
                      <c:pt idx="4">
                        <c:v>0.11770638671781736</c:v>
                      </c:pt>
                      <c:pt idx="5">
                        <c:v>0.15263036761357446</c:v>
                      </c:pt>
                      <c:pt idx="6">
                        <c:v>8.6267391227809173E-2</c:v>
                      </c:pt>
                      <c:pt idx="7">
                        <c:v>3.7133027638805334E-2</c:v>
                      </c:pt>
                      <c:pt idx="8">
                        <c:v>0.1181540943902827</c:v>
                      </c:pt>
                      <c:pt idx="9">
                        <c:v>9.2365501097338612E-2</c:v>
                      </c:pt>
                      <c:pt idx="10">
                        <c:v>8.4986313474330666E-2</c:v>
                      </c:pt>
                      <c:pt idx="11">
                        <c:v>3.6683135433683026E-2</c:v>
                      </c:pt>
                      <c:pt idx="12">
                        <c:v>0.11110381396485733</c:v>
                      </c:pt>
                      <c:pt idx="13">
                        <c:v>8.6363080821049376E-2</c:v>
                      </c:pt>
                      <c:pt idx="14">
                        <c:v>8.3030016456726932E-2</c:v>
                      </c:pt>
                      <c:pt idx="15">
                        <c:v>0.14245671596697793</c:v>
                      </c:pt>
                      <c:pt idx="16">
                        <c:v>0.1206917094179884</c:v>
                      </c:pt>
                      <c:pt idx="17">
                        <c:v>0.11461056629917593</c:v>
                      </c:pt>
                      <c:pt idx="18">
                        <c:v>9.7053550076115144E-2</c:v>
                      </c:pt>
                      <c:pt idx="19">
                        <c:v>4.027010785887352E-2</c:v>
                      </c:pt>
                      <c:pt idx="20">
                        <c:v>0.11562734952925116</c:v>
                      </c:pt>
                      <c:pt idx="21">
                        <c:v>0.10178241553554691</c:v>
                      </c:pt>
                      <c:pt idx="22">
                        <c:v>0.10313713326523768</c:v>
                      </c:pt>
                      <c:pt idx="23">
                        <c:v>0.15656537763842379</c:v>
                      </c:pt>
                      <c:pt idx="24">
                        <c:v>0.10809836174583522</c:v>
                      </c:pt>
                      <c:pt idx="25">
                        <c:v>0.10985107979994278</c:v>
                      </c:pt>
                      <c:pt idx="26">
                        <c:v>0.11715256040433809</c:v>
                      </c:pt>
                      <c:pt idx="27">
                        <c:v>0.14191105716322414</c:v>
                      </c:pt>
                      <c:pt idx="28">
                        <c:v>7.3560062845981766E-2</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0.13800369408999436</c:v>
                      </c:pt>
                      <c:pt idx="1">
                        <c:v>0.12375679758060429</c:v>
                      </c:pt>
                      <c:pt idx="2">
                        <c:v>0.23894139625421135</c:v>
                      </c:pt>
                      <c:pt idx="3">
                        <c:v>0.12259704104421053</c:v>
                      </c:pt>
                      <c:pt idx="4">
                        <c:v>0.1490071910664495</c:v>
                      </c:pt>
                      <c:pt idx="5">
                        <c:v>0.27774948540253314</c:v>
                      </c:pt>
                      <c:pt idx="6">
                        <c:v>0.24432133902467176</c:v>
                      </c:pt>
                      <c:pt idx="7">
                        <c:v>7.5620983158942542E-2</c:v>
                      </c:pt>
                      <c:pt idx="8">
                        <c:v>0.19545723236225374</c:v>
                      </c:pt>
                      <c:pt idx="9">
                        <c:v>0.1845688677374705</c:v>
                      </c:pt>
                      <c:pt idx="10">
                        <c:v>0.21969133754682846</c:v>
                      </c:pt>
                      <c:pt idx="11">
                        <c:v>8.0419402973501461E-2</c:v>
                      </c:pt>
                      <c:pt idx="12">
                        <c:v>0.17012082264226633</c:v>
                      </c:pt>
                      <c:pt idx="13">
                        <c:v>0.34277066855082822</c:v>
                      </c:pt>
                      <c:pt idx="14">
                        <c:v>0.13864719829977798</c:v>
                      </c:pt>
                      <c:pt idx="15">
                        <c:v>0.38741861274783085</c:v>
                      </c:pt>
                      <c:pt idx="16">
                        <c:v>0.35547493905732275</c:v>
                      </c:pt>
                      <c:pt idx="17">
                        <c:v>0.24558815084493124</c:v>
                      </c:pt>
                      <c:pt idx="18">
                        <c:v>0.20057676088471868</c:v>
                      </c:pt>
                      <c:pt idx="19">
                        <c:v>4.9190156999989194E-2</c:v>
                      </c:pt>
                      <c:pt idx="20">
                        <c:v>0.23790315249708072</c:v>
                      </c:pt>
                      <c:pt idx="21">
                        <c:v>0.19341044268729113</c:v>
                      </c:pt>
                      <c:pt idx="22">
                        <c:v>0.17901484342921051</c:v>
                      </c:pt>
                      <c:pt idx="23">
                        <c:v>0.31972225839590118</c:v>
                      </c:pt>
                      <c:pt idx="24">
                        <c:v>0.13441537685876634</c:v>
                      </c:pt>
                      <c:pt idx="25">
                        <c:v>0.18181307757101461</c:v>
                      </c:pt>
                      <c:pt idx="26">
                        <c:v>0.239746617381213</c:v>
                      </c:pt>
                      <c:pt idx="27">
                        <c:v>0.2261637570968085</c:v>
                      </c:pt>
                      <c:pt idx="28">
                        <c:v>0.14566203749254872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5.6218056313510839E-3</c:v>
                      </c:pt>
                      <c:pt idx="1">
                        <c:v>5.8606527541518235E-3</c:v>
                      </c:pt>
                      <c:pt idx="2">
                        <c:v>7.8011722195033108E-3</c:v>
                      </c:pt>
                      <c:pt idx="3">
                        <c:v>5.1385201859546542E-3</c:v>
                      </c:pt>
                      <c:pt idx="4">
                        <c:v>9.9580613483871497E-3</c:v>
                      </c:pt>
                      <c:pt idx="5">
                        <c:v>9.7813229042804789E-3</c:v>
                      </c:pt>
                      <c:pt idx="6">
                        <c:v>5.1795735450296393E-3</c:v>
                      </c:pt>
                      <c:pt idx="7">
                        <c:v>3.1320021142808309E-3</c:v>
                      </c:pt>
                      <c:pt idx="8">
                        <c:v>7.4051421010858333E-3</c:v>
                      </c:pt>
                      <c:pt idx="9">
                        <c:v>6.4052933059810784E-3</c:v>
                      </c:pt>
                      <c:pt idx="10">
                        <c:v>7.4210137643767856E-3</c:v>
                      </c:pt>
                      <c:pt idx="11">
                        <c:v>3.081732189913576E-3</c:v>
                      </c:pt>
                      <c:pt idx="12">
                        <c:v>9.6572779564403945E-3</c:v>
                      </c:pt>
                      <c:pt idx="13">
                        <c:v>1.2175004680904948E-2</c:v>
                      </c:pt>
                      <c:pt idx="14">
                        <c:v>5.0837611256315477E-3</c:v>
                      </c:pt>
                      <c:pt idx="15">
                        <c:v>9.5413409263865497E-3</c:v>
                      </c:pt>
                      <c:pt idx="16">
                        <c:v>8.4694804542083755E-3</c:v>
                      </c:pt>
                      <c:pt idx="17">
                        <c:v>8.680188999389906E-3</c:v>
                      </c:pt>
                      <c:pt idx="18">
                        <c:v>6.6987531651588172E-3</c:v>
                      </c:pt>
                      <c:pt idx="19">
                        <c:v>2.678036121160101E-3</c:v>
                      </c:pt>
                      <c:pt idx="20">
                        <c:v>7.4421626871207678E-3</c:v>
                      </c:pt>
                      <c:pt idx="21">
                        <c:v>6.5604369749547604E-3</c:v>
                      </c:pt>
                      <c:pt idx="22">
                        <c:v>6.715789042799342E-3</c:v>
                      </c:pt>
                      <c:pt idx="23">
                        <c:v>1.1781595805773218E-2</c:v>
                      </c:pt>
                      <c:pt idx="24">
                        <c:v>8.0561115545498864E-3</c:v>
                      </c:pt>
                      <c:pt idx="25">
                        <c:v>8.1992257535764227E-3</c:v>
                      </c:pt>
                      <c:pt idx="26">
                        <c:v>6.3062994915203162E-3</c:v>
                      </c:pt>
                      <c:pt idx="27">
                        <c:v>1.1559250640163976E-2</c:v>
                      </c:pt>
                      <c:pt idx="28">
                        <c:v>5.9301153484519371E-3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0.31546505596494462</c:v>
                      </c:pt>
                      <c:pt idx="4">
                        <c:v>4.5524345586961286E-2</c:v>
                      </c:pt>
                      <c:pt idx="5">
                        <c:v>0</c:v>
                      </c:pt>
                      <c:pt idx="6">
                        <c:v>0.35329615000280701</c:v>
                      </c:pt>
                      <c:pt idx="7">
                        <c:v>0.53520997934866721</c:v>
                      </c:pt>
                      <c:pt idx="8">
                        <c:v>0</c:v>
                      </c:pt>
                      <c:pt idx="9">
                        <c:v>0</c:v>
                      </c:pt>
                      <c:pt idx="10">
                        <c:v>2.501409520131697E-2</c:v>
                      </c:pt>
                      <c:pt idx="11">
                        <c:v>0.57078547172182714</c:v>
                      </c:pt>
                      <c:pt idx="12">
                        <c:v>0</c:v>
                      </c:pt>
                      <c:pt idx="13">
                        <c:v>0</c:v>
                      </c:pt>
                      <c:pt idx="14">
                        <c:v>0</c:v>
                      </c:pt>
                      <c:pt idx="15">
                        <c:v>0</c:v>
                      </c:pt>
                      <c:pt idx="16">
                        <c:v>0</c:v>
                      </c:pt>
                      <c:pt idx="17">
                        <c:v>6.8073198548895689E-3</c:v>
                      </c:pt>
                      <c:pt idx="18">
                        <c:v>0</c:v>
                      </c:pt>
                      <c:pt idx="19">
                        <c:v>0</c:v>
                      </c:pt>
                      <c:pt idx="20">
                        <c:v>0</c:v>
                      </c:pt>
                      <c:pt idx="21">
                        <c:v>0</c:v>
                      </c:pt>
                      <c:pt idx="22">
                        <c:v>0</c:v>
                      </c:pt>
                      <c:pt idx="23">
                        <c:v>0</c:v>
                      </c:pt>
                      <c:pt idx="24">
                        <c:v>0</c:v>
                      </c:pt>
                      <c:pt idx="25">
                        <c:v>0</c:v>
                      </c:pt>
                      <c:pt idx="26">
                        <c:v>0</c:v>
                      </c:pt>
                      <c:pt idx="27">
                        <c:v>0</c:v>
                      </c:pt>
                      <c:pt idx="28">
                        <c:v>0.14525800707886444</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排出量比較シート!$BE$21:$BE$50</c:f>
              <c:numCache>
                <c:formatCode>#,##0_);[Red]\(#,##0\)</c:formatCode>
                <c:ptCount val="30"/>
                <c:pt idx="0">
                  <c:v>9.5801936339801266</c:v>
                </c:pt>
                <c:pt idx="1">
                  <c:v>8.7990603254996493</c:v>
                </c:pt>
                <c:pt idx="2">
                  <c:v>3.8862257786015935</c:v>
                </c:pt>
                <c:pt idx="3">
                  <c:v>1.7994080757830409</c:v>
                </c:pt>
                <c:pt idx="4">
                  <c:v>1.0605229236256351</c:v>
                </c:pt>
                <c:pt idx="5">
                  <c:v>2.0596695726674303</c:v>
                </c:pt>
                <c:pt idx="6">
                  <c:v>1.031858858096613</c:v>
                </c:pt>
                <c:pt idx="7">
                  <c:v>5.7437217497514581</c:v>
                </c:pt>
                <c:pt idx="8">
                  <c:v>5.5259977389500925</c:v>
                </c:pt>
                <c:pt idx="9">
                  <c:v>7.0636378407592559</c:v>
                </c:pt>
                <c:pt idx="10">
                  <c:v>3.0545195660097337</c:v>
                </c:pt>
                <c:pt idx="11">
                  <c:v>4.3757683503109792</c:v>
                </c:pt>
                <c:pt idx="12">
                  <c:v>1.7529909262218628</c:v>
                </c:pt>
                <c:pt idx="13">
                  <c:v>1.5301224963016891</c:v>
                </c:pt>
                <c:pt idx="14">
                  <c:v>10.64579374687626</c:v>
                </c:pt>
                <c:pt idx="15">
                  <c:v>1.2510207225117354</c:v>
                </c:pt>
                <c:pt idx="16">
                  <c:v>1.8098287210872972</c:v>
                </c:pt>
                <c:pt idx="17">
                  <c:v>3.4783682694246454</c:v>
                </c:pt>
                <c:pt idx="18">
                  <c:v>4.5365039999383949</c:v>
                </c:pt>
                <c:pt idx="19">
                  <c:v>34.289028393642681</c:v>
                </c:pt>
                <c:pt idx="20">
                  <c:v>5.8977210872143564</c:v>
                </c:pt>
                <c:pt idx="21">
                  <c:v>4.7836089596673785</c:v>
                </c:pt>
                <c:pt idx="22">
                  <c:v>6.9559428078468013</c:v>
                </c:pt>
                <c:pt idx="23">
                  <c:v>2.148490137851657</c:v>
                </c:pt>
                <c:pt idx="24">
                  <c:v>4.327971490248971</c:v>
                </c:pt>
                <c:pt idx="25">
                  <c:v>1.8388517111800571</c:v>
                </c:pt>
                <c:pt idx="26">
                  <c:v>4.1247012304475232</c:v>
                </c:pt>
                <c:pt idx="27">
                  <c:v>1.9393248999272714</c:v>
                </c:pt>
                <c:pt idx="28">
                  <c:v>3.5367856965866564</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排出量比較シート!$BI$21:$BI$50</c:f>
              <c:numCache>
                <c:formatCode>#,##0_);[Red]\(#,##0\)</c:formatCode>
                <c:ptCount val="30"/>
                <c:pt idx="0">
                  <c:v>3.5262121044680117</c:v>
                </c:pt>
                <c:pt idx="1">
                  <c:v>3.7890916700967319</c:v>
                </c:pt>
                <c:pt idx="2">
                  <c:v>2.5169526255265615</c:v>
                </c:pt>
                <c:pt idx="3">
                  <c:v>4.7998182758761239</c:v>
                </c:pt>
                <c:pt idx="4">
                  <c:v>3.480333930411069</c:v>
                </c:pt>
                <c:pt idx="5">
                  <c:v>1.6976435957607634</c:v>
                </c:pt>
                <c:pt idx="6">
                  <c:v>3.4778603088279154</c:v>
                </c:pt>
                <c:pt idx="7">
                  <c:v>3.9567907033426408</c:v>
                </c:pt>
                <c:pt idx="8">
                  <c:v>2.5002283637838123</c:v>
                </c:pt>
                <c:pt idx="9">
                  <c:v>3.0276474110342311</c:v>
                </c:pt>
                <c:pt idx="10">
                  <c:v>3.8185751284674447</c:v>
                </c:pt>
                <c:pt idx="11">
                  <c:v>3.5851333864192769</c:v>
                </c:pt>
                <c:pt idx="12">
                  <c:v>2.2918560263793242</c:v>
                </c:pt>
                <c:pt idx="13">
                  <c:v>2.1212653182983554</c:v>
                </c:pt>
                <c:pt idx="14">
                  <c:v>3.7211055755375804</c:v>
                </c:pt>
                <c:pt idx="15">
                  <c:v>1.7517140781884775</c:v>
                </c:pt>
                <c:pt idx="16">
                  <c:v>2.0222259056288148</c:v>
                </c:pt>
                <c:pt idx="17">
                  <c:v>2.0193037506625822</c:v>
                </c:pt>
                <c:pt idx="18">
                  <c:v>3.9250638592150366</c:v>
                </c:pt>
                <c:pt idx="19">
                  <c:v>4.6593136804538773</c:v>
                </c:pt>
                <c:pt idx="20">
                  <c:v>2.0310558290887122</c:v>
                </c:pt>
                <c:pt idx="21">
                  <c:v>2.5698743743359418</c:v>
                </c:pt>
                <c:pt idx="22">
                  <c:v>2.6395377368064725</c:v>
                </c:pt>
                <c:pt idx="23">
                  <c:v>1.3096414458572236</c:v>
                </c:pt>
                <c:pt idx="24">
                  <c:v>2.4025939166388546</c:v>
                </c:pt>
                <c:pt idx="25">
                  <c:v>3.1545547875446482</c:v>
                </c:pt>
                <c:pt idx="26">
                  <c:v>3.2452029136235172</c:v>
                </c:pt>
                <c:pt idx="27">
                  <c:v>2.2374965310099748</c:v>
                </c:pt>
                <c:pt idx="28">
                  <c:v>3.6304574494587114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排出量比較シート!$BJ$21:$BJ$50</c:f>
              <c:numCache>
                <c:formatCode>#,##0_);[Red]\(#,##0\)</c:formatCode>
                <c:ptCount val="30"/>
                <c:pt idx="0">
                  <c:v>5.9246670831026558</c:v>
                </c:pt>
                <c:pt idx="1">
                  <c:v>5.845612963387425</c:v>
                </c:pt>
                <c:pt idx="2">
                  <c:v>4.5464143677177953</c:v>
                </c:pt>
                <c:pt idx="3">
                  <c:v>6.5483162497450413</c:v>
                </c:pt>
                <c:pt idx="4">
                  <c:v>5.1439783810475257</c:v>
                </c:pt>
                <c:pt idx="5">
                  <c:v>3.9937365332341579</c:v>
                </c:pt>
                <c:pt idx="6">
                  <c:v>3.5594996754596915</c:v>
                </c:pt>
                <c:pt idx="7">
                  <c:v>5.4283828871125896</c:v>
                </c:pt>
                <c:pt idx="8">
                  <c:v>4.3273087837577364</c:v>
                </c:pt>
                <c:pt idx="9">
                  <c:v>4.9101392134238475</c:v>
                </c:pt>
                <c:pt idx="10">
                  <c:v>4.4835888915491084</c:v>
                </c:pt>
                <c:pt idx="11">
                  <c:v>5.4283828871125896</c:v>
                </c:pt>
                <c:pt idx="12">
                  <c:v>6.3560689991386772</c:v>
                </c:pt>
                <c:pt idx="13">
                  <c:v>2.3904585352049161</c:v>
                </c:pt>
                <c:pt idx="14">
                  <c:v>5.705072306115901</c:v>
                </c:pt>
                <c:pt idx="15">
                  <c:v>3.2063881378345602</c:v>
                </c:pt>
                <c:pt idx="16">
                  <c:v>4.1652733122523564</c:v>
                </c:pt>
                <c:pt idx="17">
                  <c:v>3.3473594293207656</c:v>
                </c:pt>
                <c:pt idx="18">
                  <c:v>4.7256796007549724</c:v>
                </c:pt>
                <c:pt idx="19">
                  <c:v>5.3888558272549734</c:v>
                </c:pt>
                <c:pt idx="20">
                  <c:v>2.5366604563676414</c:v>
                </c:pt>
                <c:pt idx="21">
                  <c:v>4.4226388085132502</c:v>
                </c:pt>
                <c:pt idx="22">
                  <c:v>2.6280202149335516</c:v>
                </c:pt>
                <c:pt idx="23">
                  <c:v>1.5844291418956646</c:v>
                </c:pt>
                <c:pt idx="24">
                  <c:v>4.7462698246211668</c:v>
                </c:pt>
                <c:pt idx="25">
                  <c:v>5.3668963495562974</c:v>
                </c:pt>
                <c:pt idx="26">
                  <c:v>4.1327737028907334</c:v>
                </c:pt>
                <c:pt idx="27">
                  <c:v>1.9633303017222465</c:v>
                </c:pt>
                <c:pt idx="28">
                  <c:v>4.5324361970066285</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排出量比較シート!$BK$21:$BK$50</c:f>
              <c:numCache>
                <c:formatCode>#,##0_);[Red]\(#,##0\)</c:formatCode>
                <c:ptCount val="30"/>
                <c:pt idx="0">
                  <c:v>5.7100042967566518</c:v>
                </c:pt>
                <c:pt idx="1">
                  <c:v>5.1077654076465544</c:v>
                </c:pt>
                <c:pt idx="2">
                  <c:v>7.1537710852524645</c:v>
                </c:pt>
                <c:pt idx="3">
                  <c:v>14.124421899013084</c:v>
                </c:pt>
                <c:pt idx="4">
                  <c:v>4.7322754616854912</c:v>
                </c:pt>
                <c:pt idx="5">
                  <c:v>6.1928516936561424</c:v>
                </c:pt>
                <c:pt idx="6">
                  <c:v>18.346900100245115</c:v>
                </c:pt>
                <c:pt idx="7">
                  <c:v>28.645205259815455</c:v>
                </c:pt>
                <c:pt idx="8">
                  <c:v>6.0670686695137572</c:v>
                </c:pt>
                <c:pt idx="9">
                  <c:v>6.0204310078230137</c:v>
                </c:pt>
                <c:pt idx="10">
                  <c:v>5.946542435462403</c:v>
                </c:pt>
                <c:pt idx="11">
                  <c:v>30.541884752531711</c:v>
                </c:pt>
                <c:pt idx="12">
                  <c:v>4.2664803047503161</c:v>
                </c:pt>
                <c:pt idx="13">
                  <c:v>4.8337753782154875</c:v>
                </c:pt>
                <c:pt idx="14">
                  <c:v>5.9353244828591709</c:v>
                </c:pt>
                <c:pt idx="15">
                  <c:v>7.2718750248472892</c:v>
                </c:pt>
                <c:pt idx="16">
                  <c:v>7.6842911771734901</c:v>
                </c:pt>
                <c:pt idx="17">
                  <c:v>5.6580547390917912</c:v>
                </c:pt>
                <c:pt idx="18">
                  <c:v>5.8727840533012605</c:v>
                </c:pt>
                <c:pt idx="19">
                  <c:v>4.4997537502192504</c:v>
                </c:pt>
                <c:pt idx="20">
                  <c:v>6.0632961808348327</c:v>
                </c:pt>
                <c:pt idx="21">
                  <c:v>5.0891520671947381</c:v>
                </c:pt>
                <c:pt idx="22">
                  <c:v>5.1961237728265006</c:v>
                </c:pt>
                <c:pt idx="23">
                  <c:v>5.0503882455641405</c:v>
                </c:pt>
                <c:pt idx="24">
                  <c:v>3.8372473870595978</c:v>
                </c:pt>
                <c:pt idx="25">
                  <c:v>4.4372418002426386</c:v>
                </c:pt>
                <c:pt idx="26">
                  <c:v>6.5607279087542301</c:v>
                </c:pt>
                <c:pt idx="27">
                  <c:v>3.8140575134523487</c:v>
                </c:pt>
                <c:pt idx="28">
                  <c:v>7.042373535920099</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排出量比較シート!$BQ$21:$BQ$50</c:f>
              <c:numCache>
                <c:formatCode>#,##0_);[Red]\(#,##0\)</c:formatCode>
                <c:ptCount val="30"/>
                <c:pt idx="0">
                  <c:v>0.30954047281861391</c:v>
                </c:pt>
                <c:pt idx="1">
                  <c:v>0</c:v>
                </c:pt>
                <c:pt idx="2">
                  <c:v>9.8701319153363318E-2</c:v>
                </c:pt>
                <c:pt idx="3">
                  <c:v>0.28241503200000001</c:v>
                </c:pt>
                <c:pt idx="4">
                  <c:v>0.27045738637588612</c:v>
                </c:pt>
                <c:pt idx="5">
                  <c:v>0.12560775824720441</c:v>
                </c:pt>
                <c:pt idx="6">
                  <c:v>0.20969232808499999</c:v>
                </c:pt>
                <c:pt idx="7">
                  <c:v>0.22126352494400001</c:v>
                </c:pt>
                <c:pt idx="8">
                  <c:v>0.47895225550728637</c:v>
                </c:pt>
                <c:pt idx="9">
                  <c:v>0.22624993633043311</c:v>
                </c:pt>
                <c:pt idx="10">
                  <c:v>0.33639828610000011</c:v>
                </c:pt>
                <c:pt idx="11">
                  <c:v>0.27030990986999998</c:v>
                </c:pt>
                <c:pt idx="12">
                  <c:v>0</c:v>
                </c:pt>
                <c:pt idx="13">
                  <c:v>7.7651538880000009E-2</c:v>
                </c:pt>
                <c:pt idx="14">
                  <c:v>0.1670685903407822</c:v>
                </c:pt>
                <c:pt idx="15">
                  <c:v>0</c:v>
                </c:pt>
                <c:pt idx="16">
                  <c:v>0.17417602267034629</c:v>
                </c:pt>
                <c:pt idx="17">
                  <c:v>0.55749987385984123</c:v>
                </c:pt>
                <c:pt idx="18">
                  <c:v>0.23744856864646671</c:v>
                </c:pt>
                <c:pt idx="19">
                  <c:v>0</c:v>
                </c:pt>
                <c:pt idx="20">
                  <c:v>0.26837263637174208</c:v>
                </c:pt>
                <c:pt idx="21">
                  <c:v>0</c:v>
                </c:pt>
                <c:pt idx="22">
                  <c:v>0.56827300805806369</c:v>
                </c:pt>
                <c:pt idx="23">
                  <c:v>0.25473925847729639</c:v>
                </c:pt>
                <c:pt idx="24">
                  <c:v>0</c:v>
                </c:pt>
                <c:pt idx="25">
                  <c:v>0</c:v>
                </c:pt>
                <c:pt idx="26">
                  <c:v>0</c:v>
                </c:pt>
                <c:pt idx="27">
                  <c:v>9.2459022329874366E-2</c:v>
                </c:pt>
                <c:pt idx="28">
                  <c:v>0.27030990986999998</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排出量比較シート!$BR$21:$BR$50</c:f>
              <c:numCache>
                <c:formatCode>#,##0_);[Red]\(#,##0\)</c:formatCode>
                <c:ptCount val="30"/>
                <c:pt idx="0">
                  <c:v>25.050617591126059</c:v>
                </c:pt>
                <c:pt idx="1">
                  <c:v>23.541530366630358</c:v>
                </c:pt>
                <c:pt idx="2">
                  <c:v>18.202065176251779</c:v>
                </c:pt>
                <c:pt idx="3">
                  <c:v>27.55437953241729</c:v>
                </c:pt>
                <c:pt idx="4">
                  <c:v>14.687568083145607</c:v>
                </c:pt>
                <c:pt idx="5">
                  <c:v>14.069509153565699</c:v>
                </c:pt>
                <c:pt idx="6">
                  <c:v>26.625811270714337</c:v>
                </c:pt>
                <c:pt idx="7">
                  <c:v>43.995364124966144</c:v>
                </c:pt>
                <c:pt idx="8">
                  <c:v>18.899555811512684</c:v>
                </c:pt>
                <c:pt idx="9">
                  <c:v>21.24810540937078</c:v>
                </c:pt>
                <c:pt idx="10">
                  <c:v>17.63962430758869</c:v>
                </c:pt>
                <c:pt idx="11">
                  <c:v>44.201479286244556</c:v>
                </c:pt>
                <c:pt idx="12">
                  <c:v>14.667396256490182</c:v>
                </c:pt>
                <c:pt idx="13">
                  <c:v>10.953273266900448</c:v>
                </c:pt>
                <c:pt idx="14">
                  <c:v>26.174364701729694</c:v>
                </c:pt>
                <c:pt idx="15">
                  <c:v>13.480997963382062</c:v>
                </c:pt>
                <c:pt idx="16">
                  <c:v>15.855795138812306</c:v>
                </c:pt>
                <c:pt idx="17">
                  <c:v>15.060586062359627</c:v>
                </c:pt>
                <c:pt idx="18">
                  <c:v>19.297480081856133</c:v>
                </c:pt>
                <c:pt idx="19">
                  <c:v>48.836951651570779</c:v>
                </c:pt>
                <c:pt idx="20">
                  <c:v>16.797106189877283</c:v>
                </c:pt>
                <c:pt idx="21">
                  <c:v>16.865274209711309</c:v>
                </c:pt>
                <c:pt idx="22">
                  <c:v>17.987897540471391</c:v>
                </c:pt>
                <c:pt idx="23">
                  <c:v>10.347688229645982</c:v>
                </c:pt>
                <c:pt idx="24">
                  <c:v>15.314082618568591</c:v>
                </c:pt>
                <c:pt idx="25">
                  <c:v>14.79754464852364</c:v>
                </c:pt>
                <c:pt idx="26">
                  <c:v>18.063405755716005</c:v>
                </c:pt>
                <c:pt idx="27">
                  <c:v>10.046668268441715</c:v>
                </c:pt>
                <c:pt idx="28">
                  <c:v>19.012362788842097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c:ext uri="{02D57815-91ED-43cb-92C2-25804820EDAC}">
                        <c15:formulaRef>
                          <c15:sqref>排出量比較シート!$BF$21:$BF$68</c15:sqref>
                        </c15:formulaRef>
                      </c:ext>
                    </c:extLst>
                    <c:numCache>
                      <c:formatCode>#,##0_);[Red]\(#,##0\)</c:formatCode>
                      <c:ptCount val="48"/>
                      <c:pt idx="0">
                        <c:v>2.6207532783759948</c:v>
                      </c:pt>
                      <c:pt idx="1">
                        <c:v>2.6441293387964797</c:v>
                      </c:pt>
                      <c:pt idx="2">
                        <c:v>0.20300866605732279</c:v>
                      </c:pt>
                      <c:pt idx="3">
                        <c:v>0.877187712719664</c:v>
                      </c:pt>
                      <c:pt idx="4">
                        <c:v>0.1629279442051782</c:v>
                      </c:pt>
                      <c:pt idx="5">
                        <c:v>1.4871941489627272</c:v>
                      </c:pt>
                      <c:pt idx="6">
                        <c:v>0</c:v>
                      </c:pt>
                      <c:pt idx="7">
                        <c:v>4.5643744308867049</c:v>
                      </c:pt>
                      <c:pt idx="8">
                        <c:v>1.5569673575336573</c:v>
                      </c:pt>
                      <c:pt idx="9">
                        <c:v>1.4703500186845329</c:v>
                      </c:pt>
                      <c:pt idx="10">
                        <c:v>0.2859211847811709</c:v>
                      </c:pt>
                      <c:pt idx="11">
                        <c:v>3.601356013313652</c:v>
                      </c:pt>
                      <c:pt idx="12">
                        <c:v>0</c:v>
                      </c:pt>
                      <c:pt idx="13">
                        <c:v>0</c:v>
                      </c:pt>
                      <c:pt idx="14">
                        <c:v>2.3803436695077211</c:v>
                      </c:pt>
                      <c:pt idx="15">
                        <c:v>0.69425694781876379</c:v>
                      </c:pt>
                      <c:pt idx="16">
                        <c:v>0</c:v>
                      </c:pt>
                      <c:pt idx="17">
                        <c:v>0</c:v>
                      </c:pt>
                      <c:pt idx="18">
                        <c:v>0</c:v>
                      </c:pt>
                      <c:pt idx="19">
                        <c:v>32.803115412865239</c:v>
                      </c:pt>
                      <c:pt idx="20">
                        <c:v>2.676859817773785</c:v>
                      </c:pt>
                      <c:pt idx="21">
                        <c:v>3.01457089735616</c:v>
                      </c:pt>
                      <c:pt idx="22">
                        <c:v>0.50701511878880579</c:v>
                      </c:pt>
                      <c:pt idx="23">
                        <c:v>1.4167027205187153</c:v>
                      </c:pt>
                      <c:pt idx="24">
                        <c:v>1.1251782732225832</c:v>
                      </c:pt>
                      <c:pt idx="25">
                        <c:v>0</c:v>
                      </c:pt>
                      <c:pt idx="26">
                        <c:v>0</c:v>
                      </c:pt>
                      <c:pt idx="27">
                        <c:v>9.6955259004593508E-2</c:v>
                      </c:pt>
                      <c:pt idx="28">
                        <c:v>2.8372850151510729</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0.30833544284322678</c:v>
                      </c:pt>
                      <c:pt idx="1">
                        <c:v>0.47932146114719798</c:v>
                      </c:pt>
                      <c:pt idx="2">
                        <c:v>0.74047911632337937</c:v>
                      </c:pt>
                      <c:pt idx="3">
                        <c:v>0.43447266946091051</c:v>
                      </c:pt>
                      <c:pt idx="4">
                        <c:v>0.56293227628160925</c:v>
                      </c:pt>
                      <c:pt idx="5">
                        <c:v>0.28070178998693102</c:v>
                      </c:pt>
                      <c:pt idx="6">
                        <c:v>0.60601337828754465</c:v>
                      </c:pt>
                      <c:pt idx="7">
                        <c:v>0.38121472933344402</c:v>
                      </c:pt>
                      <c:pt idx="8">
                        <c:v>0.26286805368595179</c:v>
                      </c:pt>
                      <c:pt idx="9">
                        <c:v>0.31674459128440574</c:v>
                      </c:pt>
                      <c:pt idx="10">
                        <c:v>0.26631634430794426</c:v>
                      </c:pt>
                      <c:pt idx="11">
                        <c:v>0.59704953932370275</c:v>
                      </c:pt>
                      <c:pt idx="12">
                        <c:v>0.66483451617416822</c:v>
                      </c:pt>
                      <c:pt idx="13">
                        <c:v>0.10276551864730406</c:v>
                      </c:pt>
                      <c:pt idx="14">
                        <c:v>0.37280558089226506</c:v>
                      </c:pt>
                      <c:pt idx="15">
                        <c:v>0.22219764776396267</c:v>
                      </c:pt>
                      <c:pt idx="16">
                        <c:v>0.38396859757652496</c:v>
                      </c:pt>
                      <c:pt idx="17">
                        <c:v>0.20441230783810876</c:v>
                      </c:pt>
                      <c:pt idx="18">
                        <c:v>0.23545615635300954</c:v>
                      </c:pt>
                      <c:pt idx="19">
                        <c:v>0.28871409648047597</c:v>
                      </c:pt>
                      <c:pt idx="20">
                        <c:v>0.38561968272887198</c:v>
                      </c:pt>
                      <c:pt idx="21">
                        <c:v>8.4091484411789125E-2</c:v>
                      </c:pt>
                      <c:pt idx="22">
                        <c:v>0.23158368384559738</c:v>
                      </c:pt>
                      <c:pt idx="23">
                        <c:v>0.12177100965269932</c:v>
                      </c:pt>
                      <c:pt idx="24">
                        <c:v>0.22921836354115452</c:v>
                      </c:pt>
                      <c:pt idx="25">
                        <c:v>0.37560863037265807</c:v>
                      </c:pt>
                      <c:pt idx="26">
                        <c:v>8.9697583372575065E-2</c:v>
                      </c:pt>
                      <c:pt idx="27">
                        <c:v>0.14408306677035568</c:v>
                      </c:pt>
                      <c:pt idx="28">
                        <c:v>0.3447750860883354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6.6511049127609052</c:v>
                      </c:pt>
                      <c:pt idx="1">
                        <c:v>5.6756095255559718</c:v>
                      </c:pt>
                      <c:pt idx="2">
                        <c:v>2.9427379962208913</c:v>
                      </c:pt>
                      <c:pt idx="3">
                        <c:v>0.48774769360246634</c:v>
                      </c:pt>
                      <c:pt idx="4">
                        <c:v>0.33466270313884761</c:v>
                      </c:pt>
                      <c:pt idx="5">
                        <c:v>0.2917736337177721</c:v>
                      </c:pt>
                      <c:pt idx="6">
                        <c:v>0.42584547980906839</c:v>
                      </c:pt>
                      <c:pt idx="7">
                        <c:v>0.7981325895313085</c:v>
                      </c:pt>
                      <c:pt idx="8">
                        <c:v>3.7061623277304832</c:v>
                      </c:pt>
                      <c:pt idx="9">
                        <c:v>5.2765432307903177</c:v>
                      </c:pt>
                      <c:pt idx="10">
                        <c:v>2.5022820369206187</c:v>
                      </c:pt>
                      <c:pt idx="11">
                        <c:v>0.17736279767362412</c:v>
                      </c:pt>
                      <c:pt idx="12">
                        <c:v>1.0881564100476946</c:v>
                      </c:pt>
                      <c:pt idx="13">
                        <c:v>1.4273569776543851</c:v>
                      </c:pt>
                      <c:pt idx="14">
                        <c:v>7.8926444964762741</c:v>
                      </c:pt>
                      <c:pt idx="15">
                        <c:v>0.334566126929009</c:v>
                      </c:pt>
                      <c:pt idx="16">
                        <c:v>1.4258601235107722</c:v>
                      </c:pt>
                      <c:pt idx="17">
                        <c:v>3.2739559615865366</c:v>
                      </c:pt>
                      <c:pt idx="18">
                        <c:v>4.3010478435853852</c:v>
                      </c:pt>
                      <c:pt idx="19">
                        <c:v>1.197198884296963</c:v>
                      </c:pt>
                      <c:pt idx="20">
                        <c:v>2.8352415867116996</c:v>
                      </c:pt>
                      <c:pt idx="21">
                        <c:v>1.6849465778994293</c:v>
                      </c:pt>
                      <c:pt idx="22">
                        <c:v>6.2173440052123983</c:v>
                      </c:pt>
                      <c:pt idx="23">
                        <c:v>0.61001640768024235</c:v>
                      </c:pt>
                      <c:pt idx="24">
                        <c:v>2.9735748534852333</c:v>
                      </c:pt>
                      <c:pt idx="25">
                        <c:v>1.4632430808073991</c:v>
                      </c:pt>
                      <c:pt idx="26">
                        <c:v>4.035003647074948</c:v>
                      </c:pt>
                      <c:pt idx="27">
                        <c:v>1.6982865741523223</c:v>
                      </c:pt>
                      <c:pt idx="28">
                        <c:v>0.35472559534724823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5.5691745937140364</c:v>
                      </c:pt>
                      <c:pt idx="1">
                        <c:v>4.9697966728664138</c:v>
                      </c:pt>
                      <c:pt idx="2">
                        <c:v>7.0117736400619002</c:v>
                      </c:pt>
                      <c:pt idx="3">
                        <c:v>5.2903892823009571</c:v>
                      </c:pt>
                      <c:pt idx="4">
                        <c:v>3.917373832405771</c:v>
                      </c:pt>
                      <c:pt idx="5">
                        <c:v>6.055233281520386</c:v>
                      </c:pt>
                      <c:pt idx="6">
                        <c:v>8.802193139927649</c:v>
                      </c:pt>
                      <c:pt idx="7">
                        <c:v>4.9606537615972819</c:v>
                      </c:pt>
                      <c:pt idx="8">
                        <c:v>5.9271147730821028</c:v>
                      </c:pt>
                      <c:pt idx="9">
                        <c:v>5.8843306604795904</c:v>
                      </c:pt>
                      <c:pt idx="10">
                        <c:v>5.3743992989318627</c:v>
                      </c:pt>
                      <c:pt idx="11">
                        <c:v>5.1761054257718229</c:v>
                      </c:pt>
                      <c:pt idx="12">
                        <c:v>4.1248331822041369</c:v>
                      </c:pt>
                      <c:pt idx="13">
                        <c:v>4.7004192249197434</c:v>
                      </c:pt>
                      <c:pt idx="14">
                        <c:v>5.8022602651004149</c:v>
                      </c:pt>
                      <c:pt idx="15">
                        <c:v>7.143248227250738</c:v>
                      </c:pt>
                      <c:pt idx="16">
                        <c:v>7.5500008301593873</c:v>
                      </c:pt>
                      <c:pt idx="17">
                        <c:v>5.4248037791003583</c:v>
                      </c:pt>
                      <c:pt idx="18">
                        <c:v>5.7435149975233379</c:v>
                      </c:pt>
                      <c:pt idx="19">
                        <c:v>4.3689666296489946</c:v>
                      </c:pt>
                      <c:pt idx="20">
                        <c:v>5.9382893838969224</c:v>
                      </c:pt>
                      <c:pt idx="21">
                        <c:v>4.9785084986765975</c:v>
                      </c:pt>
                      <c:pt idx="22">
                        <c:v>5.0753208476212057</c:v>
                      </c:pt>
                      <c:pt idx="23">
                        <c:v>4.9284759653182943</c:v>
                      </c:pt>
                      <c:pt idx="24">
                        <c:v>3.7138754291288159</c:v>
                      </c:pt>
                      <c:pt idx="25">
                        <c:v>4.315913391070767</c:v>
                      </c:pt>
                      <c:pt idx="26">
                        <c:v>6.4468146622218327</c:v>
                      </c:pt>
                      <c:pt idx="27">
                        <c:v>3.6979255568388485</c:v>
                      </c:pt>
                      <c:pt idx="28">
                        <c:v>4.1679301029680857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0.89451875459596342</c:v>
                </c:pt>
                <c:pt idx="2">
                  <c:v>0.21008960870929905</c:v>
                </c:pt>
                <c:pt idx="3">
                  <c:v>2.4054893136159605</c:v>
                </c:pt>
                <c:pt idx="4">
                  <c:v>2.3526531783909834</c:v>
                </c:pt>
                <c:pt idx="5">
                  <c:v>4.3683148893579933</c:v>
                </c:pt>
                <c:pt idx="7">
                  <c:v>3.6972339921556983</c:v>
                </c:pt>
                <c:pt idx="8">
                  <c:v>0.11944691044687397</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3.5100976769212231</c:v>
                </c:pt>
                <c:pt idx="4">
                  <c:v>2.3526531783909834</c:v>
                </c:pt>
                <c:pt idx="5">
                  <c:v>4.3683148893579933</c:v>
                </c:pt>
                <c:pt idx="6">
                  <c:v>3.8166809026025721</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再エネ比較シート!$BM$72:$BM$161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再エネ比較シート!$BK$72:$BK$161</c:f>
              <c:numCache>
                <c:formatCode>#,##0_);[Red]\(#,##0\)</c:formatCode>
                <c:ptCount val="90"/>
                <c:pt idx="0">
                  <c:v>3112164.3953382997</c:v>
                </c:pt>
                <c:pt idx="1">
                  <c:v>400141.49915145081</c:v>
                </c:pt>
                <c:pt idx="2">
                  <c:v>1633875.3363003409</c:v>
                </c:pt>
                <c:pt idx="3">
                  <c:v>4583785.3456734577</c:v>
                </c:pt>
                <c:pt idx="4">
                  <c:v>4651214.0271335039</c:v>
                </c:pt>
                <c:pt idx="5">
                  <c:v>2509303.5952558336</c:v>
                </c:pt>
                <c:pt idx="6">
                  <c:v>933956.73306000722</c:v>
                </c:pt>
                <c:pt idx="7">
                  <c:v>9143557.4372045472</c:v>
                </c:pt>
                <c:pt idx="8">
                  <c:v>1556590.5757502757</c:v>
                </c:pt>
                <c:pt idx="9">
                  <c:v>6717898.4700561576</c:v>
                </c:pt>
                <c:pt idx="10">
                  <c:v>830411.44920243672</c:v>
                </c:pt>
                <c:pt idx="11">
                  <c:v>899259.48498701141</c:v>
                </c:pt>
                <c:pt idx="12">
                  <c:v>10133019.625077348</c:v>
                </c:pt>
                <c:pt idx="13">
                  <c:v>5750677.1513926694</c:v>
                </c:pt>
                <c:pt idx="14">
                  <c:v>2259479.3996858364</c:v>
                </c:pt>
                <c:pt idx="15">
                  <c:v>3711830.9025513441</c:v>
                </c:pt>
                <c:pt idx="16">
                  <c:v>197700.38570982195</c:v>
                </c:pt>
                <c:pt idx="17">
                  <c:v>909607.95399631304</c:v>
                </c:pt>
                <c:pt idx="18">
                  <c:v>1586674.8966117878</c:v>
                </c:pt>
                <c:pt idx="19">
                  <c:v>954064.43248859036</c:v>
                </c:pt>
                <c:pt idx="20">
                  <c:v>1755371.6744596602</c:v>
                </c:pt>
                <c:pt idx="21">
                  <c:v>2223883.4797219522</c:v>
                </c:pt>
                <c:pt idx="22">
                  <c:v>6788876.4770527426</c:v>
                </c:pt>
                <c:pt idx="23">
                  <c:v>9380174.3345451932</c:v>
                </c:pt>
                <c:pt idx="24">
                  <c:v>6404277.0390128773</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再エネ比較シート!$BJ$72:$BJ$161</c:f>
              <c:numCache>
                <c:formatCode>#,##0_);[Red]\(#,##0\)</c:formatCode>
                <c:ptCount val="90"/>
                <c:pt idx="0">
                  <c:v>2131875.6966617005</c:v>
                </c:pt>
                <c:pt idx="1">
                  <c:v>29559.969848549172</c:v>
                </c:pt>
                <c:pt idx="2">
                  <c:v>73021.534699659212</c:v>
                </c:pt>
                <c:pt idx="3">
                  <c:v>26290.352326543009</c:v>
                </c:pt>
                <c:pt idx="4">
                  <c:v>532233.46386649588</c:v>
                </c:pt>
                <c:pt idx="5">
                  <c:v>142233.21874416675</c:v>
                </c:pt>
                <c:pt idx="6">
                  <c:v>193738.66293999273</c:v>
                </c:pt>
                <c:pt idx="7">
                  <c:v>175068.97179545238</c:v>
                </c:pt>
                <c:pt idx="8">
                  <c:v>11382.548249723997</c:v>
                </c:pt>
                <c:pt idx="9">
                  <c:v>184999.73694384328</c:v>
                </c:pt>
                <c:pt idx="10">
                  <c:v>81072.42379756314</c:v>
                </c:pt>
                <c:pt idx="11">
                  <c:v>49026.548012988525</c:v>
                </c:pt>
                <c:pt idx="12">
                  <c:v>141741.05692265171</c:v>
                </c:pt>
                <c:pt idx="13">
                  <c:v>488224.09860732948</c:v>
                </c:pt>
                <c:pt idx="14">
                  <c:v>386704.16431416344</c:v>
                </c:pt>
                <c:pt idx="15">
                  <c:v>317084.5054486554</c:v>
                </c:pt>
                <c:pt idx="16">
                  <c:v>26374.646290178069</c:v>
                </c:pt>
                <c:pt idx="17">
                  <c:v>32273.537003686866</c:v>
                </c:pt>
                <c:pt idx="18">
                  <c:v>13401.532388212294</c:v>
                </c:pt>
                <c:pt idx="19">
                  <c:v>12795.893511409731</c:v>
                </c:pt>
                <c:pt idx="20">
                  <c:v>89546.646540339512</c:v>
                </c:pt>
                <c:pt idx="21">
                  <c:v>69499.89627804792</c:v>
                </c:pt>
                <c:pt idx="22">
                  <c:v>288350.09894725675</c:v>
                </c:pt>
                <c:pt idx="23">
                  <c:v>711665.08445480641</c:v>
                </c:pt>
                <c:pt idx="24">
                  <c:v>566750.83298712235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再エネ比較シート!$BE$72:$BE$161</c:f>
              <c:numCache>
                <c:formatCode>#,##0_);[Red]\(#,##0\)</c:formatCode>
                <c:ptCount val="90"/>
                <c:pt idx="0">
                  <c:v>3302718.2340000002</c:v>
                </c:pt>
                <c:pt idx="1">
                  <c:v>350982.22899999999</c:v>
                </c:pt>
                <c:pt idx="2">
                  <c:v>959884.1540000001</c:v>
                </c:pt>
                <c:pt idx="3">
                  <c:v>4288445.7540000007</c:v>
                </c:pt>
                <c:pt idx="4">
                  <c:v>1945712.6809999999</c:v>
                </c:pt>
                <c:pt idx="5">
                  <c:v>1340336.2640000004</c:v>
                </c:pt>
                <c:pt idx="6">
                  <c:v>1103371.4539999999</c:v>
                </c:pt>
                <c:pt idx="7">
                  <c:v>1680318.5250000001</c:v>
                </c:pt>
                <c:pt idx="8">
                  <c:v>98288.338999999993</c:v>
                </c:pt>
                <c:pt idx="9">
                  <c:v>1279600.1220000002</c:v>
                </c:pt>
                <c:pt idx="10">
                  <c:v>270250.114</c:v>
                </c:pt>
                <c:pt idx="11">
                  <c:v>430619.17799999996</c:v>
                </c:pt>
                <c:pt idx="12">
                  <c:v>1378089.081</c:v>
                </c:pt>
                <c:pt idx="13">
                  <c:v>5158785.7989999996</c:v>
                </c:pt>
                <c:pt idx="14">
                  <c:v>970657.3389999998</c:v>
                </c:pt>
                <c:pt idx="15">
                  <c:v>1906841.287</c:v>
                </c:pt>
                <c:pt idx="16">
                  <c:v>222417.495</c:v>
                </c:pt>
                <c:pt idx="17">
                  <c:v>549421.08799999999</c:v>
                </c:pt>
                <c:pt idx="18">
                  <c:v>99863.255999999979</c:v>
                </c:pt>
                <c:pt idx="19">
                  <c:v>253827.00300000003</c:v>
                </c:pt>
                <c:pt idx="20">
                  <c:v>1641292.0589999999</c:v>
                </c:pt>
                <c:pt idx="21">
                  <c:v>1538748.777</c:v>
                </c:pt>
                <c:pt idx="22">
                  <c:v>1608706.5579999997</c:v>
                </c:pt>
                <c:pt idx="23">
                  <c:v>2449547.2879999997</c:v>
                </c:pt>
                <c:pt idx="24">
                  <c:v>4845547.6869999999</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再エネ比較シート!$BF$72:$BF$161</c:f>
              <c:numCache>
                <c:formatCode>#,##0_);[Red]\(#,##0\)</c:formatCode>
                <c:ptCount val="90"/>
                <c:pt idx="0">
                  <c:v>1730720.9280000003</c:v>
                </c:pt>
                <c:pt idx="1">
                  <c:v>78719.240000000005</c:v>
                </c:pt>
                <c:pt idx="2">
                  <c:v>736233.76399999997</c:v>
                </c:pt>
                <c:pt idx="3">
                  <c:v>312492.283</c:v>
                </c:pt>
                <c:pt idx="4">
                  <c:v>3142484.1880000001</c:v>
                </c:pt>
                <c:pt idx="5">
                  <c:v>1302128.9210000001</c:v>
                </c:pt>
                <c:pt idx="6">
                  <c:v>24323.941999999999</c:v>
                </c:pt>
                <c:pt idx="7">
                  <c:v>5172628.5159999998</c:v>
                </c:pt>
                <c:pt idx="8">
                  <c:v>1447359.5589999999</c:v>
                </c:pt>
                <c:pt idx="9">
                  <c:v>5437159.2549999999</c:v>
                </c:pt>
                <c:pt idx="10">
                  <c:v>592070.41799999983</c:v>
                </c:pt>
                <c:pt idx="11">
                  <c:v>506662.087</c:v>
                </c:pt>
                <c:pt idx="12">
                  <c:v>2528397.4019999993</c:v>
                </c:pt>
                <c:pt idx="13">
                  <c:v>1056757.334</c:v>
                </c:pt>
                <c:pt idx="14">
                  <c:v>1404648.719</c:v>
                </c:pt>
                <c:pt idx="15">
                  <c:v>2098179.9589999993</c:v>
                </c:pt>
                <c:pt idx="16">
                  <c:v>1657.537</c:v>
                </c:pt>
                <c:pt idx="17">
                  <c:v>298147.22100000002</c:v>
                </c:pt>
                <c:pt idx="18">
                  <c:v>1395553.601</c:v>
                </c:pt>
                <c:pt idx="19">
                  <c:v>606527.85600000003</c:v>
                </c:pt>
                <c:pt idx="20">
                  <c:v>186570.079</c:v>
                </c:pt>
                <c:pt idx="21">
                  <c:v>750855.32499999995</c:v>
                </c:pt>
                <c:pt idx="22">
                  <c:v>2599313.9939999999</c:v>
                </c:pt>
                <c:pt idx="23">
                  <c:v>7475257.4440000001</c:v>
                </c:pt>
                <c:pt idx="24">
                  <c:v>2094755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再エネ比較シート!$BG$72:$BG$161</c:f>
              <c:numCache>
                <c:formatCode>#,##0_);[Red]\(#,##0\)</c:formatCode>
                <c:ptCount val="90"/>
                <c:pt idx="0">
                  <c:v>210351.97099999999</c:v>
                </c:pt>
                <c:pt idx="1">
                  <c:v>0</c:v>
                </c:pt>
                <c:pt idx="2">
                  <c:v>10778.953</c:v>
                </c:pt>
                <c:pt idx="3">
                  <c:v>0</c:v>
                </c:pt>
                <c:pt idx="4">
                  <c:v>95229.036999999982</c:v>
                </c:pt>
                <c:pt idx="5">
                  <c:v>1293.0640000000001</c:v>
                </c:pt>
                <c:pt idx="6">
                  <c:v>0</c:v>
                </c:pt>
                <c:pt idx="7">
                  <c:v>173486.68599999999</c:v>
                </c:pt>
                <c:pt idx="8">
                  <c:v>22325.225999999995</c:v>
                </c:pt>
                <c:pt idx="9">
                  <c:v>181983.541</c:v>
                </c:pt>
                <c:pt idx="10">
                  <c:v>48714.968999999997</c:v>
                </c:pt>
                <c:pt idx="11">
                  <c:v>11004.768</c:v>
                </c:pt>
                <c:pt idx="12">
                  <c:v>349568.38399999996</c:v>
                </c:pt>
                <c:pt idx="13">
                  <c:v>23353.702000000001</c:v>
                </c:pt>
                <c:pt idx="14">
                  <c:v>113111.83100000002</c:v>
                </c:pt>
                <c:pt idx="15">
                  <c:v>20042.53</c:v>
                </c:pt>
                <c:pt idx="16">
                  <c:v>0</c:v>
                </c:pt>
                <c:pt idx="17">
                  <c:v>94281.785999999993</c:v>
                </c:pt>
                <c:pt idx="18">
                  <c:v>101616.874</c:v>
                </c:pt>
                <c:pt idx="19">
                  <c:v>106505.46700000002</c:v>
                </c:pt>
                <c:pt idx="20">
                  <c:v>17048.579000000002</c:v>
                </c:pt>
                <c:pt idx="21">
                  <c:v>0</c:v>
                </c:pt>
                <c:pt idx="22">
                  <c:v>179424.15900000001</c:v>
                </c:pt>
                <c:pt idx="23">
                  <c:v>160300.27900000001</c:v>
                </c:pt>
                <c:pt idx="24">
                  <c:v>30438.453000000001</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再エネ比較シート!$BH$72:$BH$161</c:f>
              <c:numCache>
                <c:formatCode>#,##0_);[Red]\(#,##0\)</c:formatCode>
                <c:ptCount val="90"/>
                <c:pt idx="0">
                  <c:v>248.959</c:v>
                </c:pt>
                <c:pt idx="1">
                  <c:v>0</c:v>
                </c:pt>
                <c:pt idx="2">
                  <c:v>0</c:v>
                </c:pt>
                <c:pt idx="3">
                  <c:v>9137.6610000000001</c:v>
                </c:pt>
                <c:pt idx="4">
                  <c:v>21.585000000000001</c:v>
                </c:pt>
                <c:pt idx="5">
                  <c:v>7778.5649999999987</c:v>
                </c:pt>
                <c:pt idx="6">
                  <c:v>0</c:v>
                </c:pt>
                <c:pt idx="7">
                  <c:v>2292192.6820000005</c:v>
                </c:pt>
                <c:pt idx="8">
                  <c:v>0</c:v>
                </c:pt>
                <c:pt idx="9">
                  <c:v>4155.2889999999998</c:v>
                </c:pt>
                <c:pt idx="10">
                  <c:v>448.37200000000001</c:v>
                </c:pt>
                <c:pt idx="11">
                  <c:v>0</c:v>
                </c:pt>
                <c:pt idx="12">
                  <c:v>6018705.8150000004</c:v>
                </c:pt>
                <c:pt idx="13">
                  <c:v>4.415</c:v>
                </c:pt>
                <c:pt idx="14">
                  <c:v>157765.67499999999</c:v>
                </c:pt>
                <c:pt idx="15">
                  <c:v>3851.6320000000001</c:v>
                </c:pt>
                <c:pt idx="16">
                  <c:v>0</c:v>
                </c:pt>
                <c:pt idx="17">
                  <c:v>31.396000000000001</c:v>
                </c:pt>
                <c:pt idx="18">
                  <c:v>3042.6979999999994</c:v>
                </c:pt>
                <c:pt idx="19">
                  <c:v>0</c:v>
                </c:pt>
                <c:pt idx="20">
                  <c:v>7.604000000000001</c:v>
                </c:pt>
                <c:pt idx="21">
                  <c:v>3779.2739999999999</c:v>
                </c:pt>
                <c:pt idx="22">
                  <c:v>2689781.8650000002</c:v>
                </c:pt>
                <c:pt idx="23">
                  <c:v>6734.4080000000004</c:v>
                </c:pt>
                <c:pt idx="24">
                  <c:v>286.73200000000008</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25"/>
                <c:pt idx="0">
                  <c:v>秋田市</c:v>
                </c:pt>
                <c:pt idx="1">
                  <c:v>井川町</c:v>
                </c:pt>
                <c:pt idx="2">
                  <c:v>羽後町</c:v>
                </c:pt>
                <c:pt idx="3">
                  <c:v>大潟村</c:v>
                </c:pt>
                <c:pt idx="4">
                  <c:v>大館市</c:v>
                </c:pt>
                <c:pt idx="5">
                  <c:v>男鹿市</c:v>
                </c:pt>
                <c:pt idx="6">
                  <c:v>潟上市</c:v>
                </c:pt>
                <c:pt idx="7">
                  <c:v>鹿角市</c:v>
                </c:pt>
                <c:pt idx="8">
                  <c:v>上小阿仁村</c:v>
                </c:pt>
                <c:pt idx="9">
                  <c:v>北秋田市</c:v>
                </c:pt>
                <c:pt idx="10">
                  <c:v>小坂町</c:v>
                </c:pt>
                <c:pt idx="11">
                  <c:v>五城目町</c:v>
                </c:pt>
                <c:pt idx="12">
                  <c:v>仙北市</c:v>
                </c:pt>
                <c:pt idx="13">
                  <c:v>大仙市</c:v>
                </c:pt>
                <c:pt idx="14">
                  <c:v>にかほ市</c:v>
                </c:pt>
                <c:pt idx="15">
                  <c:v>能代市</c:v>
                </c:pt>
                <c:pt idx="16">
                  <c:v>八郎潟町</c:v>
                </c:pt>
                <c:pt idx="17">
                  <c:v>八峰町</c:v>
                </c:pt>
                <c:pt idx="18">
                  <c:v>東成瀬村</c:v>
                </c:pt>
                <c:pt idx="19">
                  <c:v>藤里町</c:v>
                </c:pt>
                <c:pt idx="20">
                  <c:v>美郷町</c:v>
                </c:pt>
                <c:pt idx="21">
                  <c:v>三種町</c:v>
                </c:pt>
                <c:pt idx="22">
                  <c:v>湯沢市</c:v>
                </c:pt>
                <c:pt idx="23">
                  <c:v>由利本荘市</c:v>
                </c:pt>
                <c:pt idx="24">
                  <c:v>横手市</c:v>
                </c:pt>
              </c:strCache>
            </c:strRef>
          </c:cat>
          <c:val>
            <c:numRef>
              <c:f>再エネ比較シート!$BI$72:$BI$161</c:f>
              <c:numCache>
                <c:formatCode>#,##0_);[Red]\(#,##0\)</c:formatCode>
                <c:ptCount val="90"/>
                <c:pt idx="0">
                  <c:v>5244040.0920000002</c:v>
                </c:pt>
                <c:pt idx="1">
                  <c:v>429701.46899999998</c:v>
                </c:pt>
                <c:pt idx="2">
                  <c:v>1706896.871</c:v>
                </c:pt>
                <c:pt idx="3">
                  <c:v>4610075.6980000008</c:v>
                </c:pt>
                <c:pt idx="4">
                  <c:v>5183447.4909999995</c:v>
                </c:pt>
                <c:pt idx="5">
                  <c:v>2651536.8140000002</c:v>
                </c:pt>
                <c:pt idx="6">
                  <c:v>1127695.3959999999</c:v>
                </c:pt>
                <c:pt idx="7">
                  <c:v>9318626.409</c:v>
                </c:pt>
                <c:pt idx="8">
                  <c:v>1567973.1239999998</c:v>
                </c:pt>
                <c:pt idx="9">
                  <c:v>6902898.2070000004</c:v>
                </c:pt>
                <c:pt idx="10">
                  <c:v>911483.87299999991</c:v>
                </c:pt>
                <c:pt idx="11">
                  <c:v>948286.03299999994</c:v>
                </c:pt>
                <c:pt idx="12">
                  <c:v>10274760.682</c:v>
                </c:pt>
                <c:pt idx="13">
                  <c:v>6238901.2499999991</c:v>
                </c:pt>
                <c:pt idx="14">
                  <c:v>2646183.5639999998</c:v>
                </c:pt>
                <c:pt idx="15">
                  <c:v>4028915.4079999994</c:v>
                </c:pt>
                <c:pt idx="16">
                  <c:v>224075.03200000001</c:v>
                </c:pt>
                <c:pt idx="17">
                  <c:v>941881.49099999992</c:v>
                </c:pt>
                <c:pt idx="18">
                  <c:v>1600076.4290000002</c:v>
                </c:pt>
                <c:pt idx="19">
                  <c:v>966860.32600000012</c:v>
                </c:pt>
                <c:pt idx="20">
                  <c:v>1844918.3209999998</c:v>
                </c:pt>
                <c:pt idx="21">
                  <c:v>2293383.3760000002</c:v>
                </c:pt>
                <c:pt idx="22">
                  <c:v>7077226.5759999994</c:v>
                </c:pt>
                <c:pt idx="23">
                  <c:v>10091839.419</c:v>
                </c:pt>
                <c:pt idx="24">
                  <c:v>6971027.8719999995</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再エネ比較シート!$CO$13:$CO$42</c:f>
              <c:numCache>
                <c:formatCode>0.0%</c:formatCode>
                <c:ptCount val="30"/>
                <c:pt idx="0">
                  <c:v>6.7314884068810773E-3</c:v>
                </c:pt>
                <c:pt idx="1">
                  <c:v>1.4221556886227544E-2</c:v>
                </c:pt>
                <c:pt idx="2">
                  <c:v>6.7005937234944871E-2</c:v>
                </c:pt>
                <c:pt idx="3">
                  <c:v>0</c:v>
                </c:pt>
                <c:pt idx="4">
                  <c:v>1.496792587312901E-2</c:v>
                </c:pt>
                <c:pt idx="5">
                  <c:v>5.7004830917874394E-2</c:v>
                </c:pt>
                <c:pt idx="6">
                  <c:v>2.0053475935828879E-3</c:v>
                </c:pt>
                <c:pt idx="7">
                  <c:v>8.1766148814390845E-4</c:v>
                </c:pt>
                <c:pt idx="8">
                  <c:v>3.3407572383073497E-3</c:v>
                </c:pt>
                <c:pt idx="9">
                  <c:v>2.0054694621695533E-2</c:v>
                </c:pt>
                <c:pt idx="10">
                  <c:v>1.2028869286287089E-2</c:v>
                </c:pt>
                <c:pt idx="11">
                  <c:v>8.2169268693508624E-4</c:v>
                </c:pt>
                <c:pt idx="12">
                  <c:v>3.7453183520599251E-3</c:v>
                </c:pt>
                <c:pt idx="13">
                  <c:v>3.1275720164609055E-2</c:v>
                </c:pt>
                <c:pt idx="14">
                  <c:v>3.6632891660171474E-2</c:v>
                </c:pt>
                <c:pt idx="15">
                  <c:v>7.7330508474576273E-2</c:v>
                </c:pt>
                <c:pt idx="16">
                  <c:v>3.1076581576026639E-2</c:v>
                </c:pt>
                <c:pt idx="17">
                  <c:v>4.4029850746268653E-2</c:v>
                </c:pt>
                <c:pt idx="18">
                  <c:v>1.5194681861348529E-2</c:v>
                </c:pt>
                <c:pt idx="19">
                  <c:v>3.2520325203252036E-2</c:v>
                </c:pt>
                <c:pt idx="20">
                  <c:v>7.636363636363637E-2</c:v>
                </c:pt>
                <c:pt idx="21">
                  <c:v>9.7370983446932822E-3</c:v>
                </c:pt>
                <c:pt idx="22">
                  <c:v>1.1535048802129548E-2</c:v>
                </c:pt>
                <c:pt idx="23">
                  <c:v>0.11448598130841121</c:v>
                </c:pt>
                <c:pt idx="24">
                  <c:v>9.5877277085330784E-3</c:v>
                </c:pt>
                <c:pt idx="25">
                  <c:v>2.553191489361702E-3</c:v>
                </c:pt>
                <c:pt idx="26">
                  <c:v>1.2591815320041973E-2</c:v>
                </c:pt>
                <c:pt idx="27">
                  <c:v>2.1348314606741574E-2</c:v>
                </c:pt>
                <c:pt idx="28">
                  <c:v>0</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再エネ比較シート!$CC$13:$CC$42</c:f>
              <c:numCache>
                <c:formatCode>0.0%</c:formatCode>
                <c:ptCount val="30"/>
                <c:pt idx="0">
                  <c:v>5.2882632482748031E-3</c:v>
                </c:pt>
                <c:pt idx="1">
                  <c:v>1.1595470493174265E-2</c:v>
                </c:pt>
                <c:pt idx="2">
                  <c:v>4.4324759169090108E-2</c:v>
                </c:pt>
                <c:pt idx="3">
                  <c:v>0</c:v>
                </c:pt>
                <c:pt idx="4">
                  <c:v>8.4399987300511885E-3</c:v>
                </c:pt>
                <c:pt idx="5">
                  <c:v>3.2841885959134558E-2</c:v>
                </c:pt>
                <c:pt idx="6">
                  <c:v>1.1657955095981873E-3</c:v>
                </c:pt>
                <c:pt idx="7">
                  <c:v>1.7906648965656147E-4</c:v>
                </c:pt>
                <c:pt idx="8">
                  <c:v>1.3759022933759817E-3</c:v>
                </c:pt>
                <c:pt idx="9">
                  <c:v>1.2526847700273692E-2</c:v>
                </c:pt>
                <c:pt idx="10">
                  <c:v>6.1545627991028322E-3</c:v>
                </c:pt>
                <c:pt idx="11">
                  <c:v>5.546838739329947E-4</c:v>
                </c:pt>
                <c:pt idx="12">
                  <c:v>2.026419803589921E-3</c:v>
                </c:pt>
                <c:pt idx="13">
                  <c:v>2.6362693281402595E-2</c:v>
                </c:pt>
                <c:pt idx="14">
                  <c:v>2.8452323950710158E-2</c:v>
                </c:pt>
                <c:pt idx="15">
                  <c:v>4.422367570500798E-2</c:v>
                </c:pt>
                <c:pt idx="16">
                  <c:v>1.8916774093260983E-2</c:v>
                </c:pt>
                <c:pt idx="17">
                  <c:v>3.1960418071236479E-2</c:v>
                </c:pt>
                <c:pt idx="18">
                  <c:v>9.8487409979307692E-3</c:v>
                </c:pt>
                <c:pt idx="19">
                  <c:v>1.7472119320252211E-2</c:v>
                </c:pt>
                <c:pt idx="20">
                  <c:v>3.5009810161235916E-2</c:v>
                </c:pt>
                <c:pt idx="21">
                  <c:v>7.9817973052162833E-3</c:v>
                </c:pt>
                <c:pt idx="22">
                  <c:v>7.9831318471214868E-3</c:v>
                </c:pt>
                <c:pt idx="23">
                  <c:v>7.1642658519829858E-2</c:v>
                </c:pt>
                <c:pt idx="24">
                  <c:v>6.5264320756822898E-3</c:v>
                </c:pt>
                <c:pt idx="25">
                  <c:v>2.2068881225141448E-3</c:v>
                </c:pt>
                <c:pt idx="26">
                  <c:v>1.0369034392066935E-2</c:v>
                </c:pt>
                <c:pt idx="27">
                  <c:v>1.2732819911746476E-2</c:v>
                </c:pt>
                <c:pt idx="28">
                  <c:v>0</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再エネ比較シート!$CD$13:$CD$42</c:f>
              <c:numCache>
                <c:formatCode>0.0%</c:formatCode>
                <c:ptCount val="30"/>
                <c:pt idx="0">
                  <c:v>0.10288328031867147</c:v>
                </c:pt>
                <c:pt idx="1">
                  <c:v>1.7893580635902115E-2</c:v>
                </c:pt>
                <c:pt idx="2">
                  <c:v>6.8288584517552682</c:v>
                </c:pt>
                <c:pt idx="3">
                  <c:v>9.7118716264918837E-4</c:v>
                </c:pt>
                <c:pt idx="4">
                  <c:v>2.1621219485032924E-2</c:v>
                </c:pt>
                <c:pt idx="5">
                  <c:v>8.7274291157391687E-2</c:v>
                </c:pt>
                <c:pt idx="6">
                  <c:v>2.3575633596514024E-3</c:v>
                </c:pt>
                <c:pt idx="7">
                  <c:v>0</c:v>
                </c:pt>
                <c:pt idx="8">
                  <c:v>2.0722434685564724E-3</c:v>
                </c:pt>
                <c:pt idx="9">
                  <c:v>0.11000246194679557</c:v>
                </c:pt>
                <c:pt idx="10">
                  <c:v>2.4975599733187373E-2</c:v>
                </c:pt>
                <c:pt idx="11">
                  <c:v>0</c:v>
                </c:pt>
                <c:pt idx="12">
                  <c:v>2.7502042382853732E-2</c:v>
                </c:pt>
                <c:pt idx="13">
                  <c:v>9.2541354839680429E-3</c:v>
                </c:pt>
                <c:pt idx="14">
                  <c:v>0.4010433467132653</c:v>
                </c:pt>
                <c:pt idx="15">
                  <c:v>8.2476441215614163E-2</c:v>
                </c:pt>
                <c:pt idx="16">
                  <c:v>0.36703226552028656</c:v>
                </c:pt>
                <c:pt idx="17">
                  <c:v>0.54993865837175671</c:v>
                </c:pt>
                <c:pt idx="18">
                  <c:v>8.2665444319088011E-3</c:v>
                </c:pt>
                <c:pt idx="19">
                  <c:v>1.5709137231787192E-2</c:v>
                </c:pt>
                <c:pt idx="20">
                  <c:v>0.40690898045465629</c:v>
                </c:pt>
                <c:pt idx="21">
                  <c:v>0</c:v>
                </c:pt>
                <c:pt idx="22">
                  <c:v>1.232342624992685E-3</c:v>
                </c:pt>
                <c:pt idx="23">
                  <c:v>0.28903825511373876</c:v>
                </c:pt>
                <c:pt idx="24">
                  <c:v>9.4303992080686169E-2</c:v>
                </c:pt>
                <c:pt idx="25">
                  <c:v>0</c:v>
                </c:pt>
                <c:pt idx="26">
                  <c:v>0.10647804732298868</c:v>
                </c:pt>
                <c:pt idx="27">
                  <c:v>3.3926815665917074E-3</c:v>
                </c:pt>
                <c:pt idx="28">
                  <c:v>1.2627943462383269E-3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再エネ比較シート!$CE$13:$CE$42</c:f>
              <c:numCache>
                <c:formatCode>0.0%</c:formatCode>
                <c:ptCount val="30"/>
                <c:pt idx="0">
                  <c:v>0</c:v>
                </c:pt>
                <c:pt idx="1">
                  <c:v>0</c:v>
                </c:pt>
                <c:pt idx="2">
                  <c:v>1.3318932950163735</c:v>
                </c:pt>
                <c:pt idx="3">
                  <c:v>6.1888419562089736E-3</c:v>
                </c:pt>
                <c:pt idx="4">
                  <c:v>0.6173028636887693</c:v>
                </c:pt>
                <c:pt idx="5">
                  <c:v>0</c:v>
                </c:pt>
                <c:pt idx="6">
                  <c:v>0</c:v>
                </c:pt>
                <c:pt idx="7">
                  <c:v>0</c:v>
                </c:pt>
                <c:pt idx="8">
                  <c:v>0</c:v>
                </c:pt>
                <c:pt idx="9">
                  <c:v>0</c:v>
                </c:pt>
                <c:pt idx="10">
                  <c:v>0.28793248958320505</c:v>
                </c:pt>
                <c:pt idx="11">
                  <c:v>0</c:v>
                </c:pt>
                <c:pt idx="12">
                  <c:v>4.4822166006790065E-2</c:v>
                </c:pt>
                <c:pt idx="13">
                  <c:v>0</c:v>
                </c:pt>
                <c:pt idx="14">
                  <c:v>0</c:v>
                </c:pt>
                <c:pt idx="15">
                  <c:v>4.5315335825861576</c:v>
                </c:pt>
                <c:pt idx="16">
                  <c:v>4.4122754218637672</c:v>
                </c:pt>
                <c:pt idx="17">
                  <c:v>0</c:v>
                </c:pt>
                <c:pt idx="18">
                  <c:v>0</c:v>
                </c:pt>
                <c:pt idx="19">
                  <c:v>6.6141695961473008</c:v>
                </c:pt>
                <c:pt idx="20">
                  <c:v>0</c:v>
                </c:pt>
                <c:pt idx="21">
                  <c:v>14.08283261373934</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再エネ比較シート!$CF$13:$CF$42</c:f>
              <c:numCache>
                <c:formatCode>0.0%</c:formatCode>
                <c:ptCount val="30"/>
                <c:pt idx="0">
                  <c:v>0.22748172426794483</c:v>
                </c:pt>
                <c:pt idx="1">
                  <c:v>7.0888056734849228E-2</c:v>
                </c:pt>
                <c:pt idx="2">
                  <c:v>0</c:v>
                </c:pt>
                <c:pt idx="3">
                  <c:v>0</c:v>
                </c:pt>
                <c:pt idx="4">
                  <c:v>0</c:v>
                </c:pt>
                <c:pt idx="5">
                  <c:v>0</c:v>
                </c:pt>
                <c:pt idx="6">
                  <c:v>0</c:v>
                </c:pt>
                <c:pt idx="7">
                  <c:v>0</c:v>
                </c:pt>
                <c:pt idx="8">
                  <c:v>0.55389159105058217</c:v>
                </c:pt>
                <c:pt idx="9">
                  <c:v>0</c:v>
                </c:pt>
                <c:pt idx="10">
                  <c:v>0</c:v>
                </c:pt>
                <c:pt idx="11">
                  <c:v>0</c:v>
                </c:pt>
                <c:pt idx="12">
                  <c:v>0</c:v>
                </c:pt>
                <c:pt idx="13">
                  <c:v>0</c:v>
                </c:pt>
                <c:pt idx="14">
                  <c:v>0</c:v>
                </c:pt>
                <c:pt idx="15">
                  <c:v>2.5300125461088969E-2</c:v>
                </c:pt>
                <c:pt idx="16">
                  <c:v>0</c:v>
                </c:pt>
                <c:pt idx="17">
                  <c:v>0</c:v>
                </c:pt>
                <c:pt idx="18">
                  <c:v>0</c:v>
                </c:pt>
                <c:pt idx="19">
                  <c:v>0</c:v>
                </c:pt>
                <c:pt idx="20">
                  <c:v>0</c:v>
                </c:pt>
                <c:pt idx="21">
                  <c:v>0</c:v>
                </c:pt>
                <c:pt idx="22">
                  <c:v>2.4434661054490721E-2</c:v>
                </c:pt>
                <c:pt idx="23">
                  <c:v>8.9752694942894546</c:v>
                </c:pt>
                <c:pt idx="24">
                  <c:v>0.20779178336075588</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再エネ比較シート!$CG$13:$CG$42</c:f>
              <c:numCache>
                <c:formatCode>0.0%</c:formatCode>
                <c:ptCount val="30"/>
                <c:pt idx="0">
                  <c:v>0</c:v>
                </c:pt>
                <c:pt idx="1">
                  <c:v>0</c:v>
                </c:pt>
                <c:pt idx="2">
                  <c:v>0</c:v>
                </c:pt>
                <c:pt idx="3">
                  <c:v>0.1286340612780382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0.42389086435339224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再エネ比較シート!$CI$13:$CI$42</c:f>
              <c:numCache>
                <c:formatCode>0.0%</c:formatCode>
                <c:ptCount val="30"/>
                <c:pt idx="0">
                  <c:v>0.33565326783489113</c:v>
                </c:pt>
                <c:pt idx="1">
                  <c:v>0.1003771078639256</c:v>
                </c:pt>
                <c:pt idx="2">
                  <c:v>8.2050765059407329</c:v>
                </c:pt>
                <c:pt idx="3">
                  <c:v>0.13579409039689636</c:v>
                </c:pt>
                <c:pt idx="4">
                  <c:v>0.64736408190385342</c:v>
                </c:pt>
                <c:pt idx="5">
                  <c:v>0.12011617711652625</c:v>
                </c:pt>
                <c:pt idx="6">
                  <c:v>3.5233588692495897E-3</c:v>
                </c:pt>
                <c:pt idx="7">
                  <c:v>1.7906648965656147E-4</c:v>
                </c:pt>
                <c:pt idx="8">
                  <c:v>0.5573397368125147</c:v>
                </c:pt>
                <c:pt idx="9">
                  <c:v>0.12252930964706925</c:v>
                </c:pt>
                <c:pt idx="10">
                  <c:v>0.31906265211549523</c:v>
                </c:pt>
                <c:pt idx="11">
                  <c:v>5.546838739329947E-4</c:v>
                </c:pt>
                <c:pt idx="12">
                  <c:v>7.4350628193233709E-2</c:v>
                </c:pt>
                <c:pt idx="13">
                  <c:v>3.5616828765370638E-2</c:v>
                </c:pt>
                <c:pt idx="14">
                  <c:v>0.85338653501736772</c:v>
                </c:pt>
                <c:pt idx="15">
                  <c:v>4.683533824967868</c:v>
                </c:pt>
                <c:pt idx="16">
                  <c:v>4.7982244614773153</c:v>
                </c:pt>
                <c:pt idx="17">
                  <c:v>0.58189907644299321</c:v>
                </c:pt>
                <c:pt idx="18">
                  <c:v>1.8115285429839569E-2</c:v>
                </c:pt>
                <c:pt idx="19">
                  <c:v>6.6473508526993408</c:v>
                </c:pt>
                <c:pt idx="20">
                  <c:v>0.44191879061589223</c:v>
                </c:pt>
                <c:pt idx="21">
                  <c:v>14.090814411044558</c:v>
                </c:pt>
                <c:pt idx="22">
                  <c:v>3.3650135526604889E-2</c:v>
                </c:pt>
                <c:pt idx="23">
                  <c:v>9.3359504079230238</c:v>
                </c:pt>
                <c:pt idx="24">
                  <c:v>0.30862220751712433</c:v>
                </c:pt>
                <c:pt idx="25">
                  <c:v>2.2068881225141448E-3</c:v>
                </c:pt>
                <c:pt idx="26">
                  <c:v>0.11684708171505562</c:v>
                </c:pt>
                <c:pt idx="27">
                  <c:v>1.6125501478338185E-2</c:v>
                </c:pt>
                <c:pt idx="28">
                  <c:v>1.2627943462383269E-3</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再エネ比較シート!$BE$13:$BE$42</c:f>
              <c:numCache>
                <c:formatCode>#,##0_);[Red]\(#,##0\)</c:formatCode>
                <c:ptCount val="30"/>
                <c:pt idx="0">
                  <c:v>56.2</c:v>
                </c:pt>
                <c:pt idx="1">
                  <c:v>126.80000000000003</c:v>
                </c:pt>
                <c:pt idx="2">
                  <c:v>421.09999999999991</c:v>
                </c:pt>
                <c:pt idx="3">
                  <c:v>0</c:v>
                </c:pt>
                <c:pt idx="4">
                  <c:v>99.000000000000014</c:v>
                </c:pt>
                <c:pt idx="5">
                  <c:v>286.60000000000002</c:v>
                </c:pt>
                <c:pt idx="6">
                  <c:v>11.5</c:v>
                </c:pt>
                <c:pt idx="7">
                  <c:v>2</c:v>
                </c:pt>
                <c:pt idx="8">
                  <c:v>16.100000000000001</c:v>
                </c:pt>
                <c:pt idx="9">
                  <c:v>110.152</c:v>
                </c:pt>
                <c:pt idx="10">
                  <c:v>77</c:v>
                </c:pt>
                <c:pt idx="11">
                  <c:v>5.5</c:v>
                </c:pt>
                <c:pt idx="12">
                  <c:v>20.100000000000001</c:v>
                </c:pt>
                <c:pt idx="13">
                  <c:v>224.5</c:v>
                </c:pt>
                <c:pt idx="14">
                  <c:v>311.60199999999998</c:v>
                </c:pt>
                <c:pt idx="15">
                  <c:v>344.48899999999998</c:v>
                </c:pt>
                <c:pt idx="16">
                  <c:v>140</c:v>
                </c:pt>
                <c:pt idx="17">
                  <c:v>264.39499999999998</c:v>
                </c:pt>
                <c:pt idx="18">
                  <c:v>88.9</c:v>
                </c:pt>
                <c:pt idx="19">
                  <c:v>328.39000000000004</c:v>
                </c:pt>
                <c:pt idx="20">
                  <c:v>343.6</c:v>
                </c:pt>
                <c:pt idx="21">
                  <c:v>62.38</c:v>
                </c:pt>
                <c:pt idx="22">
                  <c:v>71.399999999999991</c:v>
                </c:pt>
                <c:pt idx="23">
                  <c:v>546.39</c:v>
                </c:pt>
                <c:pt idx="24">
                  <c:v>61.9</c:v>
                </c:pt>
                <c:pt idx="25">
                  <c:v>18.18</c:v>
                </c:pt>
                <c:pt idx="26">
                  <c:v>80.5</c:v>
                </c:pt>
                <c:pt idx="27">
                  <c:v>103</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再エネ比較シート!$BF$13:$BF$42</c:f>
              <c:numCache>
                <c:formatCode>#,##0_);[Red]\(#,##0\)</c:formatCode>
                <c:ptCount val="30"/>
                <c:pt idx="0">
                  <c:v>992</c:v>
                </c:pt>
                <c:pt idx="1">
                  <c:v>177.52999999999997</c:v>
                </c:pt>
                <c:pt idx="2">
                  <c:v>58861.4</c:v>
                </c:pt>
                <c:pt idx="3">
                  <c:v>10</c:v>
                </c:pt>
                <c:pt idx="4">
                  <c:v>230.1</c:v>
                </c:pt>
                <c:pt idx="5">
                  <c:v>691</c:v>
                </c:pt>
                <c:pt idx="6">
                  <c:v>21.1</c:v>
                </c:pt>
                <c:pt idx="7">
                  <c:v>0</c:v>
                </c:pt>
                <c:pt idx="8">
                  <c:v>22</c:v>
                </c:pt>
                <c:pt idx="9">
                  <c:v>877.6</c:v>
                </c:pt>
                <c:pt idx="10">
                  <c:v>283.5</c:v>
                </c:pt>
                <c:pt idx="11">
                  <c:v>0</c:v>
                </c:pt>
                <c:pt idx="12">
                  <c:v>247.5</c:v>
                </c:pt>
                <c:pt idx="13">
                  <c:v>71.5</c:v>
                </c:pt>
                <c:pt idx="14">
                  <c:v>3984.8999999999996</c:v>
                </c:pt>
                <c:pt idx="15">
                  <c:v>582.9</c:v>
                </c:pt>
                <c:pt idx="16">
                  <c:v>2464.5</c:v>
                </c:pt>
                <c:pt idx="17">
                  <c:v>4127.6100000000015</c:v>
                </c:pt>
                <c:pt idx="18">
                  <c:v>67.7</c:v>
                </c:pt>
                <c:pt idx="19">
                  <c:v>267.88</c:v>
                </c:pt>
                <c:pt idx="20">
                  <c:v>3623.3000000000011</c:v>
                </c:pt>
                <c:pt idx="21">
                  <c:v>0</c:v>
                </c:pt>
                <c:pt idx="22">
                  <c:v>10</c:v>
                </c:pt>
                <c:pt idx="23">
                  <c:v>2000</c:v>
                </c:pt>
                <c:pt idx="24">
                  <c:v>811.5</c:v>
                </c:pt>
                <c:pt idx="25">
                  <c:v>0</c:v>
                </c:pt>
                <c:pt idx="26">
                  <c:v>750</c:v>
                </c:pt>
                <c:pt idx="27">
                  <c:v>24.9</c:v>
                </c:pt>
                <c:pt idx="28">
                  <c:v>10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再エネ比較シート!$BG$13:$BG$42</c:f>
              <c:numCache>
                <c:formatCode>#,##0_);[Red]\(#,##0\)</c:formatCode>
                <c:ptCount val="30"/>
                <c:pt idx="0">
                  <c:v>0</c:v>
                </c:pt>
                <c:pt idx="1">
                  <c:v>0</c:v>
                </c:pt>
                <c:pt idx="2">
                  <c:v>6990</c:v>
                </c:pt>
                <c:pt idx="3">
                  <c:v>38.799999999999997</c:v>
                </c:pt>
                <c:pt idx="4">
                  <c:v>4000</c:v>
                </c:pt>
                <c:pt idx="5">
                  <c:v>0</c:v>
                </c:pt>
                <c:pt idx="6">
                  <c:v>0</c:v>
                </c:pt>
                <c:pt idx="7">
                  <c:v>0</c:v>
                </c:pt>
                <c:pt idx="8">
                  <c:v>0</c:v>
                </c:pt>
                <c:pt idx="9">
                  <c:v>0</c:v>
                </c:pt>
                <c:pt idx="10">
                  <c:v>1990</c:v>
                </c:pt>
                <c:pt idx="11">
                  <c:v>0</c:v>
                </c:pt>
                <c:pt idx="12">
                  <c:v>245.60000000000002</c:v>
                </c:pt>
                <c:pt idx="13">
                  <c:v>0</c:v>
                </c:pt>
                <c:pt idx="14">
                  <c:v>0</c:v>
                </c:pt>
                <c:pt idx="15">
                  <c:v>19500</c:v>
                </c:pt>
                <c:pt idx="16">
                  <c:v>18039</c:v>
                </c:pt>
                <c:pt idx="17">
                  <c:v>0</c:v>
                </c:pt>
                <c:pt idx="18">
                  <c:v>0</c:v>
                </c:pt>
                <c:pt idx="19">
                  <c:v>68673.399999999994</c:v>
                </c:pt>
                <c:pt idx="20">
                  <c:v>0</c:v>
                </c:pt>
                <c:pt idx="21">
                  <c:v>60800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再エネ比較シート!$BH$13:$BH$42</c:f>
              <c:numCache>
                <c:formatCode>#,##0_);[Red]\(#,##0\)</c:formatCode>
                <c:ptCount val="30"/>
                <c:pt idx="0">
                  <c:v>552</c:v>
                </c:pt>
                <c:pt idx="1">
                  <c:v>177</c:v>
                </c:pt>
                <c:pt idx="2">
                  <c:v>0</c:v>
                </c:pt>
                <c:pt idx="3">
                  <c:v>0</c:v>
                </c:pt>
                <c:pt idx="4">
                  <c:v>0</c:v>
                </c:pt>
                <c:pt idx="5">
                  <c:v>0</c:v>
                </c:pt>
                <c:pt idx="6">
                  <c:v>0</c:v>
                </c:pt>
                <c:pt idx="7">
                  <c:v>0</c:v>
                </c:pt>
                <c:pt idx="8">
                  <c:v>1479.9</c:v>
                </c:pt>
                <c:pt idx="9">
                  <c:v>0</c:v>
                </c:pt>
                <c:pt idx="10">
                  <c:v>0</c:v>
                </c:pt>
                <c:pt idx="11">
                  <c:v>0</c:v>
                </c:pt>
                <c:pt idx="12">
                  <c:v>0</c:v>
                </c:pt>
                <c:pt idx="13">
                  <c:v>0</c:v>
                </c:pt>
                <c:pt idx="14">
                  <c:v>0</c:v>
                </c:pt>
                <c:pt idx="15">
                  <c:v>45</c:v>
                </c:pt>
                <c:pt idx="16">
                  <c:v>0</c:v>
                </c:pt>
                <c:pt idx="17">
                  <c:v>0</c:v>
                </c:pt>
                <c:pt idx="18">
                  <c:v>0</c:v>
                </c:pt>
                <c:pt idx="19">
                  <c:v>0</c:v>
                </c:pt>
                <c:pt idx="20">
                  <c:v>0</c:v>
                </c:pt>
                <c:pt idx="21">
                  <c:v>0</c:v>
                </c:pt>
                <c:pt idx="22">
                  <c:v>49.9</c:v>
                </c:pt>
                <c:pt idx="23">
                  <c:v>15629.6</c:v>
                </c:pt>
                <c:pt idx="24">
                  <c:v>450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再エネ比較シート!$BI$13:$BI$42</c:f>
              <c:numCache>
                <c:formatCode>#,##0_);[Red]\(#,##0\)</c:formatCode>
                <c:ptCount val="30"/>
                <c:pt idx="0">
                  <c:v>0</c:v>
                </c:pt>
                <c:pt idx="1">
                  <c:v>0</c:v>
                </c:pt>
                <c:pt idx="2">
                  <c:v>0</c:v>
                </c:pt>
                <c:pt idx="3">
                  <c:v>250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795</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再エネ比較シート!$BK$13:$BK$42</c:f>
              <c:numCache>
                <c:formatCode>#,##0_);[Red]\(#,##0\)</c:formatCode>
                <c:ptCount val="30"/>
                <c:pt idx="0">
                  <c:v>1600.2</c:v>
                </c:pt>
                <c:pt idx="1">
                  <c:v>481.33</c:v>
                </c:pt>
                <c:pt idx="2">
                  <c:v>66272.5</c:v>
                </c:pt>
                <c:pt idx="3">
                  <c:v>298.8</c:v>
                </c:pt>
                <c:pt idx="4">
                  <c:v>4329.1000000000004</c:v>
                </c:pt>
                <c:pt idx="5">
                  <c:v>977.6</c:v>
                </c:pt>
                <c:pt idx="6">
                  <c:v>32.6</c:v>
                </c:pt>
                <c:pt idx="7">
                  <c:v>2</c:v>
                </c:pt>
                <c:pt idx="8">
                  <c:v>1518</c:v>
                </c:pt>
                <c:pt idx="9">
                  <c:v>987.75200000000007</c:v>
                </c:pt>
                <c:pt idx="10">
                  <c:v>2350.5</c:v>
                </c:pt>
                <c:pt idx="11">
                  <c:v>5.5</c:v>
                </c:pt>
                <c:pt idx="12">
                  <c:v>513.20000000000005</c:v>
                </c:pt>
                <c:pt idx="13">
                  <c:v>296</c:v>
                </c:pt>
                <c:pt idx="14">
                  <c:v>5091.5019999999995</c:v>
                </c:pt>
                <c:pt idx="15">
                  <c:v>20472.388999999999</c:v>
                </c:pt>
                <c:pt idx="16">
                  <c:v>20643.5</c:v>
                </c:pt>
                <c:pt idx="17">
                  <c:v>4392.005000000001</c:v>
                </c:pt>
                <c:pt idx="18">
                  <c:v>156.60000000000002</c:v>
                </c:pt>
                <c:pt idx="19">
                  <c:v>69269.67</c:v>
                </c:pt>
                <c:pt idx="20">
                  <c:v>3966.900000000001</c:v>
                </c:pt>
                <c:pt idx="21">
                  <c:v>60862.38</c:v>
                </c:pt>
                <c:pt idx="22">
                  <c:v>131.29999999999998</c:v>
                </c:pt>
                <c:pt idx="23">
                  <c:v>18175.990000000002</c:v>
                </c:pt>
                <c:pt idx="24">
                  <c:v>1323.4</c:v>
                </c:pt>
                <c:pt idx="25">
                  <c:v>18.18</c:v>
                </c:pt>
                <c:pt idx="26">
                  <c:v>830.5</c:v>
                </c:pt>
                <c:pt idx="27">
                  <c:v>127.9</c:v>
                </c:pt>
                <c:pt idx="28">
                  <c:v>10</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再エネ比較シート!$BO$13:$BO$42</c:f>
              <c:numCache>
                <c:formatCode>#,##0_);[Red]\(#,##0\)</c:formatCode>
                <c:ptCount val="30"/>
                <c:pt idx="0">
                  <c:v>67.44674400000001</c:v>
                </c:pt>
                <c:pt idx="1">
                  <c:v>152.17521600000003</c:v>
                </c:pt>
                <c:pt idx="2">
                  <c:v>505.37053199999991</c:v>
                </c:pt>
                <c:pt idx="3">
                  <c:v>0</c:v>
                </c:pt>
                <c:pt idx="4">
                  <c:v>118.81188000000002</c:v>
                </c:pt>
                <c:pt idx="5">
                  <c:v>343.95439199999998</c:v>
                </c:pt>
                <c:pt idx="6">
                  <c:v>13.80138</c:v>
                </c:pt>
                <c:pt idx="7">
                  <c:v>2.4002399999999997</c:v>
                </c:pt>
                <c:pt idx="8">
                  <c:v>19.321932</c:v>
                </c:pt>
                <c:pt idx="9">
                  <c:v>132.19561824000002</c:v>
                </c:pt>
                <c:pt idx="10">
                  <c:v>92.409239999999997</c:v>
                </c:pt>
                <c:pt idx="11">
                  <c:v>6.6006599999999995</c:v>
                </c:pt>
                <c:pt idx="12">
                  <c:v>24.122412000000004</c:v>
                </c:pt>
                <c:pt idx="13">
                  <c:v>269.42693999999995</c:v>
                </c:pt>
                <c:pt idx="14">
                  <c:v>373.9597922399999</c:v>
                </c:pt>
                <c:pt idx="15">
                  <c:v>413.42813867999996</c:v>
                </c:pt>
                <c:pt idx="16">
                  <c:v>168.01679999999999</c:v>
                </c:pt>
                <c:pt idx="17">
                  <c:v>317.30572739999997</c:v>
                </c:pt>
                <c:pt idx="18">
                  <c:v>106.690668</c:v>
                </c:pt>
                <c:pt idx="19">
                  <c:v>394.10740679999998</c:v>
                </c:pt>
                <c:pt idx="20">
                  <c:v>412.36123200000003</c:v>
                </c:pt>
                <c:pt idx="21">
                  <c:v>74.863485600000004</c:v>
                </c:pt>
                <c:pt idx="22">
                  <c:v>85.688567999999989</c:v>
                </c:pt>
                <c:pt idx="23">
                  <c:v>655.73356680000006</c:v>
                </c:pt>
                <c:pt idx="24">
                  <c:v>74.287428000000006</c:v>
                </c:pt>
                <c:pt idx="25">
                  <c:v>21.818181599999996</c:v>
                </c:pt>
                <c:pt idx="26">
                  <c:v>96.609659999999991</c:v>
                </c:pt>
                <c:pt idx="27">
                  <c:v>123.61235999999998</c:v>
                </c:pt>
                <c:pt idx="28">
                  <c:v>0</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再エネ比較シート!$BP$13:$BP$42</c:f>
              <c:numCache>
                <c:formatCode>#,##0_);[Red]\(#,##0\)</c:formatCode>
                <c:ptCount val="30"/>
                <c:pt idx="0">
                  <c:v>1312.1779199999999</c:v>
                </c:pt>
                <c:pt idx="1">
                  <c:v>234.82958279999994</c:v>
                </c:pt>
                <c:pt idx="2">
                  <c:v>77859.505464000002</c:v>
                </c:pt>
                <c:pt idx="3">
                  <c:v>13.227600000000001</c:v>
                </c:pt>
                <c:pt idx="4">
                  <c:v>304.367076</c:v>
                </c:pt>
                <c:pt idx="5">
                  <c:v>914.02715999999998</c:v>
                </c:pt>
                <c:pt idx="6">
                  <c:v>27.910236000000001</c:v>
                </c:pt>
                <c:pt idx="7">
                  <c:v>0</c:v>
                </c:pt>
                <c:pt idx="8">
                  <c:v>29.100720000000003</c:v>
                </c:pt>
                <c:pt idx="9">
                  <c:v>1160.8541760000003</c:v>
                </c:pt>
                <c:pt idx="10">
                  <c:v>375.00245999999999</c:v>
                </c:pt>
                <c:pt idx="11">
                  <c:v>0</c:v>
                </c:pt>
                <c:pt idx="12">
                  <c:v>327.38310000000001</c:v>
                </c:pt>
                <c:pt idx="13">
                  <c:v>94.577339999999978</c:v>
                </c:pt>
                <c:pt idx="14">
                  <c:v>5271.0663239999994</c:v>
                </c:pt>
                <c:pt idx="15">
                  <c:v>771.03680399999996</c:v>
                </c:pt>
                <c:pt idx="16">
                  <c:v>3259.94202</c:v>
                </c:pt>
                <c:pt idx="17">
                  <c:v>5459.8374036000014</c:v>
                </c:pt>
                <c:pt idx="18">
                  <c:v>89.550851999999992</c:v>
                </c:pt>
                <c:pt idx="19">
                  <c:v>354.34094880000004</c:v>
                </c:pt>
                <c:pt idx="20">
                  <c:v>4792.7563080000018</c:v>
                </c:pt>
                <c:pt idx="21">
                  <c:v>0</c:v>
                </c:pt>
                <c:pt idx="22">
                  <c:v>13.227600000000001</c:v>
                </c:pt>
                <c:pt idx="23">
                  <c:v>2645.52</c:v>
                </c:pt>
                <c:pt idx="24">
                  <c:v>1073.41974</c:v>
                </c:pt>
                <c:pt idx="25">
                  <c:v>0</c:v>
                </c:pt>
                <c:pt idx="26">
                  <c:v>992.07</c:v>
                </c:pt>
                <c:pt idx="27">
                  <c:v>32.936723999999998</c:v>
                </c:pt>
                <c:pt idx="28">
                  <c:v>13.227600000000001</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再エネ比較シート!$BQ$13:$BQ$42</c:f>
              <c:numCache>
                <c:formatCode>#,##0_);[Red]\(#,##0\)</c:formatCode>
                <c:ptCount val="30"/>
                <c:pt idx="0">
                  <c:v>0</c:v>
                </c:pt>
                <c:pt idx="1">
                  <c:v>0</c:v>
                </c:pt>
                <c:pt idx="2">
                  <c:v>15185.635199999999</c:v>
                </c:pt>
                <c:pt idx="3">
                  <c:v>84.292224000000004</c:v>
                </c:pt>
                <c:pt idx="4">
                  <c:v>8689.92</c:v>
                </c:pt>
                <c:pt idx="5">
                  <c:v>0</c:v>
                </c:pt>
                <c:pt idx="6">
                  <c:v>0</c:v>
                </c:pt>
                <c:pt idx="7">
                  <c:v>0</c:v>
                </c:pt>
                <c:pt idx="8">
                  <c:v>0</c:v>
                </c:pt>
                <c:pt idx="9">
                  <c:v>0</c:v>
                </c:pt>
                <c:pt idx="10">
                  <c:v>4323.2352000000001</c:v>
                </c:pt>
                <c:pt idx="11">
                  <c:v>0</c:v>
                </c:pt>
                <c:pt idx="12">
                  <c:v>533.56108800000015</c:v>
                </c:pt>
                <c:pt idx="13">
                  <c:v>0</c:v>
                </c:pt>
                <c:pt idx="14">
                  <c:v>0</c:v>
                </c:pt>
                <c:pt idx="15">
                  <c:v>42363.360000000001</c:v>
                </c:pt>
                <c:pt idx="16">
                  <c:v>39189.366720000005</c:v>
                </c:pt>
                <c:pt idx="17">
                  <c:v>0</c:v>
                </c:pt>
                <c:pt idx="18">
                  <c:v>0</c:v>
                </c:pt>
                <c:pt idx="19">
                  <c:v>149191.588032</c:v>
                </c:pt>
                <c:pt idx="20">
                  <c:v>0</c:v>
                </c:pt>
                <c:pt idx="21">
                  <c:v>132086.78400000001</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再エネ比較シート!$BR$13:$BR$42</c:f>
              <c:numCache>
                <c:formatCode>#,##0_);[Red]\(#,##0\)</c:formatCode>
                <c:ptCount val="30"/>
                <c:pt idx="0">
                  <c:v>2901.3119999999999</c:v>
                </c:pt>
                <c:pt idx="1">
                  <c:v>930.31200000000001</c:v>
                </c:pt>
                <c:pt idx="2">
                  <c:v>0</c:v>
                </c:pt>
                <c:pt idx="3">
                  <c:v>0</c:v>
                </c:pt>
                <c:pt idx="4">
                  <c:v>0</c:v>
                </c:pt>
                <c:pt idx="5">
                  <c:v>0</c:v>
                </c:pt>
                <c:pt idx="6">
                  <c:v>0</c:v>
                </c:pt>
                <c:pt idx="7">
                  <c:v>0</c:v>
                </c:pt>
                <c:pt idx="8">
                  <c:v>7778.3544000000002</c:v>
                </c:pt>
                <c:pt idx="9">
                  <c:v>0</c:v>
                </c:pt>
                <c:pt idx="10">
                  <c:v>0</c:v>
                </c:pt>
                <c:pt idx="11">
                  <c:v>0</c:v>
                </c:pt>
                <c:pt idx="12">
                  <c:v>0</c:v>
                </c:pt>
                <c:pt idx="13">
                  <c:v>0</c:v>
                </c:pt>
                <c:pt idx="14">
                  <c:v>0</c:v>
                </c:pt>
                <c:pt idx="15">
                  <c:v>236.52</c:v>
                </c:pt>
                <c:pt idx="16">
                  <c:v>0</c:v>
                </c:pt>
                <c:pt idx="17">
                  <c:v>0</c:v>
                </c:pt>
                <c:pt idx="18">
                  <c:v>0</c:v>
                </c:pt>
                <c:pt idx="19">
                  <c:v>0</c:v>
                </c:pt>
                <c:pt idx="20">
                  <c:v>0</c:v>
                </c:pt>
                <c:pt idx="21">
                  <c:v>0</c:v>
                </c:pt>
                <c:pt idx="22">
                  <c:v>262.27440000000001</c:v>
                </c:pt>
                <c:pt idx="23">
                  <c:v>82149.17760000001</c:v>
                </c:pt>
                <c:pt idx="24">
                  <c:v>2365.1999999999998</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再エネ比較シート!$BS$13:$BS$42</c:f>
              <c:numCache>
                <c:formatCode>#,##0_);[Red]\(#,##0\)</c:formatCode>
                <c:ptCount val="30"/>
                <c:pt idx="0">
                  <c:v>0</c:v>
                </c:pt>
                <c:pt idx="1">
                  <c:v>0</c:v>
                </c:pt>
                <c:pt idx="2">
                  <c:v>0</c:v>
                </c:pt>
                <c:pt idx="3">
                  <c:v>1752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5571.36</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滝上町</c:v>
                </c:pt>
                <c:pt idx="1">
                  <c:v>南富良野町</c:v>
                </c:pt>
                <c:pt idx="2">
                  <c:v>川内村</c:v>
                </c:pt>
                <c:pt idx="3">
                  <c:v>奥尻町</c:v>
                </c:pt>
                <c:pt idx="4">
                  <c:v>上関町</c:v>
                </c:pt>
                <c:pt idx="5">
                  <c:v>小川村</c:v>
                </c:pt>
                <c:pt idx="6">
                  <c:v>三宅村</c:v>
                </c:pt>
                <c:pt idx="7">
                  <c:v>礼文町</c:v>
                </c:pt>
                <c:pt idx="8">
                  <c:v>池田町</c:v>
                </c:pt>
                <c:pt idx="9">
                  <c:v>秩父別町</c:v>
                </c:pt>
                <c:pt idx="10">
                  <c:v>海士町</c:v>
                </c:pt>
                <c:pt idx="11">
                  <c:v>利尻富士町</c:v>
                </c:pt>
                <c:pt idx="12">
                  <c:v>今別町</c:v>
                </c:pt>
                <c:pt idx="13">
                  <c:v>小値賀町</c:v>
                </c:pt>
                <c:pt idx="14">
                  <c:v>陸別町</c:v>
                </c:pt>
                <c:pt idx="15">
                  <c:v>佐那河内村</c:v>
                </c:pt>
                <c:pt idx="16">
                  <c:v>新郷村</c:v>
                </c:pt>
                <c:pt idx="17">
                  <c:v>東洋町</c:v>
                </c:pt>
                <c:pt idx="18">
                  <c:v>雨竜町</c:v>
                </c:pt>
                <c:pt idx="19">
                  <c:v>幌延町</c:v>
                </c:pt>
                <c:pt idx="20">
                  <c:v>東白川村</c:v>
                </c:pt>
                <c:pt idx="21">
                  <c:v>留寿都村</c:v>
                </c:pt>
                <c:pt idx="22">
                  <c:v>檜原村</c:v>
                </c:pt>
                <c:pt idx="23">
                  <c:v>水上村</c:v>
                </c:pt>
                <c:pt idx="24">
                  <c:v>上小阿仁村</c:v>
                </c:pt>
                <c:pt idx="25">
                  <c:v>喜茂別町</c:v>
                </c:pt>
                <c:pt idx="26">
                  <c:v>真狩村</c:v>
                </c:pt>
                <c:pt idx="27">
                  <c:v>伊根町</c:v>
                </c:pt>
                <c:pt idx="28">
                  <c:v>利尻町</c:v>
                </c:pt>
              </c:strCache>
            </c:strRef>
          </c:cat>
          <c:val>
            <c:numRef>
              <c:f>再エネ比較シート!$BU$13:$BU$42</c:f>
              <c:numCache>
                <c:formatCode>#,##0_);[Red]\(#,##0\)</c:formatCode>
                <c:ptCount val="30"/>
                <c:pt idx="0">
                  <c:v>4280.9366639999998</c:v>
                </c:pt>
                <c:pt idx="1">
                  <c:v>1317.3167988</c:v>
                </c:pt>
                <c:pt idx="2">
                  <c:v>93550.511196000007</c:v>
                </c:pt>
                <c:pt idx="3">
                  <c:v>1849.519824</c:v>
                </c:pt>
                <c:pt idx="4">
                  <c:v>9113.0989559999998</c:v>
                </c:pt>
                <c:pt idx="5">
                  <c:v>1257.981552</c:v>
                </c:pt>
                <c:pt idx="6">
                  <c:v>41.711615999999999</c:v>
                </c:pt>
                <c:pt idx="7">
                  <c:v>2.4002399999999997</c:v>
                </c:pt>
                <c:pt idx="8">
                  <c:v>7826.7770520000004</c:v>
                </c:pt>
                <c:pt idx="9">
                  <c:v>1293.0497942400002</c:v>
                </c:pt>
                <c:pt idx="10">
                  <c:v>4790.6468999999997</c:v>
                </c:pt>
                <c:pt idx="11">
                  <c:v>6.6006599999999995</c:v>
                </c:pt>
                <c:pt idx="12">
                  <c:v>885.06660000000011</c:v>
                </c:pt>
                <c:pt idx="13">
                  <c:v>364.00427999999994</c:v>
                </c:pt>
                <c:pt idx="14">
                  <c:v>11216.386116239999</c:v>
                </c:pt>
                <c:pt idx="15">
                  <c:v>43784.34494268</c:v>
                </c:pt>
                <c:pt idx="16">
                  <c:v>42617.325540000005</c:v>
                </c:pt>
                <c:pt idx="17">
                  <c:v>5777.1431310000016</c:v>
                </c:pt>
                <c:pt idx="18">
                  <c:v>196.24151999999998</c:v>
                </c:pt>
                <c:pt idx="19">
                  <c:v>149940.0363876</c:v>
                </c:pt>
                <c:pt idx="20">
                  <c:v>5205.117540000002</c:v>
                </c:pt>
                <c:pt idx="21">
                  <c:v>132161.64748560003</c:v>
                </c:pt>
                <c:pt idx="22">
                  <c:v>361.19056799999998</c:v>
                </c:pt>
                <c:pt idx="23">
                  <c:v>85450.431166800015</c:v>
                </c:pt>
                <c:pt idx="24">
                  <c:v>3512.9071679999997</c:v>
                </c:pt>
                <c:pt idx="25">
                  <c:v>21.818181599999996</c:v>
                </c:pt>
                <c:pt idx="26">
                  <c:v>1088.67966</c:v>
                </c:pt>
                <c:pt idx="27">
                  <c:v>156.54908399999999</c:v>
                </c:pt>
                <c:pt idx="28">
                  <c:v>13.227600000000001</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上小阿仁村</c:v>
                </c:pt>
              </c:strCache>
            </c:strRef>
          </c:cat>
          <c:val>
            <c:numRef>
              <c:f>①CO2排出量の現状把握!$AX$43:$AX$45</c:f>
              <c:numCache>
                <c:formatCode>0%</c:formatCode>
                <c:ptCount val="3"/>
                <c:pt idx="0">
                  <c:v>0.42072759503743129</c:v>
                </c:pt>
                <c:pt idx="1">
                  <c:v>0.27502496896420314</c:v>
                </c:pt>
                <c:pt idx="2">
                  <c:v>0.24986909039982388</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上小阿仁村</c:v>
                </c:pt>
              </c:strCache>
            </c:strRef>
          </c:cat>
          <c:val>
            <c:numRef>
              <c:f>①CO2排出量の現状把握!$AY$43:$AY$45</c:f>
              <c:numCache>
                <c:formatCode>0%</c:formatCode>
                <c:ptCount val="3"/>
                <c:pt idx="0">
                  <c:v>0.19118662390594171</c:v>
                </c:pt>
                <c:pt idx="1">
                  <c:v>0.19811062123066353</c:v>
                </c:pt>
                <c:pt idx="2">
                  <c:v>0.16747548467837203</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上小阿仁村</c:v>
                </c:pt>
              </c:strCache>
            </c:strRef>
          </c:cat>
          <c:val>
            <c:numRef>
              <c:f>①CO2排出量の現状把握!$AZ$43:$AZ$45</c:f>
              <c:numCache>
                <c:formatCode>0%</c:formatCode>
                <c:ptCount val="3"/>
                <c:pt idx="0">
                  <c:v>0.18034974026133399</c:v>
                </c:pt>
                <c:pt idx="1">
                  <c:v>0.25268876388224287</c:v>
                </c:pt>
                <c:pt idx="2">
                  <c:v>0.31096196415288124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上小阿仁村</c:v>
                </c:pt>
              </c:strCache>
            </c:strRef>
          </c:cat>
          <c:val>
            <c:numRef>
              <c:f>①CO2排出量の現状把握!$BA$43:$BA$45</c:f>
              <c:numCache>
                <c:formatCode>0%</c:formatCode>
                <c:ptCount val="3"/>
                <c:pt idx="0">
                  <c:v>0.19226168778726088</c:v>
                </c:pt>
                <c:pt idx="1">
                  <c:v>0.25769859244957072</c:v>
                </c:pt>
                <c:pt idx="2">
                  <c:v>0.27169346076892281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秋田県</c:v>
                </c:pt>
                <c:pt idx="2">
                  <c:v>上小阿仁村</c:v>
                </c:pt>
              </c:strCache>
            </c:strRef>
          </c:cat>
          <c:val>
            <c:numRef>
              <c:f>①CO2排出量の現状把握!$BB$43:$BB$45</c:f>
              <c:numCache>
                <c:formatCode>0%</c:formatCode>
                <c:ptCount val="3"/>
                <c:pt idx="0">
                  <c:v>1.5474353008032191E-2</c:v>
                </c:pt>
                <c:pt idx="1">
                  <c:v>1.6477053473319798E-2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525</c:v>
                </c:pt>
                <c:pt idx="1">
                  <c:v>525</c:v>
                </c:pt>
                <c:pt idx="2">
                  <c:v>525</c:v>
                </c:pt>
                <c:pt idx="3">
                  <c:v>525</c:v>
                </c:pt>
                <c:pt idx="4">
                  <c:v>525</c:v>
                </c:pt>
                <c:pt idx="5">
                  <c:v>521</c:v>
                </c:pt>
                <c:pt idx="6">
                  <c:v>521</c:v>
                </c:pt>
                <c:pt idx="7">
                  <c:v>521</c:v>
                </c:pt>
                <c:pt idx="8">
                  <c:v>521</c:v>
                </c:pt>
                <c:pt idx="9">
                  <c:v>521</c:v>
                </c:pt>
                <c:pt idx="10">
                  <c:v>521</c:v>
                </c:pt>
                <c:pt idx="11">
                  <c:v>553</c:v>
                </c:pt>
                <c:pt idx="12">
                  <c:v>553</c:v>
                </c:pt>
                <c:pt idx="13">
                  <c:v>553</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2895</c:v>
                </c:pt>
                <c:pt idx="1">
                  <c:v>2821</c:v>
                </c:pt>
                <c:pt idx="2">
                  <c:v>2764</c:v>
                </c:pt>
                <c:pt idx="3">
                  <c:v>2719</c:v>
                </c:pt>
                <c:pt idx="4">
                  <c:v>2666</c:v>
                </c:pt>
                <c:pt idx="5">
                  <c:v>2586</c:v>
                </c:pt>
                <c:pt idx="6">
                  <c:v>2520</c:v>
                </c:pt>
                <c:pt idx="7">
                  <c:v>2444</c:v>
                </c:pt>
                <c:pt idx="8">
                  <c:v>2375</c:v>
                </c:pt>
                <c:pt idx="9">
                  <c:v>2311</c:v>
                </c:pt>
                <c:pt idx="10">
                  <c:v>2253</c:v>
                </c:pt>
                <c:pt idx="11">
                  <c:v>2192</c:v>
                </c:pt>
                <c:pt idx="12">
                  <c:v>2113</c:v>
                </c:pt>
                <c:pt idx="13">
                  <c:v>2029</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上小阿仁村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1599</v>
      </c>
    </row>
    <row r="8" spans="1:6" ht="21.95" customHeight="1">
      <c r="B8" s="851" t="s">
        <v>10</v>
      </c>
      <c r="C8" s="6" t="s">
        <v>11</v>
      </c>
      <c r="D8" s="990" t="s">
        <v>12</v>
      </c>
      <c r="E8" s="981" t="s">
        <v>1600</v>
      </c>
    </row>
    <row r="9" spans="1:6" ht="21.95" customHeight="1">
      <c r="B9" s="851" t="s">
        <v>1604</v>
      </c>
      <c r="C9" s="6" t="s">
        <v>11</v>
      </c>
      <c r="D9" s="990" t="s">
        <v>1601</v>
      </c>
      <c r="E9" s="981" t="s">
        <v>1599</v>
      </c>
    </row>
    <row r="10" spans="1:6" ht="21.95" customHeight="1">
      <c r="B10" s="851" t="s">
        <v>13</v>
      </c>
      <c r="C10" s="6" t="s">
        <v>14</v>
      </c>
      <c r="D10" s="990" t="s">
        <v>1598</v>
      </c>
      <c r="E10" s="981" t="s">
        <v>1602</v>
      </c>
    </row>
    <row r="11" spans="1:6" ht="21.95" customHeight="1">
      <c r="B11" s="853" t="s">
        <v>15</v>
      </c>
      <c r="C11" s="854" t="s">
        <v>16</v>
      </c>
      <c r="D11" s="992" t="s">
        <v>1601</v>
      </c>
      <c r="E11" s="993" t="s">
        <v>1603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1598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1605</v>
      </c>
      <c r="C19" s="6" t="s">
        <v>8</v>
      </c>
      <c r="D19" s="990" t="s">
        <v>1594</v>
      </c>
      <c r="E19" s="981" t="s">
        <v>24</v>
      </c>
    </row>
    <row r="20" spans="2:5" ht="21.95" customHeight="1">
      <c r="B20" s="851" t="s">
        <v>25</v>
      </c>
      <c r="C20" s="6" t="s">
        <v>14</v>
      </c>
      <c r="D20" s="990" t="s">
        <v>1595</v>
      </c>
      <c r="E20" s="981" t="s">
        <v>1596</v>
      </c>
    </row>
    <row r="21" spans="2:5" ht="21.95" customHeight="1">
      <c r="B21" s="851" t="s">
        <v>1606</v>
      </c>
      <c r="C21" s="6" t="s">
        <v>8</v>
      </c>
      <c r="D21" s="990" t="s">
        <v>1594</v>
      </c>
      <c r="E21" s="981" t="s">
        <v>26</v>
      </c>
    </row>
    <row r="22" spans="2:5" ht="21.95" customHeight="1">
      <c r="B22" s="851" t="s">
        <v>27</v>
      </c>
      <c r="C22" s="6" t="s">
        <v>14</v>
      </c>
      <c r="D22" s="990" t="s">
        <v>1595</v>
      </c>
      <c r="E22" s="981" t="s">
        <v>1597</v>
      </c>
    </row>
    <row r="23" spans="2:5" ht="21.95" customHeight="1">
      <c r="B23" s="851" t="s">
        <v>1607</v>
      </c>
      <c r="C23" s="6" t="s">
        <v>28</v>
      </c>
      <c r="D23" s="990" t="s">
        <v>1594</v>
      </c>
      <c r="E23" s="981" t="s">
        <v>29</v>
      </c>
    </row>
    <row r="24" spans="2:5" ht="21.95" customHeight="1">
      <c r="B24" s="390" t="s">
        <v>30</v>
      </c>
      <c r="C24" s="391"/>
      <c r="D24" s="392"/>
      <c r="E24" s="393"/>
    </row>
    <row r="25" spans="2:5" ht="21.95" customHeight="1">
      <c r="B25" s="851" t="s">
        <v>31</v>
      </c>
      <c r="C25" s="6" t="s">
        <v>32</v>
      </c>
      <c r="D25" s="990" t="s">
        <v>1595</v>
      </c>
      <c r="E25" s="981" t="s">
        <v>33</v>
      </c>
    </row>
    <row r="26" spans="2:5" ht="21.95" customHeight="1">
      <c r="B26" s="390" t="s">
        <v>34</v>
      </c>
      <c r="C26" s="394"/>
      <c r="D26" s="392"/>
      <c r="E26" s="393"/>
    </row>
    <row r="27" spans="2:5" ht="21.95" customHeight="1">
      <c r="B27" s="853" t="s">
        <v>1608</v>
      </c>
      <c r="C27" s="854" t="s">
        <v>28</v>
      </c>
      <c r="D27" s="992" t="s">
        <v>1594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1609</v>
      </c>
      <c r="C31" s="6" t="s">
        <v>38</v>
      </c>
      <c r="D31" s="990" t="s">
        <v>1592</v>
      </c>
      <c r="E31" s="852" t="s">
        <v>39</v>
      </c>
    </row>
    <row r="32" spans="2:5" ht="21.95" customHeight="1">
      <c r="B32" s="851" t="s">
        <v>1610</v>
      </c>
      <c r="C32" s="6" t="s">
        <v>38</v>
      </c>
      <c r="D32" s="990" t="s">
        <v>1592</v>
      </c>
      <c r="E32" s="852" t="s">
        <v>40</v>
      </c>
    </row>
    <row r="33" spans="2:5" ht="33" customHeight="1">
      <c r="B33" s="851" t="s">
        <v>41</v>
      </c>
      <c r="C33" s="7" t="s">
        <v>42</v>
      </c>
      <c r="D33" s="991" t="s">
        <v>1593</v>
      </c>
      <c r="E33" s="852" t="s">
        <v>43</v>
      </c>
    </row>
    <row r="34" spans="2:5" ht="21.95" customHeight="1">
      <c r="B34" s="851" t="s">
        <v>44</v>
      </c>
      <c r="C34" s="8" t="s">
        <v>45</v>
      </c>
      <c r="D34" s="991" t="s">
        <v>1593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1611</v>
      </c>
      <c r="E39" s="981" t="s">
        <v>1612</v>
      </c>
    </row>
    <row r="40" spans="2:5" ht="21.6" customHeight="1">
      <c r="B40" s="859" t="s">
        <v>54</v>
      </c>
      <c r="C40" s="860" t="s">
        <v>45</v>
      </c>
      <c r="D40" s="860" t="s">
        <v>1611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1613</v>
      </c>
      <c r="C44" s="848"/>
      <c r="D44" s="849"/>
      <c r="E44" s="850"/>
    </row>
    <row r="45" spans="2:5" ht="33.6" customHeight="1">
      <c r="B45" s="851" t="s">
        <v>58</v>
      </c>
      <c r="C45" s="6" t="s">
        <v>59</v>
      </c>
      <c r="D45" s="990" t="s">
        <v>1594</v>
      </c>
      <c r="E45" s="981" t="s">
        <v>60</v>
      </c>
    </row>
    <row r="46" spans="2:5" ht="33.6" customHeight="1">
      <c r="B46" s="851" t="s">
        <v>61</v>
      </c>
      <c r="C46" s="6" t="s">
        <v>16</v>
      </c>
      <c r="D46" s="990" t="s">
        <v>1594</v>
      </c>
      <c r="E46" s="981" t="s">
        <v>62</v>
      </c>
    </row>
    <row r="47" spans="2:5" ht="21.95" customHeight="1">
      <c r="B47" s="997" t="s">
        <v>1614</v>
      </c>
      <c r="C47" s="394"/>
      <c r="D47" s="392"/>
      <c r="E47" s="393"/>
    </row>
    <row r="48" spans="2:5" ht="33.6" customHeight="1">
      <c r="B48" s="851" t="s">
        <v>63</v>
      </c>
      <c r="C48" s="6" t="s">
        <v>64</v>
      </c>
      <c r="D48" s="990" t="s">
        <v>1594</v>
      </c>
      <c r="E48" s="981" t="s">
        <v>65</v>
      </c>
    </row>
    <row r="49" spans="2:5" ht="33.6" customHeight="1">
      <c r="B49" s="851" t="s">
        <v>66</v>
      </c>
      <c r="C49" s="6" t="s">
        <v>64</v>
      </c>
      <c r="D49" s="990" t="s">
        <v>1594</v>
      </c>
      <c r="E49" s="981" t="s">
        <v>67</v>
      </c>
    </row>
    <row r="50" spans="2:5" ht="21.6" customHeight="1">
      <c r="B50" s="997" t="s">
        <v>1615</v>
      </c>
      <c r="C50" s="391"/>
      <c r="D50" s="392"/>
      <c r="E50" s="393"/>
    </row>
    <row r="51" spans="2:5" ht="21" customHeight="1">
      <c r="B51" s="851" t="s">
        <v>68</v>
      </c>
      <c r="C51" s="6" t="s">
        <v>59</v>
      </c>
      <c r="D51" s="990" t="s">
        <v>1594</v>
      </c>
      <c r="E51" s="852" t="s">
        <v>69</v>
      </c>
    </row>
    <row r="52" spans="2:5" ht="21" customHeight="1">
      <c r="B52" s="851" t="s">
        <v>70</v>
      </c>
      <c r="C52" s="6" t="s">
        <v>59</v>
      </c>
      <c r="D52" s="990" t="s">
        <v>1594</v>
      </c>
      <c r="E52" s="852" t="s">
        <v>71</v>
      </c>
    </row>
    <row r="53" spans="2:5" ht="21" customHeight="1">
      <c r="B53" s="853" t="s">
        <v>72</v>
      </c>
      <c r="C53" s="854" t="s">
        <v>16</v>
      </c>
      <c r="D53" s="992" t="s">
        <v>1594</v>
      </c>
      <c r="E53" s="855" t="s">
        <v>73</v>
      </c>
    </row>
    <row r="54" spans="2:5" ht="21.95" customHeight="1" thickBot="1">
      <c r="C54" s="3"/>
      <c r="D54" s="13"/>
    </row>
    <row r="55" spans="2:5" ht="21.95" customHeight="1" thickBot="1">
      <c r="B55" s="250" t="s">
        <v>74</v>
      </c>
      <c r="C55" s="387"/>
      <c r="D55" s="388"/>
      <c r="E55" s="389"/>
    </row>
    <row r="56" spans="2:5" ht="21.95" customHeight="1">
      <c r="B56" s="996" t="s">
        <v>1616</v>
      </c>
      <c r="C56" s="848"/>
      <c r="D56" s="849"/>
      <c r="E56" s="850"/>
    </row>
    <row r="57" spans="2:5" ht="21.95" customHeight="1">
      <c r="B57" s="851" t="s">
        <v>75</v>
      </c>
      <c r="C57" s="6" t="s">
        <v>59</v>
      </c>
      <c r="D57" s="990" t="s">
        <v>1617</v>
      </c>
      <c r="E57" s="981" t="s">
        <v>76</v>
      </c>
    </row>
    <row r="58" spans="2:5" ht="21.95" customHeight="1">
      <c r="B58" s="851" t="s">
        <v>77</v>
      </c>
      <c r="C58" s="6" t="s">
        <v>78</v>
      </c>
      <c r="D58" s="990" t="s">
        <v>1617</v>
      </c>
      <c r="E58" s="981" t="s">
        <v>79</v>
      </c>
    </row>
    <row r="59" spans="2:5" ht="33.6" customHeight="1">
      <c r="B59" s="861" t="s">
        <v>80</v>
      </c>
      <c r="C59" s="7" t="s">
        <v>78</v>
      </c>
      <c r="D59" s="990" t="s">
        <v>1617</v>
      </c>
      <c r="E59" s="998" t="s">
        <v>1618</v>
      </c>
    </row>
    <row r="60" spans="2:5" ht="51" customHeight="1">
      <c r="B60" s="862" t="s">
        <v>81</v>
      </c>
      <c r="C60" s="446" t="s">
        <v>64</v>
      </c>
      <c r="D60" s="990" t="s">
        <v>1617</v>
      </c>
      <c r="E60" s="995" t="s">
        <v>1619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1620</v>
      </c>
    </row>
    <row r="64" spans="2:5" ht="32.1" customHeight="1">
      <c r="B64" s="853" t="s">
        <v>86</v>
      </c>
      <c r="C64" s="854" t="s">
        <v>64</v>
      </c>
      <c r="D64" s="992" t="s">
        <v>1552</v>
      </c>
      <c r="E64" s="993" t="s">
        <v>1621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1622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1646</v>
      </c>
      <c r="AG4" s="1058" t="s">
        <v>1646</v>
      </c>
      <c r="AH4" s="1058" t="s">
        <v>1646</v>
      </c>
      <c r="AI4" s="1058" t="s">
        <v>1646</v>
      </c>
      <c r="AJ4" s="1058" t="s">
        <v>1646</v>
      </c>
      <c r="AK4" s="1058" t="s">
        <v>1646</v>
      </c>
      <c r="AL4" s="1058" t="s">
        <v>1646</v>
      </c>
      <c r="AM4" s="1058" t="s">
        <v>1646</v>
      </c>
      <c r="AN4" s="1058" t="s">
        <v>1646</v>
      </c>
      <c r="AO4" s="1058" t="s">
        <v>1646</v>
      </c>
      <c r="AP4" s="1058" t="s">
        <v>1646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1642</v>
      </c>
      <c r="T6" s="16"/>
      <c r="U6" s="1058" t="s">
        <v>741</v>
      </c>
      <c r="V6" s="1058" t="s">
        <v>742</v>
      </c>
      <c r="W6" s="1058" t="s">
        <v>742</v>
      </c>
      <c r="X6" s="1058" t="s">
        <v>742</v>
      </c>
      <c r="Y6" s="1058" t="s">
        <v>743</v>
      </c>
      <c r="Z6" s="1058" t="s">
        <v>744</v>
      </c>
      <c r="AA6" s="1058" t="s">
        <v>744</v>
      </c>
      <c r="AB6" s="1058" t="s">
        <v>745</v>
      </c>
      <c r="AC6" s="1058" t="s">
        <v>746</v>
      </c>
      <c r="AD6" s="1058" t="s">
        <v>1643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1641</v>
      </c>
      <c r="BP6" s="1058" t="s">
        <v>1641</v>
      </c>
      <c r="BQ6" s="1058" t="s">
        <v>1641</v>
      </c>
      <c r="BR6" s="1058" t="s">
        <v>1641</v>
      </c>
      <c r="BS6" s="1058" t="s">
        <v>1641</v>
      </c>
      <c r="BT6" s="1058" t="s">
        <v>1641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1749</v>
      </c>
      <c r="B9" s="70">
        <v>18</v>
      </c>
      <c r="C9" s="70">
        <v>1</v>
      </c>
      <c r="D9" s="70">
        <v>2</v>
      </c>
      <c r="E9" s="70">
        <v>1990</v>
      </c>
      <c r="F9" s="70" t="s">
        <v>787</v>
      </c>
      <c r="G9" s="70" t="s">
        <v>1682</v>
      </c>
      <c r="H9" s="70" t="s">
        <v>1683</v>
      </c>
      <c r="I9" s="148"/>
      <c r="J9" s="71">
        <v>9.8712259744161219</v>
      </c>
      <c r="K9" s="71">
        <v>1.8691578543934779</v>
      </c>
      <c r="L9" s="71">
        <v>15.389197151295679</v>
      </c>
      <c r="M9" s="71">
        <v>3.1402297923587721</v>
      </c>
      <c r="N9" s="71">
        <v>8.100922799708993</v>
      </c>
      <c r="O9" s="71">
        <v>3.403744705781246</v>
      </c>
      <c r="P9" s="71">
        <v>5.3127720889989662</v>
      </c>
      <c r="Q9" s="71">
        <v>0.27708989430770398</v>
      </c>
      <c r="R9" s="71">
        <v>0</v>
      </c>
      <c r="S9" s="71">
        <v>0.22563775071686801</v>
      </c>
      <c r="T9" s="72"/>
      <c r="U9" s="71">
        <v>277149</v>
      </c>
      <c r="V9" s="71">
        <v>342</v>
      </c>
      <c r="W9" s="71">
        <v>180</v>
      </c>
      <c r="X9" s="71">
        <v>1053</v>
      </c>
      <c r="Y9" s="71">
        <v>1733</v>
      </c>
      <c r="Z9" s="71">
        <v>1400</v>
      </c>
      <c r="AA9" s="71">
        <v>1290</v>
      </c>
      <c r="AB9" s="71">
        <v>4499</v>
      </c>
      <c r="AC9" s="71">
        <v>0</v>
      </c>
      <c r="AD9" s="71">
        <v>0.22563775071686801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1750</v>
      </c>
      <c r="B10" s="70">
        <v>19</v>
      </c>
      <c r="C10" s="70">
        <v>2</v>
      </c>
      <c r="D10" s="70">
        <v>2</v>
      </c>
      <c r="E10" s="70">
        <v>2005</v>
      </c>
      <c r="F10" s="70" t="s">
        <v>789</v>
      </c>
      <c r="G10" s="70" t="s">
        <v>1682</v>
      </c>
      <c r="H10" s="70" t="s">
        <v>1683</v>
      </c>
      <c r="I10" s="148"/>
      <c r="J10" s="71">
        <v>2.8976820590434249</v>
      </c>
      <c r="K10" s="71">
        <v>0.94742657927428242</v>
      </c>
      <c r="L10" s="71">
        <v>8.5586688976149432</v>
      </c>
      <c r="M10" s="71">
        <v>4.1564777263685171</v>
      </c>
      <c r="N10" s="71">
        <v>8.181348858493914</v>
      </c>
      <c r="O10" s="71">
        <v>3.584289223392108</v>
      </c>
      <c r="P10" s="71">
        <v>4.7269436975521684</v>
      </c>
      <c r="Q10" s="71">
        <v>0.20077999213314501</v>
      </c>
      <c r="R10" s="71">
        <v>0</v>
      </c>
      <c r="S10" s="71">
        <v>0.44853651</v>
      </c>
      <c r="T10" s="72"/>
      <c r="U10" s="71">
        <v>89496</v>
      </c>
      <c r="V10" s="71">
        <v>289</v>
      </c>
      <c r="W10" s="71">
        <v>76</v>
      </c>
      <c r="X10" s="71">
        <v>675</v>
      </c>
      <c r="Y10" s="71">
        <v>1668</v>
      </c>
      <c r="Z10" s="71">
        <v>1706</v>
      </c>
      <c r="AA10" s="71">
        <v>940</v>
      </c>
      <c r="AB10" s="71">
        <v>3408</v>
      </c>
      <c r="AC10" s="71">
        <v>0</v>
      </c>
      <c r="AD10" s="71">
        <v>0.44853651</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1751</v>
      </c>
      <c r="B11" s="70">
        <v>20</v>
      </c>
      <c r="C11" s="70">
        <v>3</v>
      </c>
      <c r="D11" s="70">
        <v>2</v>
      </c>
      <c r="E11" s="70">
        <v>2006</v>
      </c>
      <c r="F11" s="70" t="s">
        <v>790</v>
      </c>
      <c r="G11" s="70" t="s">
        <v>1682</v>
      </c>
      <c r="H11" s="70" t="s">
        <v>1683</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1752</v>
      </c>
      <c r="B12" s="70">
        <v>21</v>
      </c>
      <c r="C12" s="70">
        <v>4</v>
      </c>
      <c r="D12" s="70">
        <v>2</v>
      </c>
      <c r="E12" s="70">
        <v>2007</v>
      </c>
      <c r="F12" s="70" t="s">
        <v>791</v>
      </c>
      <c r="G12" s="70" t="s">
        <v>1682</v>
      </c>
      <c r="H12" s="70" t="s">
        <v>1683</v>
      </c>
      <c r="I12" s="148"/>
      <c r="J12" s="71">
        <v>2.4618292420557228</v>
      </c>
      <c r="K12" s="71">
        <v>0.69428597849138607</v>
      </c>
      <c r="L12" s="71">
        <v>10.422739705035401</v>
      </c>
      <c r="M12" s="71">
        <v>4.508124242873297</v>
      </c>
      <c r="N12" s="71">
        <v>7.983763476457324</v>
      </c>
      <c r="O12" s="71">
        <v>3.316549960725562</v>
      </c>
      <c r="P12" s="71">
        <v>4.6213837764009451</v>
      </c>
      <c r="Q12" s="71">
        <v>0.204712131969945</v>
      </c>
      <c r="R12" s="71">
        <v>0</v>
      </c>
      <c r="S12" s="71">
        <v>0.38286293999999998</v>
      </c>
      <c r="T12" s="72"/>
      <c r="U12" s="71">
        <v>80847</v>
      </c>
      <c r="V12" s="71">
        <v>231</v>
      </c>
      <c r="W12" s="71">
        <v>127</v>
      </c>
      <c r="X12" s="71">
        <v>917</v>
      </c>
      <c r="Y12" s="71">
        <v>1632</v>
      </c>
      <c r="Z12" s="71">
        <v>1641</v>
      </c>
      <c r="AA12" s="71">
        <v>905</v>
      </c>
      <c r="AB12" s="71">
        <v>3291</v>
      </c>
      <c r="AC12" s="71">
        <v>0</v>
      </c>
      <c r="AD12" s="71">
        <v>0.38286293999999998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1753</v>
      </c>
      <c r="B13" s="70">
        <v>22</v>
      </c>
      <c r="C13" s="70">
        <v>5</v>
      </c>
      <c r="D13" s="70">
        <v>2</v>
      </c>
      <c r="E13" s="70">
        <v>2008</v>
      </c>
      <c r="F13" s="70" t="s">
        <v>792</v>
      </c>
      <c r="G13" s="70" t="s">
        <v>1682</v>
      </c>
      <c r="H13" s="70" t="s">
        <v>1683</v>
      </c>
      <c r="I13" s="148"/>
      <c r="J13" s="71">
        <v>2.500255295832428</v>
      </c>
      <c r="K13" s="71">
        <v>0.60934527841477959</v>
      </c>
      <c r="L13" s="71">
        <v>8.9996423609902827</v>
      </c>
      <c r="M13" s="71">
        <v>5.2749419105149418</v>
      </c>
      <c r="N13" s="71">
        <v>8.0713931247481696</v>
      </c>
      <c r="O13" s="71">
        <v>3.2040919484500541</v>
      </c>
      <c r="P13" s="71">
        <v>4.5039020260106888</v>
      </c>
      <c r="Q13" s="71">
        <v>0.19797250343874201</v>
      </c>
      <c r="R13" s="71">
        <v>0</v>
      </c>
      <c r="S13" s="71">
        <v>0.32883361999999999</v>
      </c>
      <c r="T13" s="72"/>
      <c r="U13" s="71">
        <v>86271</v>
      </c>
      <c r="V13" s="71">
        <v>231</v>
      </c>
      <c r="W13" s="71">
        <v>127</v>
      </c>
      <c r="X13" s="71">
        <v>917</v>
      </c>
      <c r="Y13" s="71">
        <v>1628</v>
      </c>
      <c r="Z13" s="71">
        <v>1641</v>
      </c>
      <c r="AA13" s="71">
        <v>883</v>
      </c>
      <c r="AB13" s="71">
        <v>3235</v>
      </c>
      <c r="AC13" s="71">
        <v>0</v>
      </c>
      <c r="AD13" s="71">
        <v>0.32883361999999999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1754</v>
      </c>
      <c r="B14" s="70">
        <v>23</v>
      </c>
      <c r="C14" s="70">
        <v>6</v>
      </c>
      <c r="D14" s="70">
        <v>2</v>
      </c>
      <c r="E14" s="70">
        <v>2009</v>
      </c>
      <c r="F14" s="70" t="s">
        <v>176</v>
      </c>
      <c r="G14" s="70" t="s">
        <v>1682</v>
      </c>
      <c r="H14" s="70" t="s">
        <v>1683</v>
      </c>
      <c r="I14" s="148"/>
      <c r="J14" s="71">
        <v>1.8401161886549819</v>
      </c>
      <c r="K14" s="71">
        <v>0.40706312678099971</v>
      </c>
      <c r="L14" s="71">
        <v>8.4101714506699263</v>
      </c>
      <c r="M14" s="71">
        <v>4.2815920728734316</v>
      </c>
      <c r="N14" s="71">
        <v>6.8433279419025981</v>
      </c>
      <c r="O14" s="71">
        <v>3.2481121025211479</v>
      </c>
      <c r="P14" s="71">
        <v>4.2728729154059168</v>
      </c>
      <c r="Q14" s="71">
        <v>0.18381157089834199</v>
      </c>
      <c r="R14" s="71">
        <v>0</v>
      </c>
      <c r="S14" s="71">
        <v>0.29203779000000002</v>
      </c>
      <c r="T14" s="72"/>
      <c r="U14" s="71">
        <v>64119</v>
      </c>
      <c r="V14" s="71">
        <v>189</v>
      </c>
      <c r="W14" s="71">
        <v>136</v>
      </c>
      <c r="X14" s="71">
        <v>940</v>
      </c>
      <c r="Y14" s="71">
        <v>1607</v>
      </c>
      <c r="Z14" s="71">
        <v>1642</v>
      </c>
      <c r="AA14" s="71">
        <v>860</v>
      </c>
      <c r="AB14" s="71">
        <v>3153</v>
      </c>
      <c r="AC14" s="71">
        <v>0</v>
      </c>
      <c r="AD14" s="71">
        <v>0.29203779000000002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1755</v>
      </c>
      <c r="B15" s="70">
        <v>24</v>
      </c>
      <c r="C15" s="70">
        <v>7</v>
      </c>
      <c r="D15" s="70">
        <v>2</v>
      </c>
      <c r="E15" s="70">
        <v>2010</v>
      </c>
      <c r="F15" s="70" t="s">
        <v>177</v>
      </c>
      <c r="G15" s="70" t="s">
        <v>1682</v>
      </c>
      <c r="H15" s="70" t="s">
        <v>1683</v>
      </c>
      <c r="I15" s="148"/>
      <c r="J15" s="71">
        <v>2.2215714964046831</v>
      </c>
      <c r="K15" s="71">
        <v>0.42452866873085721</v>
      </c>
      <c r="L15" s="71">
        <v>7.656639037766122</v>
      </c>
      <c r="M15" s="71">
        <v>3.832622049625992</v>
      </c>
      <c r="N15" s="71">
        <v>6.6114866763749642</v>
      </c>
      <c r="O15" s="71">
        <v>3.2114296510330269</v>
      </c>
      <c r="P15" s="71">
        <v>4.3364540607703441</v>
      </c>
      <c r="Q15" s="71">
        <v>0.186593109338586</v>
      </c>
      <c r="R15" s="71">
        <v>0</v>
      </c>
      <c r="S15" s="71">
        <v>0.2468581</v>
      </c>
      <c r="T15" s="72"/>
      <c r="U15" s="71">
        <v>86655</v>
      </c>
      <c r="V15" s="71">
        <v>189</v>
      </c>
      <c r="W15" s="71">
        <v>136</v>
      </c>
      <c r="X15" s="71">
        <v>940</v>
      </c>
      <c r="Y15" s="71">
        <v>1579</v>
      </c>
      <c r="Z15" s="71">
        <v>1631</v>
      </c>
      <c r="AA15" s="71">
        <v>851</v>
      </c>
      <c r="AB15" s="71">
        <v>3067</v>
      </c>
      <c r="AC15" s="71">
        <v>0</v>
      </c>
      <c r="AD15" s="71">
        <v>0.2468581</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1756</v>
      </c>
      <c r="B16" s="70">
        <v>25</v>
      </c>
      <c r="C16" s="70">
        <v>8</v>
      </c>
      <c r="D16" s="70">
        <v>2</v>
      </c>
      <c r="E16" s="70">
        <v>2011</v>
      </c>
      <c r="F16" s="70" t="s">
        <v>178</v>
      </c>
      <c r="G16" s="70" t="s">
        <v>1682</v>
      </c>
      <c r="H16" s="70" t="s">
        <v>1683</v>
      </c>
      <c r="I16" s="148"/>
      <c r="J16" s="71">
        <v>3.109222674373715</v>
      </c>
      <c r="K16" s="71">
        <v>0.59484363001426277</v>
      </c>
      <c r="L16" s="71">
        <v>7.144202122022703</v>
      </c>
      <c r="M16" s="71">
        <v>4.8416791691527994</v>
      </c>
      <c r="N16" s="71">
        <v>7.8673867770431984</v>
      </c>
      <c r="O16" s="71">
        <v>3.0159544241206042</v>
      </c>
      <c r="P16" s="71">
        <v>3.597528775666448</v>
      </c>
      <c r="Q16" s="71">
        <v>0.21214519737241899</v>
      </c>
      <c r="R16" s="71">
        <v>0</v>
      </c>
      <c r="S16" s="71">
        <v>0.21471997000000001</v>
      </c>
      <c r="T16" s="72"/>
      <c r="U16" s="71">
        <v>114220</v>
      </c>
      <c r="V16" s="71">
        <v>189</v>
      </c>
      <c r="W16" s="71">
        <v>136</v>
      </c>
      <c r="X16" s="71">
        <v>940</v>
      </c>
      <c r="Y16" s="71">
        <v>1561</v>
      </c>
      <c r="Z16" s="71">
        <v>1565</v>
      </c>
      <c r="AA16" s="71">
        <v>727</v>
      </c>
      <c r="AB16" s="71">
        <v>3023</v>
      </c>
      <c r="AC16" s="71">
        <v>0</v>
      </c>
      <c r="AD16" s="71">
        <v>0.21471997000000001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1757</v>
      </c>
      <c r="B17" s="70">
        <v>26</v>
      </c>
      <c r="C17" s="70">
        <v>9</v>
      </c>
      <c r="D17" s="70">
        <v>2</v>
      </c>
      <c r="E17" s="70">
        <v>2012</v>
      </c>
      <c r="F17" s="70" t="s">
        <v>179</v>
      </c>
      <c r="G17" s="70" t="s">
        <v>1682</v>
      </c>
      <c r="H17" s="70" t="s">
        <v>1683</v>
      </c>
      <c r="I17" s="148"/>
      <c r="J17" s="71">
        <v>2.3248209333516958</v>
      </c>
      <c r="K17" s="71">
        <v>0.67011435539821318</v>
      </c>
      <c r="L17" s="71">
        <v>7.2082875025994388</v>
      </c>
      <c r="M17" s="71">
        <v>6.0133501444417634</v>
      </c>
      <c r="N17" s="71">
        <v>8.4929167547293591</v>
      </c>
      <c r="O17" s="71">
        <v>2.9979573044317247</v>
      </c>
      <c r="P17" s="71">
        <v>3.6229735430938321</v>
      </c>
      <c r="Q17" s="71">
        <v>0.22568798788490799</v>
      </c>
      <c r="R17" s="71">
        <v>0</v>
      </c>
      <c r="S17" s="71">
        <v>0.22822729999999999</v>
      </c>
      <c r="T17" s="72"/>
      <c r="U17" s="71">
        <v>81829</v>
      </c>
      <c r="V17" s="71">
        <v>189</v>
      </c>
      <c r="W17" s="71">
        <v>136</v>
      </c>
      <c r="X17" s="71">
        <v>940</v>
      </c>
      <c r="Y17" s="71">
        <v>1534</v>
      </c>
      <c r="Z17" s="71">
        <v>1568</v>
      </c>
      <c r="AA17" s="71">
        <v>728</v>
      </c>
      <c r="AB17" s="71">
        <v>2960</v>
      </c>
      <c r="AC17" s="71">
        <v>0</v>
      </c>
      <c r="AD17" s="71">
        <v>0.22822729999999999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1758</v>
      </c>
      <c r="B18" s="70">
        <v>27</v>
      </c>
      <c r="C18" s="70">
        <v>10</v>
      </c>
      <c r="D18" s="70">
        <v>2</v>
      </c>
      <c r="E18" s="70">
        <v>2013</v>
      </c>
      <c r="F18" s="70" t="s">
        <v>180</v>
      </c>
      <c r="G18" s="70" t="s">
        <v>1682</v>
      </c>
      <c r="H18" s="70" t="s">
        <v>1683</v>
      </c>
      <c r="I18" s="148"/>
      <c r="J18" s="71">
        <v>2.2616286695351868</v>
      </c>
      <c r="K18" s="71">
        <v>0.55385180047430305</v>
      </c>
      <c r="L18" s="71">
        <v>6.3654862499553673</v>
      </c>
      <c r="M18" s="71">
        <v>5.5925594027156844</v>
      </c>
      <c r="N18" s="71">
        <v>8.1127236998169803</v>
      </c>
      <c r="O18" s="71">
        <v>2.9027693299315618</v>
      </c>
      <c r="P18" s="71">
        <v>3.8114626708740333</v>
      </c>
      <c r="Q18" s="71">
        <v>0.22394241754521399</v>
      </c>
      <c r="R18" s="71">
        <v>0</v>
      </c>
      <c r="S18" s="71">
        <v>0.3528286281855208</v>
      </c>
      <c r="T18" s="72"/>
      <c r="U18" s="71">
        <v>81054</v>
      </c>
      <c r="V18" s="71">
        <v>189</v>
      </c>
      <c r="W18" s="71">
        <v>136</v>
      </c>
      <c r="X18" s="71">
        <v>940</v>
      </c>
      <c r="Y18" s="71">
        <v>1512</v>
      </c>
      <c r="Z18" s="71">
        <v>1586</v>
      </c>
      <c r="AA18" s="71">
        <v>763</v>
      </c>
      <c r="AB18" s="71">
        <v>2895</v>
      </c>
      <c r="AC18" s="71">
        <v>0</v>
      </c>
      <c r="AD18" s="71">
        <v>0.3528286281855208</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1759</v>
      </c>
      <c r="B19" s="70">
        <v>28</v>
      </c>
      <c r="C19" s="70">
        <v>11</v>
      </c>
      <c r="D19" s="70">
        <v>2</v>
      </c>
      <c r="E19" s="70">
        <v>2014</v>
      </c>
      <c r="F19" s="70" t="s">
        <v>181</v>
      </c>
      <c r="G19" s="70" t="s">
        <v>1682</v>
      </c>
      <c r="H19" s="70" t="s">
        <v>1683</v>
      </c>
      <c r="I19" s="148"/>
      <c r="J19" s="71">
        <v>2.290398155304139</v>
      </c>
      <c r="K19" s="71">
        <v>0.43844732449076318</v>
      </c>
      <c r="L19" s="71">
        <v>5.4106613080472066</v>
      </c>
      <c r="M19" s="71">
        <v>5.2567574036026032</v>
      </c>
      <c r="N19" s="71">
        <v>8.5221499603131701</v>
      </c>
      <c r="O19" s="71">
        <v>2.738705966500695</v>
      </c>
      <c r="P19" s="71">
        <v>3.8362954007747634</v>
      </c>
      <c r="Q19" s="71">
        <v>0.21129697505609299</v>
      </c>
      <c r="R19" s="71">
        <v>0</v>
      </c>
      <c r="S19" s="71">
        <v>0.30232980592343822</v>
      </c>
      <c r="T19" s="72"/>
      <c r="U19" s="71">
        <v>91165</v>
      </c>
      <c r="V19" s="71">
        <v>130</v>
      </c>
      <c r="W19" s="71">
        <v>118</v>
      </c>
      <c r="X19" s="71">
        <v>840</v>
      </c>
      <c r="Y19" s="71">
        <v>1500</v>
      </c>
      <c r="Z19" s="71">
        <v>1576</v>
      </c>
      <c r="AA19" s="71">
        <v>764</v>
      </c>
      <c r="AB19" s="71">
        <v>2847</v>
      </c>
      <c r="AC19" s="71">
        <v>0</v>
      </c>
      <c r="AD19" s="71">
        <v>0.30232980592343822</v>
      </c>
      <c r="AE19" s="72"/>
      <c r="AF19" s="71"/>
      <c r="AG19" s="71"/>
      <c r="AH19" s="71"/>
      <c r="AI19" s="71"/>
      <c r="AJ19" s="71"/>
      <c r="AK19" s="71"/>
      <c r="AL19" s="71"/>
      <c r="AM19" s="71"/>
      <c r="AN19" s="71"/>
      <c r="AO19" s="71"/>
      <c r="AP19" s="71"/>
      <c r="AQ19" s="72"/>
      <c r="AR19" s="71">
        <v>5</v>
      </c>
      <c r="AS19" s="71">
        <v>1</v>
      </c>
      <c r="AT19" s="71">
        <v>0</v>
      </c>
      <c r="AU19" s="71">
        <v>0</v>
      </c>
      <c r="AV19" s="71">
        <v>0</v>
      </c>
      <c r="AW19" s="71">
        <v>0</v>
      </c>
      <c r="AX19" s="71"/>
      <c r="AY19" s="72"/>
      <c r="AZ19" s="71">
        <v>32</v>
      </c>
      <c r="BA19" s="71">
        <v>843.5</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1760</v>
      </c>
      <c r="B20" s="70">
        <v>29</v>
      </c>
      <c r="C20" s="70">
        <v>12</v>
      </c>
      <c r="D20" s="70">
        <v>2</v>
      </c>
      <c r="E20" s="70">
        <v>2015</v>
      </c>
      <c r="F20" s="70" t="s">
        <v>182</v>
      </c>
      <c r="G20" s="70" t="s">
        <v>1682</v>
      </c>
      <c r="H20" s="70" t="s">
        <v>1683</v>
      </c>
      <c r="I20" s="148"/>
      <c r="J20" s="71">
        <v>2.590019736123113</v>
      </c>
      <c r="K20" s="71">
        <v>0.42042540636487558</v>
      </c>
      <c r="L20" s="71">
        <v>5.695285487105763</v>
      </c>
      <c r="M20" s="71">
        <v>5.0862956985499386</v>
      </c>
      <c r="N20" s="71">
        <v>7.7339676648742133</v>
      </c>
      <c r="O20" s="71">
        <v>2.7108789365140575</v>
      </c>
      <c r="P20" s="71">
        <v>3.8242504097138519</v>
      </c>
      <c r="Q20" s="71">
        <v>0.202268914694341</v>
      </c>
      <c r="R20" s="71">
        <v>0</v>
      </c>
      <c r="S20" s="71">
        <v>0.24116769516673461</v>
      </c>
      <c r="T20" s="72"/>
      <c r="U20" s="71">
        <v>103360</v>
      </c>
      <c r="V20" s="71">
        <v>130</v>
      </c>
      <c r="W20" s="71">
        <v>118</v>
      </c>
      <c r="X20" s="71">
        <v>840</v>
      </c>
      <c r="Y20" s="71">
        <v>1479</v>
      </c>
      <c r="Z20" s="71">
        <v>1575</v>
      </c>
      <c r="AA20" s="71">
        <v>761</v>
      </c>
      <c r="AB20" s="71">
        <v>2784</v>
      </c>
      <c r="AC20" s="71">
        <v>0</v>
      </c>
      <c r="AD20" s="71">
        <v>0.24116769516673461</v>
      </c>
      <c r="AE20" s="72"/>
      <c r="AF20" s="71">
        <v>797660.18672872765</v>
      </c>
      <c r="AG20" s="71">
        <v>280095.75864594278</v>
      </c>
      <c r="AH20" s="71">
        <v>736411.03169004328</v>
      </c>
      <c r="AI20" s="71">
        <v>5342468.1779459678</v>
      </c>
      <c r="AJ20" s="71">
        <v>6550561.4330875492</v>
      </c>
      <c r="AK20" s="71">
        <v>0</v>
      </c>
      <c r="AL20" s="71">
        <v>0</v>
      </c>
      <c r="AM20" s="71">
        <v>381535.52155923448</v>
      </c>
      <c r="AN20" s="71">
        <v>0</v>
      </c>
      <c r="AO20" s="71">
        <v>0</v>
      </c>
      <c r="AP20" s="71">
        <v>14088732.109657466</v>
      </c>
      <c r="AQ20" s="72"/>
      <c r="AR20" s="71">
        <v>5</v>
      </c>
      <c r="AS20" s="71">
        <v>1</v>
      </c>
      <c r="AT20" s="71">
        <v>0</v>
      </c>
      <c r="AU20" s="71">
        <v>1</v>
      </c>
      <c r="AV20" s="71">
        <v>0</v>
      </c>
      <c r="AW20" s="71">
        <v>0</v>
      </c>
      <c r="AX20" s="71"/>
      <c r="AY20" s="72"/>
      <c r="AZ20" s="71">
        <v>32</v>
      </c>
      <c r="BA20" s="71">
        <v>843.5</v>
      </c>
      <c r="BB20" s="71">
        <v>0</v>
      </c>
      <c r="BC20" s="71">
        <v>260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1761</v>
      </c>
      <c r="B21" s="70">
        <v>30</v>
      </c>
      <c r="C21" s="70">
        <v>13</v>
      </c>
      <c r="D21" s="70">
        <v>2</v>
      </c>
      <c r="E21" s="70">
        <v>2016</v>
      </c>
      <c r="F21" s="70" t="s">
        <v>155</v>
      </c>
      <c r="G21" s="70" t="s">
        <v>1682</v>
      </c>
      <c r="H21" s="70" t="s">
        <v>1683</v>
      </c>
      <c r="I21" s="148"/>
      <c r="J21" s="71">
        <v>2.5273978893242521</v>
      </c>
      <c r="K21" s="71">
        <v>0.39657806088449721</v>
      </c>
      <c r="L21" s="71">
        <v>6.1244148486145713</v>
      </c>
      <c r="M21" s="71">
        <v>4.3609086849484289</v>
      </c>
      <c r="N21" s="71">
        <v>7.7904858171464255</v>
      </c>
      <c r="O21" s="71">
        <v>2.6813600126632231</v>
      </c>
      <c r="P21" s="71">
        <v>4.0667502588088213</v>
      </c>
      <c r="Q21" s="71">
        <v>0.19289606806191689</v>
      </c>
      <c r="R21" s="71">
        <v>0</v>
      </c>
      <c r="S21" s="71">
        <v>0.25911414500645868</v>
      </c>
      <c r="T21" s="72"/>
      <c r="U21" s="71">
        <v>96006</v>
      </c>
      <c r="V21" s="71">
        <v>130</v>
      </c>
      <c r="W21" s="71">
        <v>118</v>
      </c>
      <c r="X21" s="71">
        <v>840</v>
      </c>
      <c r="Y21" s="71">
        <v>1465</v>
      </c>
      <c r="Z21" s="71">
        <v>1577</v>
      </c>
      <c r="AA21" s="71">
        <v>837</v>
      </c>
      <c r="AB21" s="71">
        <v>2731</v>
      </c>
      <c r="AC21" s="71">
        <v>0</v>
      </c>
      <c r="AD21" s="71">
        <v>0.25911414500645868</v>
      </c>
      <c r="AE21" s="72"/>
      <c r="AF21" s="71">
        <v>792001.10287686717</v>
      </c>
      <c r="AG21" s="71">
        <v>266988.54058169358</v>
      </c>
      <c r="AH21" s="71">
        <v>624144.63645489491</v>
      </c>
      <c r="AI21" s="71">
        <v>5332848.4097465323</v>
      </c>
      <c r="AJ21" s="71">
        <v>6445018.8802241404</v>
      </c>
      <c r="AK21" s="71">
        <v>0</v>
      </c>
      <c r="AL21" s="71">
        <v>0</v>
      </c>
      <c r="AM21" s="71">
        <v>374562.86657957343</v>
      </c>
      <c r="AN21" s="71">
        <v>0</v>
      </c>
      <c r="AO21" s="71">
        <v>0</v>
      </c>
      <c r="AP21" s="71">
        <v>13835564.436463702</v>
      </c>
      <c r="AQ21" s="72"/>
      <c r="AR21" s="71">
        <v>6</v>
      </c>
      <c r="AS21" s="71">
        <v>1</v>
      </c>
      <c r="AT21" s="71">
        <v>0</v>
      </c>
      <c r="AU21" s="71">
        <v>1</v>
      </c>
      <c r="AV21" s="71">
        <v>0</v>
      </c>
      <c r="AW21" s="71">
        <v>0</v>
      </c>
      <c r="AX21" s="71"/>
      <c r="AY21" s="72"/>
      <c r="AZ21" s="71">
        <v>34.700000000000003</v>
      </c>
      <c r="BA21" s="71">
        <v>843.5</v>
      </c>
      <c r="BB21" s="71">
        <v>0</v>
      </c>
      <c r="BC21" s="71">
        <v>260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1762</v>
      </c>
      <c r="B22" s="70">
        <v>31</v>
      </c>
      <c r="C22" s="70">
        <v>14</v>
      </c>
      <c r="D22" s="70">
        <v>2</v>
      </c>
      <c r="E22" s="70">
        <v>2017</v>
      </c>
      <c r="F22" s="70" t="s">
        <v>156</v>
      </c>
      <c r="G22" s="70" t="s">
        <v>1682</v>
      </c>
      <c r="H22" s="70" t="s">
        <v>1683</v>
      </c>
      <c r="I22" s="148"/>
      <c r="J22" s="71">
        <v>2.4329266848269082</v>
      </c>
      <c r="K22" s="71">
        <v>0.40524339937771992</v>
      </c>
      <c r="L22" s="71">
        <v>5.528570865170706</v>
      </c>
      <c r="M22" s="71">
        <v>4.3726394006037452</v>
      </c>
      <c r="N22" s="71">
        <v>7.5193658278250819</v>
      </c>
      <c r="O22" s="71">
        <v>2.6459693412101428</v>
      </c>
      <c r="P22" s="71">
        <v>4.0796123974280682</v>
      </c>
      <c r="Q22" s="71">
        <v>0.18209511318517599</v>
      </c>
      <c r="R22" s="71">
        <v>0</v>
      </c>
      <c r="S22" s="71">
        <v>0.2369606826733599</v>
      </c>
      <c r="T22" s="72"/>
      <c r="U22" s="71">
        <v>90937</v>
      </c>
      <c r="V22" s="71">
        <v>130</v>
      </c>
      <c r="W22" s="71">
        <v>118</v>
      </c>
      <c r="X22" s="71">
        <v>840</v>
      </c>
      <c r="Y22" s="71">
        <v>1445</v>
      </c>
      <c r="Z22" s="71">
        <v>1582</v>
      </c>
      <c r="AA22" s="71">
        <v>845</v>
      </c>
      <c r="AB22" s="71">
        <v>2666</v>
      </c>
      <c r="AC22" s="71">
        <v>0</v>
      </c>
      <c r="AD22" s="71">
        <v>0.2369606826733599</v>
      </c>
      <c r="AE22" s="72"/>
      <c r="AF22" s="71">
        <v>737160.18304029235</v>
      </c>
      <c r="AG22" s="71">
        <v>267764.28864625702</v>
      </c>
      <c r="AH22" s="71">
        <v>762458.70991332782</v>
      </c>
      <c r="AI22" s="71">
        <v>5200910.3832544973</v>
      </c>
      <c r="AJ22" s="71">
        <v>5764558.0944998758</v>
      </c>
      <c r="AK22" s="71">
        <v>0</v>
      </c>
      <c r="AL22" s="71">
        <v>0</v>
      </c>
      <c r="AM22" s="71">
        <v>366220.10787969403</v>
      </c>
      <c r="AN22" s="71">
        <v>0</v>
      </c>
      <c r="AO22" s="71">
        <v>0</v>
      </c>
      <c r="AP22" s="71">
        <v>13099071.767233945</v>
      </c>
      <c r="AQ22" s="72"/>
      <c r="AR22" s="71">
        <v>6</v>
      </c>
      <c r="AS22" s="71">
        <v>3</v>
      </c>
      <c r="AT22" s="71">
        <v>0</v>
      </c>
      <c r="AU22" s="71">
        <v>1</v>
      </c>
      <c r="AV22" s="71">
        <v>0</v>
      </c>
      <c r="AW22" s="71">
        <v>0</v>
      </c>
      <c r="AX22" s="71"/>
      <c r="AY22" s="72"/>
      <c r="AZ22" s="71">
        <v>34.700000000000003</v>
      </c>
      <c r="BA22" s="71">
        <v>942.5</v>
      </c>
      <c r="BB22" s="71">
        <v>0</v>
      </c>
      <c r="BC22" s="71">
        <v>260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1763</v>
      </c>
      <c r="B23" s="70">
        <v>32</v>
      </c>
      <c r="C23" s="70">
        <v>15</v>
      </c>
      <c r="D23" s="70">
        <v>2</v>
      </c>
      <c r="E23" s="70">
        <v>2018</v>
      </c>
      <c r="F23" s="70" t="s">
        <v>183</v>
      </c>
      <c r="G23" s="70" t="s">
        <v>1682</v>
      </c>
      <c r="H23" s="70" t="s">
        <v>1683</v>
      </c>
      <c r="I23" s="148"/>
      <c r="J23" s="71">
        <v>2.2212924945970882</v>
      </c>
      <c r="K23" s="71">
        <v>0.37717184297843465</v>
      </c>
      <c r="L23" s="71">
        <v>5.0717516693872433</v>
      </c>
      <c r="M23" s="71">
        <v>4.3942055921101701</v>
      </c>
      <c r="N23" s="71">
        <v>6.7888059160041427</v>
      </c>
      <c r="O23" s="71">
        <v>2.5732816231888309</v>
      </c>
      <c r="P23" s="71">
        <v>4.0963615893207557</v>
      </c>
      <c r="Q23" s="71">
        <v>0.16498030928865801</v>
      </c>
      <c r="R23" s="71">
        <v>0</v>
      </c>
      <c r="S23" s="71">
        <v>0.31858782086631798</v>
      </c>
      <c r="T23" s="72"/>
      <c r="U23" s="71">
        <v>86753</v>
      </c>
      <c r="V23" s="71">
        <v>130</v>
      </c>
      <c r="W23" s="71">
        <v>118</v>
      </c>
      <c r="X23" s="71">
        <v>840</v>
      </c>
      <c r="Y23" s="71">
        <v>1417</v>
      </c>
      <c r="Z23" s="71">
        <v>1568</v>
      </c>
      <c r="AA23" s="71">
        <v>857</v>
      </c>
      <c r="AB23" s="71">
        <v>2603</v>
      </c>
      <c r="AC23" s="71">
        <v>0</v>
      </c>
      <c r="AD23" s="71">
        <v>0.31858782086631798</v>
      </c>
      <c r="AE23" s="72"/>
      <c r="AF23" s="71">
        <v>705932.90158042056</v>
      </c>
      <c r="AG23" s="71">
        <v>242262.62615130219</v>
      </c>
      <c r="AH23" s="71">
        <v>718617.42790968611</v>
      </c>
      <c r="AI23" s="71">
        <v>5316392.7731533069</v>
      </c>
      <c r="AJ23" s="71">
        <v>5251155.4891944919</v>
      </c>
      <c r="AK23" s="71">
        <v>0</v>
      </c>
      <c r="AL23" s="71">
        <v>0</v>
      </c>
      <c r="AM23" s="71">
        <v>358305.84118242201</v>
      </c>
      <c r="AN23" s="71">
        <v>0</v>
      </c>
      <c r="AO23" s="71">
        <v>0</v>
      </c>
      <c r="AP23" s="71">
        <v>12592667.05917163</v>
      </c>
      <c r="AQ23" s="72"/>
      <c r="AR23" s="71">
        <v>6</v>
      </c>
      <c r="AS23" s="71">
        <v>3</v>
      </c>
      <c r="AT23" s="71">
        <v>0</v>
      </c>
      <c r="AU23" s="71">
        <v>1</v>
      </c>
      <c r="AV23" s="71">
        <v>0</v>
      </c>
      <c r="AW23" s="71">
        <v>0</v>
      </c>
      <c r="AX23" s="71"/>
      <c r="AY23" s="72"/>
      <c r="AZ23" s="71">
        <v>35</v>
      </c>
      <c r="BA23" s="71">
        <v>943</v>
      </c>
      <c r="BB23" s="71">
        <v>0</v>
      </c>
      <c r="BC23" s="71">
        <v>260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1764</v>
      </c>
      <c r="B24" s="70">
        <v>33</v>
      </c>
      <c r="C24" s="70">
        <v>16</v>
      </c>
      <c r="D24" s="70">
        <v>2</v>
      </c>
      <c r="E24" s="70">
        <v>2019</v>
      </c>
      <c r="F24" s="70" t="s">
        <v>158</v>
      </c>
      <c r="G24" s="70" t="s">
        <v>1682</v>
      </c>
      <c r="H24" s="70" t="s">
        <v>1683</v>
      </c>
      <c r="I24" s="148"/>
      <c r="J24" s="71">
        <v>2.5667108237462903</v>
      </c>
      <c r="K24" s="71">
        <v>0.3499876971539414</v>
      </c>
      <c r="L24" s="71">
        <v>5.0944748474038324</v>
      </c>
      <c r="M24" s="71">
        <v>3.9420014229504101</v>
      </c>
      <c r="N24" s="71">
        <v>6.7998962846774411</v>
      </c>
      <c r="O24" s="71">
        <v>2.5157051301478228</v>
      </c>
      <c r="P24" s="71">
        <v>3.6456611013244054</v>
      </c>
      <c r="Q24" s="71">
        <v>0.15699079851987</v>
      </c>
      <c r="R24" s="71">
        <v>0</v>
      </c>
      <c r="S24" s="71">
        <v>0.28929185560165488</v>
      </c>
      <c r="T24" s="72"/>
      <c r="U24" s="71">
        <v>105451</v>
      </c>
      <c r="V24" s="71">
        <v>130</v>
      </c>
      <c r="W24" s="71">
        <v>118</v>
      </c>
      <c r="X24" s="71">
        <v>840</v>
      </c>
      <c r="Y24" s="71">
        <v>1402</v>
      </c>
      <c r="Z24" s="71">
        <v>1575</v>
      </c>
      <c r="AA24" s="71">
        <v>757</v>
      </c>
      <c r="AB24" s="71">
        <v>2544</v>
      </c>
      <c r="AC24" s="71">
        <v>0</v>
      </c>
      <c r="AD24" s="71">
        <v>0.28929185560165488</v>
      </c>
      <c r="AE24" s="72"/>
      <c r="AF24" s="71">
        <v>842008.31954594771</v>
      </c>
      <c r="AG24" s="71">
        <v>242190.88538865279</v>
      </c>
      <c r="AH24" s="71">
        <v>775892.16957093321</v>
      </c>
      <c r="AI24" s="71">
        <v>5209623.5761190858</v>
      </c>
      <c r="AJ24" s="71">
        <v>5480519.7732163593</v>
      </c>
      <c r="AK24" s="71">
        <v>0</v>
      </c>
      <c r="AL24" s="71">
        <v>0</v>
      </c>
      <c r="AM24" s="71">
        <v>346473.64877825347</v>
      </c>
      <c r="AN24" s="71">
        <v>0</v>
      </c>
      <c r="AO24" s="71">
        <v>0</v>
      </c>
      <c r="AP24" s="71">
        <v>12896708.372619232</v>
      </c>
      <c r="AQ24" s="72"/>
      <c r="AR24" s="71">
        <v>6</v>
      </c>
      <c r="AS24" s="71">
        <v>3</v>
      </c>
      <c r="AT24" s="71">
        <v>0</v>
      </c>
      <c r="AU24" s="71">
        <v>1</v>
      </c>
      <c r="AV24" s="71">
        <v>0</v>
      </c>
      <c r="AW24" s="71">
        <v>0</v>
      </c>
      <c r="AX24" s="71"/>
      <c r="AY24" s="72"/>
      <c r="AZ24" s="71">
        <v>34.700000000000003</v>
      </c>
      <c r="BA24" s="71">
        <v>942.5</v>
      </c>
      <c r="BB24" s="71">
        <v>0</v>
      </c>
      <c r="BC24" s="71">
        <v>260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1765</v>
      </c>
      <c r="B25" s="70">
        <v>34</v>
      </c>
      <c r="C25" s="70">
        <v>17</v>
      </c>
      <c r="D25" s="70">
        <v>2</v>
      </c>
      <c r="E25" s="70">
        <v>2020</v>
      </c>
      <c r="F25" s="70" t="s">
        <v>159</v>
      </c>
      <c r="G25" s="70" t="s">
        <v>1682</v>
      </c>
      <c r="H25" s="70" t="s">
        <v>1683</v>
      </c>
      <c r="I25" s="148"/>
      <c r="J25" s="71">
        <v>1.28073581506929</v>
      </c>
      <c r="K25" s="71">
        <v>0.32008991832268224</v>
      </c>
      <c r="L25" s="71">
        <v>7.2881716990815208</v>
      </c>
      <c r="M25" s="71">
        <v>3.4719917666318723</v>
      </c>
      <c r="N25" s="71">
        <v>6.1391348782744819</v>
      </c>
      <c r="O25" s="71">
        <v>2.1873201271749294</v>
      </c>
      <c r="P25" s="71">
        <v>3.3982196703247731</v>
      </c>
      <c r="Q25" s="71">
        <v>0.146163633305922</v>
      </c>
      <c r="R25" s="71">
        <v>0</v>
      </c>
      <c r="S25" s="71">
        <v>0.26958714056447552</v>
      </c>
      <c r="T25" s="72"/>
      <c r="U25" s="71">
        <v>59647</v>
      </c>
      <c r="V25" s="71">
        <v>110</v>
      </c>
      <c r="W25" s="71">
        <v>150</v>
      </c>
      <c r="X25" s="71">
        <v>778</v>
      </c>
      <c r="Y25" s="71">
        <v>1381</v>
      </c>
      <c r="Z25" s="71">
        <v>1563</v>
      </c>
      <c r="AA25" s="71">
        <v>750</v>
      </c>
      <c r="AB25" s="71">
        <v>2479</v>
      </c>
      <c r="AC25" s="71">
        <v>0</v>
      </c>
      <c r="AD25" s="71">
        <v>0.26958714056447552</v>
      </c>
      <c r="AE25" s="72"/>
      <c r="AF25" s="71">
        <v>465718.25472757692</v>
      </c>
      <c r="AG25" s="71">
        <v>205081.801423294</v>
      </c>
      <c r="AH25" s="71">
        <v>1068797.9029053678</v>
      </c>
      <c r="AI25" s="71">
        <v>4467028.3299740488</v>
      </c>
      <c r="AJ25" s="71">
        <v>5671059.680187338</v>
      </c>
      <c r="AK25" s="71"/>
      <c r="AL25" s="71"/>
      <c r="AM25" s="71">
        <v>323537.04226445028</v>
      </c>
      <c r="AN25" s="71"/>
      <c r="AO25" s="71"/>
      <c r="AP25" s="71">
        <v>12201223.011482075</v>
      </c>
      <c r="AQ25" s="72"/>
      <c r="AR25" s="71">
        <v>6</v>
      </c>
      <c r="AS25" s="71">
        <v>4</v>
      </c>
      <c r="AT25" s="71">
        <v>0</v>
      </c>
      <c r="AU25" s="71">
        <v>2</v>
      </c>
      <c r="AV25" s="71">
        <v>0</v>
      </c>
      <c r="AW25" s="71">
        <v>0</v>
      </c>
      <c r="AX25" s="71"/>
      <c r="AY25" s="72"/>
      <c r="AZ25" s="71">
        <v>34.700000000000003</v>
      </c>
      <c r="BA25" s="71">
        <v>992</v>
      </c>
      <c r="BB25" s="71">
        <v>0</v>
      </c>
      <c r="BC25" s="71">
        <v>552</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1766</v>
      </c>
      <c r="B26" s="70">
        <v>34</v>
      </c>
      <c r="C26" s="70">
        <v>18</v>
      </c>
      <c r="D26" s="70">
        <v>2</v>
      </c>
      <c r="E26" s="70">
        <v>2021</v>
      </c>
      <c r="F26" s="70" t="s">
        <v>160</v>
      </c>
      <c r="G26" s="1064" t="s">
        <v>1682</v>
      </c>
      <c r="H26" s="70" t="s">
        <v>1683</v>
      </c>
      <c r="I26" s="148"/>
      <c r="J26" s="71">
        <v>2.6207532783759948</v>
      </c>
      <c r="K26" s="71">
        <v>0.30833544284322678</v>
      </c>
      <c r="L26" s="71">
        <v>6.6511049127609052</v>
      </c>
      <c r="M26" s="71">
        <v>3.5262121044680117</v>
      </c>
      <c r="N26" s="71">
        <v>5.9246670831026558</v>
      </c>
      <c r="O26" s="71">
        <v>2.1120968269028446</v>
      </c>
      <c r="P26" s="71">
        <v>3.4570777668111923</v>
      </c>
      <c r="Q26" s="71">
        <v>0.140829703042615</v>
      </c>
      <c r="R26" s="71">
        <v>0</v>
      </c>
      <c r="S26" s="71">
        <v>0.30954047281861391</v>
      </c>
      <c r="T26" s="72"/>
      <c r="U26" s="71">
        <v>125342</v>
      </c>
      <c r="V26" s="71">
        <v>110</v>
      </c>
      <c r="W26" s="71">
        <v>150</v>
      </c>
      <c r="X26" s="71">
        <v>778</v>
      </c>
      <c r="Y26" s="71">
        <v>1349</v>
      </c>
      <c r="Z26" s="71">
        <v>1554</v>
      </c>
      <c r="AA26" s="71">
        <v>744</v>
      </c>
      <c r="AB26" s="71">
        <v>2412</v>
      </c>
      <c r="AC26" s="71">
        <v>0</v>
      </c>
      <c r="AD26" s="71">
        <v>0.30954047281861391</v>
      </c>
      <c r="AE26" s="72"/>
      <c r="AF26" s="71">
        <v>960065.76834596298</v>
      </c>
      <c r="AG26" s="71">
        <v>208623.24222426084</v>
      </c>
      <c r="AH26" s="71">
        <v>958239.52012452867</v>
      </c>
      <c r="AI26" s="71">
        <v>4901654.2434030259</v>
      </c>
      <c r="AJ26" s="71">
        <v>5396275.0043388819</v>
      </c>
      <c r="AK26" s="71">
        <v>0</v>
      </c>
      <c r="AL26" s="71">
        <v>0</v>
      </c>
      <c r="AM26" s="71">
        <v>316608.49739242066</v>
      </c>
      <c r="AN26" s="71">
        <v>0</v>
      </c>
      <c r="AO26" s="71">
        <v>0</v>
      </c>
      <c r="AP26" s="71">
        <v>12741466.27582908</v>
      </c>
      <c r="AQ26" s="72"/>
      <c r="AR26" s="71">
        <v>8</v>
      </c>
      <c r="AS26" s="71">
        <v>4</v>
      </c>
      <c r="AT26" s="71">
        <v>0</v>
      </c>
      <c r="AU26" s="71">
        <v>2</v>
      </c>
      <c r="AV26" s="71">
        <v>0</v>
      </c>
      <c r="AW26" s="71">
        <v>0</v>
      </c>
      <c r="AX26" s="71"/>
      <c r="AY26" s="72"/>
      <c r="AZ26" s="71">
        <v>54.1</v>
      </c>
      <c r="BA26" s="71">
        <v>992</v>
      </c>
      <c r="BB26" s="71">
        <v>0</v>
      </c>
      <c r="BC26" s="71">
        <v>552</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1687</v>
      </c>
      <c r="B27" s="70">
        <v>34</v>
      </c>
      <c r="C27" s="70">
        <v>19</v>
      </c>
      <c r="D27" s="70">
        <v>2</v>
      </c>
      <c r="E27" s="70">
        <v>2022</v>
      </c>
      <c r="F27" s="70" t="s">
        <v>161</v>
      </c>
      <c r="G27" s="1064" t="s">
        <v>1682</v>
      </c>
      <c r="H27" s="70" t="s">
        <v>1683</v>
      </c>
      <c r="I27" s="148"/>
      <c r="J27" s="71">
        <v>2.1479431735407046</v>
      </c>
      <c r="K27" s="71">
        <v>0.29493952498275833</v>
      </c>
      <c r="L27" s="71">
        <v>5.9635937105437478</v>
      </c>
      <c r="M27" s="71">
        <v>3.5951581257087413</v>
      </c>
      <c r="N27" s="71">
        <v>5.7829271363278894</v>
      </c>
      <c r="O27" s="71">
        <v>2.2201464072990293</v>
      </c>
      <c r="P27" s="71">
        <v>3.428052145394834</v>
      </c>
      <c r="Q27" s="71">
        <v>0.13910943784424012</v>
      </c>
      <c r="R27" s="71">
        <v>0</v>
      </c>
      <c r="S27" s="71">
        <v>0.37058906947597509</v>
      </c>
      <c r="T27" s="72"/>
      <c r="U27" s="71">
        <v>126348</v>
      </c>
      <c r="V27" s="71">
        <v>110</v>
      </c>
      <c r="W27" s="71">
        <v>150</v>
      </c>
      <c r="X27" s="71">
        <v>778</v>
      </c>
      <c r="Y27" s="71">
        <v>1337</v>
      </c>
      <c r="Z27" s="71">
        <v>1552</v>
      </c>
      <c r="AA27" s="71">
        <v>749</v>
      </c>
      <c r="AB27" s="71">
        <v>2363</v>
      </c>
      <c r="AC27" s="71">
        <v>0</v>
      </c>
      <c r="AD27" s="71">
        <v>0.37058906947597509</v>
      </c>
      <c r="AE27" s="72"/>
      <c r="AF27" s="71">
        <v>862770.57673502993</v>
      </c>
      <c r="AG27" s="71">
        <v>210455.90806267498</v>
      </c>
      <c r="AH27" s="71">
        <v>1063654.6766068812</v>
      </c>
      <c r="AI27" s="71">
        <v>4867952.3091035467</v>
      </c>
      <c r="AJ27" s="71">
        <v>5444083.0822458742</v>
      </c>
      <c r="AK27" s="71">
        <v>0</v>
      </c>
      <c r="AL27" s="71">
        <v>0</v>
      </c>
      <c r="AM27" s="71">
        <v>305127.79668401409</v>
      </c>
      <c r="AN27" s="71">
        <v>0</v>
      </c>
      <c r="AO27" s="71">
        <v>0</v>
      </c>
      <c r="AP27" s="71">
        <v>12754044.349438021</v>
      </c>
      <c r="AQ27" s="72"/>
      <c r="AR27" s="71">
        <v>8</v>
      </c>
      <c r="AS27" s="71">
        <v>4</v>
      </c>
      <c r="AT27" s="71">
        <v>0</v>
      </c>
      <c r="AU27" s="71">
        <v>2</v>
      </c>
      <c r="AV27" s="71">
        <v>0</v>
      </c>
      <c r="AW27" s="71">
        <v>0</v>
      </c>
      <c r="AX27" s="71"/>
      <c r="AY27" s="72"/>
      <c r="AZ27" s="71">
        <v>54.1</v>
      </c>
      <c r="BA27" s="71">
        <v>992</v>
      </c>
      <c r="BB27" s="71">
        <v>0</v>
      </c>
      <c r="BC27" s="71">
        <v>552</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1767</v>
      </c>
      <c r="B28" s="70">
        <v>34</v>
      </c>
      <c r="C28" s="70">
        <v>20</v>
      </c>
      <c r="D28" s="70">
        <v>2</v>
      </c>
      <c r="E28" s="70">
        <v>2023</v>
      </c>
      <c r="F28" s="70" t="s">
        <v>1539</v>
      </c>
      <c r="G28" s="70" t="s">
        <v>1682</v>
      </c>
      <c r="H28" s="70" t="s">
        <v>1683</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9</v>
      </c>
      <c r="AS28" s="71">
        <v>4</v>
      </c>
      <c r="AT28" s="71">
        <v>0</v>
      </c>
      <c r="AU28" s="71">
        <v>2</v>
      </c>
      <c r="AV28" s="71">
        <v>0</v>
      </c>
      <c r="AW28" s="71">
        <v>0</v>
      </c>
      <c r="AX28" s="71"/>
      <c r="AY28" s="72"/>
      <c r="AZ28" s="71">
        <v>56.2</v>
      </c>
      <c r="BA28" s="71">
        <v>992</v>
      </c>
      <c r="BB28" s="71">
        <v>0</v>
      </c>
      <c r="BC28" s="71">
        <v>552</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1681</v>
      </c>
      <c r="B29" s="70">
        <v>34</v>
      </c>
      <c r="C29" s="70">
        <v>21</v>
      </c>
      <c r="D29" s="70">
        <v>2</v>
      </c>
      <c r="E29" s="70">
        <v>2024</v>
      </c>
      <c r="F29" s="70" t="s">
        <v>1554</v>
      </c>
      <c r="G29" s="70" t="s">
        <v>1682</v>
      </c>
      <c r="H29" s="70" t="s">
        <v>1683</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1768</v>
      </c>
      <c r="B30" s="70">
        <v>120</v>
      </c>
      <c r="C30" s="70">
        <v>1</v>
      </c>
      <c r="D30" s="70">
        <v>8</v>
      </c>
      <c r="E30" s="70">
        <v>1990</v>
      </c>
      <c r="F30" s="70" t="s">
        <v>787</v>
      </c>
      <c r="G30" s="70" t="s">
        <v>1660</v>
      </c>
      <c r="H30" s="70" t="s">
        <v>1661</v>
      </c>
      <c r="I30" s="148"/>
      <c r="J30" s="71">
        <v>7.6335144391241254</v>
      </c>
      <c r="K30" s="71">
        <v>0.90178668413720442</v>
      </c>
      <c r="L30" s="71">
        <v>15.474692691025099</v>
      </c>
      <c r="M30" s="71">
        <v>2.7585114510274109</v>
      </c>
      <c r="N30" s="71">
        <v>6.7125938490375736</v>
      </c>
      <c r="O30" s="71">
        <v>2.961257894029683</v>
      </c>
      <c r="P30" s="71">
        <v>3.875440725386067</v>
      </c>
      <c r="Q30" s="71">
        <v>0.22480064774908201</v>
      </c>
      <c r="R30" s="71">
        <v>0</v>
      </c>
      <c r="S30" s="71">
        <v>0.1830579662406242</v>
      </c>
      <c r="T30" s="72"/>
      <c r="U30" s="71">
        <v>214322</v>
      </c>
      <c r="V30" s="71">
        <v>165</v>
      </c>
      <c r="W30" s="71">
        <v>181</v>
      </c>
      <c r="X30" s="71">
        <v>925</v>
      </c>
      <c r="Y30" s="71">
        <v>1436</v>
      </c>
      <c r="Z30" s="71">
        <v>1218</v>
      </c>
      <c r="AA30" s="71">
        <v>941</v>
      </c>
      <c r="AB30" s="71">
        <v>3650</v>
      </c>
      <c r="AC30" s="71">
        <v>0</v>
      </c>
      <c r="AD30" s="71">
        <v>0.1830579662406242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1769</v>
      </c>
      <c r="B31" s="70">
        <v>121</v>
      </c>
      <c r="C31" s="70">
        <v>2</v>
      </c>
      <c r="D31" s="70">
        <v>8</v>
      </c>
      <c r="E31" s="70">
        <v>2005</v>
      </c>
      <c r="F31" s="70" t="s">
        <v>789</v>
      </c>
      <c r="G31" s="70" t="s">
        <v>1660</v>
      </c>
      <c r="H31" s="70" t="s">
        <v>1661</v>
      </c>
      <c r="I31" s="148"/>
      <c r="J31" s="71">
        <v>3.5816951007363662</v>
      </c>
      <c r="K31" s="71">
        <v>0.46223926532067072</v>
      </c>
      <c r="L31" s="71">
        <v>7.4325282531919239</v>
      </c>
      <c r="M31" s="71">
        <v>3.429863842351502</v>
      </c>
      <c r="N31" s="71">
        <v>7.1660375792923308</v>
      </c>
      <c r="O31" s="71">
        <v>3.1935050524947268</v>
      </c>
      <c r="P31" s="71">
        <v>3.47983514755968</v>
      </c>
      <c r="Q31" s="71">
        <v>0.17580032175038299</v>
      </c>
      <c r="R31" s="71">
        <v>0</v>
      </c>
      <c r="S31" s="71">
        <v>0</v>
      </c>
      <c r="T31" s="72"/>
      <c r="U31" s="71">
        <v>110622</v>
      </c>
      <c r="V31" s="71">
        <v>141</v>
      </c>
      <c r="W31" s="71">
        <v>66</v>
      </c>
      <c r="X31" s="71">
        <v>557</v>
      </c>
      <c r="Y31" s="71">
        <v>1461</v>
      </c>
      <c r="Z31" s="71">
        <v>1520</v>
      </c>
      <c r="AA31" s="71">
        <v>692</v>
      </c>
      <c r="AB31" s="71">
        <v>2984</v>
      </c>
      <c r="AC31" s="71">
        <v>0</v>
      </c>
      <c r="AD31" s="71">
        <v>0</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1770</v>
      </c>
      <c r="B32" s="70">
        <v>122</v>
      </c>
      <c r="C32" s="70">
        <v>3</v>
      </c>
      <c r="D32" s="70">
        <v>8</v>
      </c>
      <c r="E32" s="70">
        <v>2006</v>
      </c>
      <c r="F32" s="70" t="s">
        <v>790</v>
      </c>
      <c r="G32" s="70" t="s">
        <v>1660</v>
      </c>
      <c r="H32" s="70" t="s">
        <v>1661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1771</v>
      </c>
      <c r="B33" s="70">
        <v>123</v>
      </c>
      <c r="C33" s="70">
        <v>4</v>
      </c>
      <c r="D33" s="70">
        <v>8</v>
      </c>
      <c r="E33" s="70">
        <v>2007</v>
      </c>
      <c r="F33" s="70" t="s">
        <v>791</v>
      </c>
      <c r="G33" s="70" t="s">
        <v>1660</v>
      </c>
      <c r="H33" s="70" t="s">
        <v>1661</v>
      </c>
      <c r="I33" s="148"/>
      <c r="J33" s="71">
        <v>3.592637939137636</v>
      </c>
      <c r="K33" s="71">
        <v>0.47187402001362599</v>
      </c>
      <c r="L33" s="71">
        <v>10.258602071885241</v>
      </c>
      <c r="M33" s="71">
        <v>4.4786272467367212</v>
      </c>
      <c r="N33" s="71">
        <v>7.1080933402527533</v>
      </c>
      <c r="O33" s="71">
        <v>3.0376444795676538</v>
      </c>
      <c r="P33" s="71">
        <v>3.462207956242918</v>
      </c>
      <c r="Q33" s="71">
        <v>0.18063932884859299</v>
      </c>
      <c r="R33" s="71">
        <v>0</v>
      </c>
      <c r="S33" s="71">
        <v>0</v>
      </c>
      <c r="T33" s="72"/>
      <c r="U33" s="71">
        <v>117983</v>
      </c>
      <c r="V33" s="71">
        <v>157</v>
      </c>
      <c r="W33" s="71">
        <v>125</v>
      </c>
      <c r="X33" s="71">
        <v>911</v>
      </c>
      <c r="Y33" s="71">
        <v>1453</v>
      </c>
      <c r="Z33" s="71">
        <v>1503</v>
      </c>
      <c r="AA33" s="71">
        <v>678</v>
      </c>
      <c r="AB33" s="71">
        <v>2904</v>
      </c>
      <c r="AC33" s="71">
        <v>0</v>
      </c>
      <c r="AD33" s="71">
        <v>0</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1772</v>
      </c>
      <c r="B34" s="70">
        <v>124</v>
      </c>
      <c r="C34" s="70">
        <v>5</v>
      </c>
      <c r="D34" s="70">
        <v>8</v>
      </c>
      <c r="E34" s="70">
        <v>2008</v>
      </c>
      <c r="F34" s="70" t="s">
        <v>792</v>
      </c>
      <c r="G34" s="70" t="s">
        <v>1660</v>
      </c>
      <c r="H34" s="70" t="s">
        <v>1661</v>
      </c>
      <c r="I34" s="148"/>
      <c r="J34" s="71">
        <v>3.2883757826109168</v>
      </c>
      <c r="K34" s="71">
        <v>0.41414376065420078</v>
      </c>
      <c r="L34" s="71">
        <v>9.9917289204695265</v>
      </c>
      <c r="M34" s="71">
        <v>5.240427568679511</v>
      </c>
      <c r="N34" s="71">
        <v>7.2781358151906099</v>
      </c>
      <c r="O34" s="71">
        <v>2.870210337734052</v>
      </c>
      <c r="P34" s="71">
        <v>3.2797383949319059</v>
      </c>
      <c r="Q34" s="71">
        <v>0.17600275730751799</v>
      </c>
      <c r="R34" s="71">
        <v>0</v>
      </c>
      <c r="S34" s="71">
        <v>0</v>
      </c>
      <c r="T34" s="72"/>
      <c r="U34" s="71">
        <v>113465</v>
      </c>
      <c r="V34" s="71">
        <v>157</v>
      </c>
      <c r="W34" s="71">
        <v>141</v>
      </c>
      <c r="X34" s="71">
        <v>911</v>
      </c>
      <c r="Y34" s="71">
        <v>1468</v>
      </c>
      <c r="Z34" s="71">
        <v>1470</v>
      </c>
      <c r="AA34" s="71">
        <v>643</v>
      </c>
      <c r="AB34" s="71">
        <v>2876</v>
      </c>
      <c r="AC34" s="71">
        <v>0</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1773</v>
      </c>
      <c r="B35" s="70">
        <v>125</v>
      </c>
      <c r="C35" s="70">
        <v>6</v>
      </c>
      <c r="D35" s="70">
        <v>8</v>
      </c>
      <c r="E35" s="70">
        <v>2009</v>
      </c>
      <c r="F35" s="70" t="s">
        <v>176</v>
      </c>
      <c r="G35" s="70" t="s">
        <v>1660</v>
      </c>
      <c r="H35" s="70" t="s">
        <v>1661</v>
      </c>
      <c r="I35" s="148"/>
      <c r="J35" s="71">
        <v>3.2021735262577851</v>
      </c>
      <c r="K35" s="71">
        <v>0.28429805679942838</v>
      </c>
      <c r="L35" s="71">
        <v>7.0497025395321442</v>
      </c>
      <c r="M35" s="71">
        <v>4.6368731172182489</v>
      </c>
      <c r="N35" s="71">
        <v>6.3748985245975041</v>
      </c>
      <c r="O35" s="71">
        <v>2.9276528086061511</v>
      </c>
      <c r="P35" s="71">
        <v>3.184780859040921</v>
      </c>
      <c r="Q35" s="71">
        <v>0.16783809470863501</v>
      </c>
      <c r="R35" s="71">
        <v>0</v>
      </c>
      <c r="S35" s="71">
        <v>0</v>
      </c>
      <c r="T35" s="72"/>
      <c r="U35" s="71">
        <v>111580</v>
      </c>
      <c r="V35" s="71">
        <v>132</v>
      </c>
      <c r="W35" s="71">
        <v>114</v>
      </c>
      <c r="X35" s="71">
        <v>1018</v>
      </c>
      <c r="Y35" s="71">
        <v>1497</v>
      </c>
      <c r="Z35" s="71">
        <v>1480</v>
      </c>
      <c r="AA35" s="71">
        <v>641</v>
      </c>
      <c r="AB35" s="71">
        <v>2879</v>
      </c>
      <c r="AC35" s="71">
        <v>0</v>
      </c>
      <c r="AD35" s="71">
        <v>0</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7.24</v>
      </c>
      <c r="BJ35" s="71">
        <v>0</v>
      </c>
      <c r="BK35" s="71">
        <v>0</v>
      </c>
      <c r="BL35" s="71">
        <v>0</v>
      </c>
      <c r="BM35" s="71">
        <v>0</v>
      </c>
      <c r="BN35" s="72"/>
      <c r="BO35" s="71">
        <v>0</v>
      </c>
      <c r="BP35" s="71">
        <v>1</v>
      </c>
      <c r="BQ35" s="71">
        <v>0</v>
      </c>
      <c r="BR35" s="71">
        <v>0</v>
      </c>
      <c r="BS35" s="71">
        <v>0</v>
      </c>
      <c r="BT35" s="71">
        <v>0</v>
      </c>
      <c r="BU35"/>
      <c r="BV35" s="70">
        <v>7.24</v>
      </c>
      <c r="BW35" s="70">
        <v>0</v>
      </c>
      <c r="BX35" s="70">
        <v>0</v>
      </c>
      <c r="BY35" s="70">
        <v>0</v>
      </c>
      <c r="BZ35" s="70">
        <v>0</v>
      </c>
      <c r="CA35" s="70">
        <v>0</v>
      </c>
      <c r="CB35" s="70">
        <v>0</v>
      </c>
      <c r="CC35" s="70">
        <v>0</v>
      </c>
      <c r="CD35" s="70">
        <v>0</v>
      </c>
    </row>
    <row r="36" spans="1:82">
      <c r="A36" s="70" t="s">
        <v>1774</v>
      </c>
      <c r="B36" s="70">
        <v>126</v>
      </c>
      <c r="C36" s="70">
        <v>7</v>
      </c>
      <c r="D36" s="70">
        <v>8</v>
      </c>
      <c r="E36" s="70">
        <v>2010</v>
      </c>
      <c r="F36" s="70" t="s">
        <v>177</v>
      </c>
      <c r="G36" s="70" t="s">
        <v>1660</v>
      </c>
      <c r="H36" s="70" t="s">
        <v>1661</v>
      </c>
      <c r="I36" s="148"/>
      <c r="J36" s="71">
        <v>2.6580408833562701</v>
      </c>
      <c r="K36" s="71">
        <v>0.29649621308186852</v>
      </c>
      <c r="L36" s="71">
        <v>6.4180650757745434</v>
      </c>
      <c r="M36" s="71">
        <v>4.1506481345949569</v>
      </c>
      <c r="N36" s="71">
        <v>6.268141579818443</v>
      </c>
      <c r="O36" s="71">
        <v>2.9593983847349099</v>
      </c>
      <c r="P36" s="71">
        <v>3.2001094596519111</v>
      </c>
      <c r="Q36" s="71">
        <v>0.17339105367296001</v>
      </c>
      <c r="R36" s="71">
        <v>0</v>
      </c>
      <c r="S36" s="71">
        <v>0</v>
      </c>
      <c r="T36" s="72"/>
      <c r="U36" s="71">
        <v>103680</v>
      </c>
      <c r="V36" s="71">
        <v>132</v>
      </c>
      <c r="W36" s="71">
        <v>114</v>
      </c>
      <c r="X36" s="71">
        <v>1018</v>
      </c>
      <c r="Y36" s="71">
        <v>1497</v>
      </c>
      <c r="Z36" s="71">
        <v>1503</v>
      </c>
      <c r="AA36" s="71">
        <v>628</v>
      </c>
      <c r="AB36" s="71">
        <v>2850</v>
      </c>
      <c r="AC36" s="71">
        <v>0</v>
      </c>
      <c r="AD36" s="71">
        <v>0</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2.59</v>
      </c>
      <c r="BJ36" s="71">
        <v>0</v>
      </c>
      <c r="BK36" s="71">
        <v>0</v>
      </c>
      <c r="BL36" s="71">
        <v>0</v>
      </c>
      <c r="BM36" s="71">
        <v>0</v>
      </c>
      <c r="BN36" s="72"/>
      <c r="BO36" s="71">
        <v>0</v>
      </c>
      <c r="BP36" s="71">
        <v>1</v>
      </c>
      <c r="BQ36" s="71">
        <v>0</v>
      </c>
      <c r="BR36" s="71">
        <v>0</v>
      </c>
      <c r="BS36" s="71">
        <v>0</v>
      </c>
      <c r="BT36" s="71">
        <v>0</v>
      </c>
      <c r="BU36"/>
      <c r="BV36" s="70">
        <v>2.59</v>
      </c>
      <c r="BW36" s="70">
        <v>0</v>
      </c>
      <c r="BX36" s="70">
        <v>0</v>
      </c>
      <c r="BY36" s="70">
        <v>0</v>
      </c>
      <c r="BZ36" s="70">
        <v>0</v>
      </c>
      <c r="CA36" s="70">
        <v>0</v>
      </c>
      <c r="CB36" s="70">
        <v>0</v>
      </c>
      <c r="CC36" s="70">
        <v>0</v>
      </c>
      <c r="CD36" s="70">
        <v>0</v>
      </c>
    </row>
    <row r="37" spans="1:82">
      <c r="A37" s="70" t="s">
        <v>1775</v>
      </c>
      <c r="B37" s="70">
        <v>127</v>
      </c>
      <c r="C37" s="70">
        <v>8</v>
      </c>
      <c r="D37" s="70">
        <v>8</v>
      </c>
      <c r="E37" s="70">
        <v>2011</v>
      </c>
      <c r="F37" s="70" t="s">
        <v>178</v>
      </c>
      <c r="G37" s="70" t="s">
        <v>1660</v>
      </c>
      <c r="H37" s="70" t="s">
        <v>1661</v>
      </c>
      <c r="I37" s="148"/>
      <c r="J37" s="71">
        <v>3.572285070747129</v>
      </c>
      <c r="K37" s="71">
        <v>0.41544634477186609</v>
      </c>
      <c r="L37" s="71">
        <v>5.9885223669896179</v>
      </c>
      <c r="M37" s="71">
        <v>5.2434355257420746</v>
      </c>
      <c r="N37" s="71">
        <v>7.6204284477189734</v>
      </c>
      <c r="O37" s="71">
        <v>2.8791283767643336</v>
      </c>
      <c r="P37" s="71">
        <v>2.7760847911263786</v>
      </c>
      <c r="Q37" s="71">
        <v>0.19874138238792299</v>
      </c>
      <c r="R37" s="71">
        <v>0</v>
      </c>
      <c r="S37" s="71">
        <v>0</v>
      </c>
      <c r="T37" s="72"/>
      <c r="U37" s="71">
        <v>131231</v>
      </c>
      <c r="V37" s="71">
        <v>132</v>
      </c>
      <c r="W37" s="71">
        <v>114</v>
      </c>
      <c r="X37" s="71">
        <v>1018</v>
      </c>
      <c r="Y37" s="71">
        <v>1512</v>
      </c>
      <c r="Z37" s="71">
        <v>1494</v>
      </c>
      <c r="AA37" s="71">
        <v>561</v>
      </c>
      <c r="AB37" s="71">
        <v>2832</v>
      </c>
      <c r="AC37" s="71">
        <v>0</v>
      </c>
      <c r="AD37" s="71">
        <v>0</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3.55</v>
      </c>
      <c r="BJ37" s="71">
        <v>0</v>
      </c>
      <c r="BK37" s="71">
        <v>0</v>
      </c>
      <c r="BL37" s="71">
        <v>0</v>
      </c>
      <c r="BM37" s="71">
        <v>0</v>
      </c>
      <c r="BN37" s="72"/>
      <c r="BO37" s="71">
        <v>0</v>
      </c>
      <c r="BP37" s="71">
        <v>1</v>
      </c>
      <c r="BQ37" s="71">
        <v>0</v>
      </c>
      <c r="BR37" s="71">
        <v>0</v>
      </c>
      <c r="BS37" s="71">
        <v>0</v>
      </c>
      <c r="BT37" s="71">
        <v>0</v>
      </c>
      <c r="BU37"/>
      <c r="BV37" s="70">
        <v>3.55</v>
      </c>
      <c r="BW37" s="70">
        <v>0</v>
      </c>
      <c r="BX37" s="70">
        <v>0</v>
      </c>
      <c r="BY37" s="70">
        <v>0</v>
      </c>
      <c r="BZ37" s="70">
        <v>0</v>
      </c>
      <c r="CA37" s="70">
        <v>0</v>
      </c>
      <c r="CB37" s="70">
        <v>0</v>
      </c>
      <c r="CC37" s="70">
        <v>0</v>
      </c>
      <c r="CD37" s="70">
        <v>0</v>
      </c>
    </row>
    <row r="38" spans="1:82">
      <c r="A38" s="70" t="s">
        <v>1776</v>
      </c>
      <c r="B38" s="70">
        <v>128</v>
      </c>
      <c r="C38" s="70">
        <v>9</v>
      </c>
      <c r="D38" s="70">
        <v>8</v>
      </c>
      <c r="E38" s="70">
        <v>2012</v>
      </c>
      <c r="F38" s="70" t="s">
        <v>179</v>
      </c>
      <c r="G38" s="70" t="s">
        <v>1660</v>
      </c>
      <c r="H38" s="70" t="s">
        <v>1661</v>
      </c>
      <c r="I38" s="148"/>
      <c r="J38" s="71">
        <v>0</v>
      </c>
      <c r="K38" s="71">
        <v>0.46801637519875211</v>
      </c>
      <c r="L38" s="71">
        <v>6.0422409948259999</v>
      </c>
      <c r="M38" s="71">
        <v>6.5123302628103348</v>
      </c>
      <c r="N38" s="71">
        <v>8.2714586907207703</v>
      </c>
      <c r="O38" s="71">
        <v>2.8927993632686224</v>
      </c>
      <c r="P38" s="71">
        <v>2.7321599933496068</v>
      </c>
      <c r="Q38" s="71">
        <v>0.211887472409513</v>
      </c>
      <c r="R38" s="71">
        <v>0</v>
      </c>
      <c r="S38" s="71">
        <v>0</v>
      </c>
      <c r="T38" s="72"/>
      <c r="U38" s="71">
        <v>0</v>
      </c>
      <c r="V38" s="71">
        <v>132</v>
      </c>
      <c r="W38" s="71">
        <v>114</v>
      </c>
      <c r="X38" s="71">
        <v>1018</v>
      </c>
      <c r="Y38" s="71">
        <v>1494</v>
      </c>
      <c r="Z38" s="71">
        <v>1513</v>
      </c>
      <c r="AA38" s="71">
        <v>549</v>
      </c>
      <c r="AB38" s="71">
        <v>2779</v>
      </c>
      <c r="AC38" s="71">
        <v>0</v>
      </c>
      <c r="AD38" s="71">
        <v>0</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4.3600000000000003</v>
      </c>
      <c r="BJ38" s="71">
        <v>0</v>
      </c>
      <c r="BK38" s="71">
        <v>0</v>
      </c>
      <c r="BL38" s="71">
        <v>0</v>
      </c>
      <c r="BM38" s="71">
        <v>0</v>
      </c>
      <c r="BN38" s="72"/>
      <c r="BO38" s="71">
        <v>0</v>
      </c>
      <c r="BP38" s="71">
        <v>1</v>
      </c>
      <c r="BQ38" s="71">
        <v>0</v>
      </c>
      <c r="BR38" s="71">
        <v>0</v>
      </c>
      <c r="BS38" s="71">
        <v>0</v>
      </c>
      <c r="BT38" s="71">
        <v>0</v>
      </c>
      <c r="BU38"/>
      <c r="BV38" s="70">
        <v>4.3600000000000003</v>
      </c>
      <c r="BW38" s="70">
        <v>0</v>
      </c>
      <c r="BX38" s="70">
        <v>0</v>
      </c>
      <c r="BY38" s="70">
        <v>0</v>
      </c>
      <c r="BZ38" s="70">
        <v>0</v>
      </c>
      <c r="CA38" s="70">
        <v>0</v>
      </c>
      <c r="CB38" s="70">
        <v>0</v>
      </c>
      <c r="CC38" s="70">
        <v>0</v>
      </c>
      <c r="CD38" s="70">
        <v>0</v>
      </c>
    </row>
    <row r="39" spans="1:82">
      <c r="A39" s="70" t="s">
        <v>1777</v>
      </c>
      <c r="B39" s="70">
        <v>129</v>
      </c>
      <c r="C39" s="70">
        <v>10</v>
      </c>
      <c r="D39" s="70">
        <v>8</v>
      </c>
      <c r="E39" s="70">
        <v>2013</v>
      </c>
      <c r="F39" s="70" t="s">
        <v>180</v>
      </c>
      <c r="G39" s="70" t="s">
        <v>1660</v>
      </c>
      <c r="H39" s="70" t="s">
        <v>1661</v>
      </c>
      <c r="I39" s="148"/>
      <c r="J39" s="71">
        <v>0</v>
      </c>
      <c r="K39" s="71">
        <v>0.38681713048998939</v>
      </c>
      <c r="L39" s="71">
        <v>5.3357752389331763</v>
      </c>
      <c r="M39" s="71">
        <v>6.0566228425154964</v>
      </c>
      <c r="N39" s="71">
        <v>8.0000469817639672</v>
      </c>
      <c r="O39" s="71">
        <v>2.8185780378906715</v>
      </c>
      <c r="P39" s="71">
        <v>3.0471719911312718</v>
      </c>
      <c r="Q39" s="71">
        <v>0.21226182858171599</v>
      </c>
      <c r="R39" s="71">
        <v>0</v>
      </c>
      <c r="S39" s="71">
        <v>0</v>
      </c>
      <c r="T39" s="72"/>
      <c r="U39" s="71">
        <v>0</v>
      </c>
      <c r="V39" s="71">
        <v>132</v>
      </c>
      <c r="W39" s="71">
        <v>114</v>
      </c>
      <c r="X39" s="71">
        <v>1018</v>
      </c>
      <c r="Y39" s="71">
        <v>1491</v>
      </c>
      <c r="Z39" s="71">
        <v>1540</v>
      </c>
      <c r="AA39" s="71">
        <v>610</v>
      </c>
      <c r="AB39" s="71">
        <v>2744</v>
      </c>
      <c r="AC39" s="71">
        <v>0</v>
      </c>
      <c r="AD39" s="71">
        <v>0</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4.55</v>
      </c>
      <c r="BJ39" s="71">
        <v>0</v>
      </c>
      <c r="BK39" s="71">
        <v>0</v>
      </c>
      <c r="BL39" s="71">
        <v>0</v>
      </c>
      <c r="BM39" s="71">
        <v>0</v>
      </c>
      <c r="BN39" s="72"/>
      <c r="BO39" s="71">
        <v>0</v>
      </c>
      <c r="BP39" s="71">
        <v>1</v>
      </c>
      <c r="BQ39" s="71">
        <v>0</v>
      </c>
      <c r="BR39" s="71">
        <v>0</v>
      </c>
      <c r="BS39" s="71">
        <v>0</v>
      </c>
      <c r="BT39" s="71">
        <v>0</v>
      </c>
      <c r="BU39"/>
      <c r="BV39" s="70">
        <v>4.55</v>
      </c>
      <c r="BW39" s="70">
        <v>0</v>
      </c>
      <c r="BX39" s="70">
        <v>0</v>
      </c>
      <c r="BY39" s="70">
        <v>0</v>
      </c>
      <c r="BZ39" s="70">
        <v>0</v>
      </c>
      <c r="CA39" s="70">
        <v>0</v>
      </c>
      <c r="CB39" s="70">
        <v>0</v>
      </c>
      <c r="CC39" s="70">
        <v>0</v>
      </c>
      <c r="CD39" s="70">
        <v>0</v>
      </c>
    </row>
    <row r="40" spans="1:82">
      <c r="A40" s="70" t="s">
        <v>1778</v>
      </c>
      <c r="B40" s="70">
        <v>130</v>
      </c>
      <c r="C40" s="70">
        <v>11</v>
      </c>
      <c r="D40" s="70">
        <v>8</v>
      </c>
      <c r="E40" s="70">
        <v>2014</v>
      </c>
      <c r="F40" s="70" t="s">
        <v>181</v>
      </c>
      <c r="G40" s="70" t="s">
        <v>1660</v>
      </c>
      <c r="H40" s="70" t="s">
        <v>1661</v>
      </c>
      <c r="I40" s="148"/>
      <c r="J40" s="71">
        <v>0</v>
      </c>
      <c r="K40" s="71">
        <v>0.37773923340742682</v>
      </c>
      <c r="L40" s="71">
        <v>4.997983750653777</v>
      </c>
      <c r="M40" s="71">
        <v>5.9451423016934202</v>
      </c>
      <c r="N40" s="71">
        <v>8.1585382286731427</v>
      </c>
      <c r="O40" s="71">
        <v>2.6466048140739584</v>
      </c>
      <c r="P40" s="71">
        <v>3.098160029159724</v>
      </c>
      <c r="Q40" s="71">
        <v>0.19667614467813399</v>
      </c>
      <c r="R40" s="71">
        <v>0</v>
      </c>
      <c r="S40" s="71">
        <v>0</v>
      </c>
      <c r="T40" s="72"/>
      <c r="U40" s="71">
        <v>0</v>
      </c>
      <c r="V40" s="71">
        <v>112</v>
      </c>
      <c r="W40" s="71">
        <v>109</v>
      </c>
      <c r="X40" s="71">
        <v>950</v>
      </c>
      <c r="Y40" s="71">
        <v>1436</v>
      </c>
      <c r="Z40" s="71">
        <v>1523</v>
      </c>
      <c r="AA40" s="71">
        <v>617</v>
      </c>
      <c r="AB40" s="71">
        <v>2650</v>
      </c>
      <c r="AC40" s="71">
        <v>0</v>
      </c>
      <c r="AD40" s="71">
        <v>0</v>
      </c>
      <c r="AE40" s="72"/>
      <c r="AF40" s="71"/>
      <c r="AG40" s="71"/>
      <c r="AH40" s="71"/>
      <c r="AI40" s="71"/>
      <c r="AJ40" s="71"/>
      <c r="AK40" s="71"/>
      <c r="AL40" s="71"/>
      <c r="AM40" s="71"/>
      <c r="AN40" s="71"/>
      <c r="AO40" s="71"/>
      <c r="AP40" s="71"/>
      <c r="AQ40" s="72"/>
      <c r="AR40" s="71">
        <v>6</v>
      </c>
      <c r="AS40" s="71">
        <v>3</v>
      </c>
      <c r="AT40" s="71">
        <v>0</v>
      </c>
      <c r="AU40" s="71">
        <v>0</v>
      </c>
      <c r="AV40" s="71">
        <v>0</v>
      </c>
      <c r="AW40" s="71">
        <v>0</v>
      </c>
      <c r="AX40" s="71"/>
      <c r="AY40" s="72"/>
      <c r="AZ40" s="71">
        <v>27.9</v>
      </c>
      <c r="BA40" s="71">
        <v>51.03</v>
      </c>
      <c r="BB40" s="71">
        <v>0</v>
      </c>
      <c r="BC40" s="71">
        <v>0</v>
      </c>
      <c r="BD40" s="71">
        <v>0</v>
      </c>
      <c r="BE40" s="71">
        <v>0</v>
      </c>
      <c r="BF40" s="71"/>
      <c r="BG40" s="72"/>
      <c r="BH40" s="71">
        <v>0</v>
      </c>
      <c r="BI40" s="71">
        <v>4.51</v>
      </c>
      <c r="BJ40" s="71">
        <v>0</v>
      </c>
      <c r="BK40" s="71">
        <v>0</v>
      </c>
      <c r="BL40" s="71">
        <v>0</v>
      </c>
      <c r="BM40" s="71">
        <v>0</v>
      </c>
      <c r="BN40" s="72"/>
      <c r="BO40" s="71">
        <v>0</v>
      </c>
      <c r="BP40" s="71">
        <v>1</v>
      </c>
      <c r="BQ40" s="71">
        <v>0</v>
      </c>
      <c r="BR40" s="71">
        <v>0</v>
      </c>
      <c r="BS40" s="71">
        <v>0</v>
      </c>
      <c r="BT40" s="71">
        <v>0</v>
      </c>
      <c r="BU40"/>
      <c r="BV40" s="70">
        <v>4.51</v>
      </c>
      <c r="BW40" s="70">
        <v>0</v>
      </c>
      <c r="BX40" s="70">
        <v>0</v>
      </c>
      <c r="BY40" s="70">
        <v>0</v>
      </c>
      <c r="BZ40" s="70">
        <v>0</v>
      </c>
      <c r="CA40" s="70">
        <v>0</v>
      </c>
      <c r="CB40" s="70">
        <v>0</v>
      </c>
      <c r="CC40" s="70">
        <v>0</v>
      </c>
      <c r="CD40" s="70">
        <v>0</v>
      </c>
    </row>
    <row r="41" spans="1:82">
      <c r="A41" s="70" t="s">
        <v>1779</v>
      </c>
      <c r="B41" s="70">
        <v>131</v>
      </c>
      <c r="C41" s="70">
        <v>12</v>
      </c>
      <c r="D41" s="70">
        <v>8</v>
      </c>
      <c r="E41" s="70">
        <v>2015</v>
      </c>
      <c r="F41" s="70" t="s">
        <v>182</v>
      </c>
      <c r="G41" s="70" t="s">
        <v>1660</v>
      </c>
      <c r="H41" s="70" t="s">
        <v>1661</v>
      </c>
      <c r="I41" s="148"/>
      <c r="J41" s="71">
        <v>0.63259528094454331</v>
      </c>
      <c r="K41" s="71">
        <v>0.36221265779127743</v>
      </c>
      <c r="L41" s="71">
        <v>5.2608993058858324</v>
      </c>
      <c r="M41" s="71">
        <v>5.7523582305029084</v>
      </c>
      <c r="N41" s="71">
        <v>7.5718628659485212</v>
      </c>
      <c r="O41" s="71">
        <v>2.6058861650046237</v>
      </c>
      <c r="P41" s="71">
        <v>3.1257342376373405</v>
      </c>
      <c r="Q41" s="71">
        <v>0.192024691644089</v>
      </c>
      <c r="R41" s="71">
        <v>0</v>
      </c>
      <c r="S41" s="71">
        <v>0</v>
      </c>
      <c r="T41" s="72"/>
      <c r="U41" s="71">
        <v>25245</v>
      </c>
      <c r="V41" s="71">
        <v>112</v>
      </c>
      <c r="W41" s="71">
        <v>109</v>
      </c>
      <c r="X41" s="71">
        <v>950</v>
      </c>
      <c r="Y41" s="71">
        <v>1448</v>
      </c>
      <c r="Z41" s="71">
        <v>1514</v>
      </c>
      <c r="AA41" s="71">
        <v>622</v>
      </c>
      <c r="AB41" s="71">
        <v>2643</v>
      </c>
      <c r="AC41" s="71">
        <v>0</v>
      </c>
      <c r="AD41" s="71">
        <v>0</v>
      </c>
      <c r="AE41" s="72"/>
      <c r="AF41" s="71">
        <v>194823.25284410539</v>
      </c>
      <c r="AG41" s="71">
        <v>241313.2689872738</v>
      </c>
      <c r="AH41" s="71">
        <v>680244.08859503979</v>
      </c>
      <c r="AI41" s="71">
        <v>6042077.1060103206</v>
      </c>
      <c r="AJ41" s="71">
        <v>6413260.9568024147</v>
      </c>
      <c r="AK41" s="71">
        <v>0</v>
      </c>
      <c r="AL41" s="71">
        <v>0</v>
      </c>
      <c r="AM41" s="71">
        <v>362212.06303198892</v>
      </c>
      <c r="AN41" s="71">
        <v>0</v>
      </c>
      <c r="AO41" s="71">
        <v>0</v>
      </c>
      <c r="AP41" s="71">
        <v>13933930.736271143</v>
      </c>
      <c r="AQ41" s="72"/>
      <c r="AR41" s="71">
        <v>6</v>
      </c>
      <c r="AS41" s="71">
        <v>3</v>
      </c>
      <c r="AT41" s="71">
        <v>0</v>
      </c>
      <c r="AU41" s="71">
        <v>0</v>
      </c>
      <c r="AV41" s="71">
        <v>0</v>
      </c>
      <c r="AW41" s="71">
        <v>0</v>
      </c>
      <c r="AX41" s="71"/>
      <c r="AY41" s="72"/>
      <c r="AZ41" s="71">
        <v>27.9</v>
      </c>
      <c r="BA41" s="71">
        <v>51.03</v>
      </c>
      <c r="BB41" s="71">
        <v>0</v>
      </c>
      <c r="BC41" s="71">
        <v>0</v>
      </c>
      <c r="BD41" s="71">
        <v>0</v>
      </c>
      <c r="BE41" s="71">
        <v>0</v>
      </c>
      <c r="BF41" s="71"/>
      <c r="BG41" s="72"/>
      <c r="BH41" s="71">
        <v>0</v>
      </c>
      <c r="BI41" s="71">
        <v>4.8490000000000002</v>
      </c>
      <c r="BJ41" s="71">
        <v>0</v>
      </c>
      <c r="BK41" s="71">
        <v>0</v>
      </c>
      <c r="BL41" s="71">
        <v>0</v>
      </c>
      <c r="BM41" s="71">
        <v>0</v>
      </c>
      <c r="BN41" s="72"/>
      <c r="BO41" s="71">
        <v>0</v>
      </c>
      <c r="BP41" s="71">
        <v>1</v>
      </c>
      <c r="BQ41" s="71">
        <v>0</v>
      </c>
      <c r="BR41" s="71">
        <v>0</v>
      </c>
      <c r="BS41" s="71">
        <v>0</v>
      </c>
      <c r="BT41" s="71">
        <v>0</v>
      </c>
      <c r="BU41"/>
      <c r="BV41" s="70">
        <v>4.8490000000000002</v>
      </c>
      <c r="BW41" s="70">
        <v>0</v>
      </c>
      <c r="BX41" s="70">
        <v>0</v>
      </c>
      <c r="BY41" s="70">
        <v>0</v>
      </c>
      <c r="BZ41" s="70">
        <v>0</v>
      </c>
      <c r="CA41" s="70">
        <v>0</v>
      </c>
      <c r="CB41" s="70">
        <v>0</v>
      </c>
      <c r="CC41" s="70">
        <v>0</v>
      </c>
      <c r="CD41" s="70">
        <v>0</v>
      </c>
    </row>
    <row r="42" spans="1:82">
      <c r="A42" s="70" t="s">
        <v>1780</v>
      </c>
      <c r="B42" s="70">
        <v>132</v>
      </c>
      <c r="C42" s="70">
        <v>13</v>
      </c>
      <c r="D42" s="70">
        <v>8</v>
      </c>
      <c r="E42" s="70">
        <v>2016</v>
      </c>
      <c r="F42" s="70" t="s">
        <v>155</v>
      </c>
      <c r="G42" s="70" t="s">
        <v>1660</v>
      </c>
      <c r="H42" s="70" t="s">
        <v>1661</v>
      </c>
      <c r="I42" s="148"/>
      <c r="J42" s="71">
        <v>0</v>
      </c>
      <c r="K42" s="71">
        <v>0.34166725245433605</v>
      </c>
      <c r="L42" s="71">
        <v>5.6572984618558317</v>
      </c>
      <c r="M42" s="71">
        <v>4.9319800603583417</v>
      </c>
      <c r="N42" s="71">
        <v>7.5777763067806525</v>
      </c>
      <c r="O42" s="71">
        <v>2.623550094825208</v>
      </c>
      <c r="P42" s="71">
        <v>3.2942134712931672</v>
      </c>
      <c r="Q42" s="71">
        <v>0.18307821619058534</v>
      </c>
      <c r="R42" s="71">
        <v>0</v>
      </c>
      <c r="S42" s="71">
        <v>0</v>
      </c>
      <c r="T42" s="72"/>
      <c r="U42" s="71">
        <v>0</v>
      </c>
      <c r="V42" s="71">
        <v>112</v>
      </c>
      <c r="W42" s="71">
        <v>109</v>
      </c>
      <c r="X42" s="71">
        <v>950</v>
      </c>
      <c r="Y42" s="71">
        <v>1425</v>
      </c>
      <c r="Z42" s="71">
        <v>1543</v>
      </c>
      <c r="AA42" s="71">
        <v>678</v>
      </c>
      <c r="AB42" s="71">
        <v>2592</v>
      </c>
      <c r="AC42" s="71">
        <v>0</v>
      </c>
      <c r="AD42" s="71">
        <v>0</v>
      </c>
      <c r="AE42" s="72"/>
      <c r="AF42" s="71">
        <v>0</v>
      </c>
      <c r="AG42" s="71">
        <v>230020.89650115141</v>
      </c>
      <c r="AH42" s="71">
        <v>576540.38452189427</v>
      </c>
      <c r="AI42" s="71">
        <v>6031197.6062609581</v>
      </c>
      <c r="AJ42" s="71">
        <v>6269045.6684774058</v>
      </c>
      <c r="AK42" s="71">
        <v>0</v>
      </c>
      <c r="AL42" s="71">
        <v>0</v>
      </c>
      <c r="AM42" s="71">
        <v>355498.70017365582</v>
      </c>
      <c r="AN42" s="71">
        <v>0</v>
      </c>
      <c r="AO42" s="71">
        <v>0</v>
      </c>
      <c r="AP42" s="71">
        <v>13462303.255935065</v>
      </c>
      <c r="AQ42" s="72"/>
      <c r="AR42" s="71">
        <v>6</v>
      </c>
      <c r="AS42" s="71">
        <v>3</v>
      </c>
      <c r="AT42" s="71">
        <v>0</v>
      </c>
      <c r="AU42" s="71">
        <v>0</v>
      </c>
      <c r="AV42" s="71">
        <v>0</v>
      </c>
      <c r="AW42" s="71">
        <v>0</v>
      </c>
      <c r="AX42" s="71"/>
      <c r="AY42" s="72"/>
      <c r="AZ42" s="71">
        <v>27.9</v>
      </c>
      <c r="BA42" s="71">
        <v>51.03</v>
      </c>
      <c r="BB42" s="71">
        <v>0</v>
      </c>
      <c r="BC42" s="71">
        <v>0</v>
      </c>
      <c r="BD42" s="71">
        <v>0</v>
      </c>
      <c r="BE42" s="71">
        <v>0</v>
      </c>
      <c r="BF42" s="71"/>
      <c r="BG42" s="72"/>
      <c r="BH42" s="71">
        <v>0</v>
      </c>
      <c r="BI42" s="71">
        <v>5.1630000000000003</v>
      </c>
      <c r="BJ42" s="71">
        <v>0</v>
      </c>
      <c r="BK42" s="71">
        <v>0</v>
      </c>
      <c r="BL42" s="71">
        <v>0</v>
      </c>
      <c r="BM42" s="71">
        <v>0</v>
      </c>
      <c r="BN42" s="72"/>
      <c r="BO42" s="71">
        <v>0</v>
      </c>
      <c r="BP42" s="71">
        <v>1</v>
      </c>
      <c r="BQ42" s="71">
        <v>0</v>
      </c>
      <c r="BR42" s="71">
        <v>0</v>
      </c>
      <c r="BS42" s="71">
        <v>0</v>
      </c>
      <c r="BT42" s="71">
        <v>0</v>
      </c>
      <c r="BU42"/>
      <c r="BV42" s="70">
        <v>5.1630000000000003</v>
      </c>
      <c r="BW42" s="70">
        <v>0</v>
      </c>
      <c r="BX42" s="70">
        <v>0</v>
      </c>
      <c r="BY42" s="70">
        <v>0</v>
      </c>
      <c r="BZ42" s="70">
        <v>0</v>
      </c>
      <c r="CA42" s="70">
        <v>0</v>
      </c>
      <c r="CB42" s="70">
        <v>0</v>
      </c>
      <c r="CC42" s="70">
        <v>0</v>
      </c>
      <c r="CD42" s="70">
        <v>0</v>
      </c>
    </row>
    <row r="43" spans="1:82">
      <c r="A43" s="70" t="s">
        <v>1781</v>
      </c>
      <c r="B43" s="70">
        <v>133</v>
      </c>
      <c r="C43" s="70">
        <v>14</v>
      </c>
      <c r="D43" s="70">
        <v>8</v>
      </c>
      <c r="E43" s="70">
        <v>2017</v>
      </c>
      <c r="F43" s="70" t="s">
        <v>156</v>
      </c>
      <c r="G43" s="70" t="s">
        <v>1660</v>
      </c>
      <c r="H43" s="70" t="s">
        <v>1661</v>
      </c>
      <c r="I43" s="148"/>
      <c r="J43" s="71">
        <v>0</v>
      </c>
      <c r="K43" s="71">
        <v>0.3491327748484972</v>
      </c>
      <c r="L43" s="71">
        <v>5.1069002059627717</v>
      </c>
      <c r="M43" s="71">
        <v>4.9452469411589979</v>
      </c>
      <c r="N43" s="71">
        <v>7.3268284329257547</v>
      </c>
      <c r="O43" s="71">
        <v>2.5974654784445965</v>
      </c>
      <c r="P43" s="71">
        <v>3.3023134672672168</v>
      </c>
      <c r="Q43" s="71">
        <v>0.17505993064276301</v>
      </c>
      <c r="R43" s="71">
        <v>0</v>
      </c>
      <c r="S43" s="71">
        <v>0</v>
      </c>
      <c r="T43" s="72"/>
      <c r="U43" s="71">
        <v>0</v>
      </c>
      <c r="V43" s="71">
        <v>112</v>
      </c>
      <c r="W43" s="71">
        <v>109</v>
      </c>
      <c r="X43" s="71">
        <v>950</v>
      </c>
      <c r="Y43" s="71">
        <v>1408</v>
      </c>
      <c r="Z43" s="71">
        <v>1553</v>
      </c>
      <c r="AA43" s="71">
        <v>684</v>
      </c>
      <c r="AB43" s="71">
        <v>2563</v>
      </c>
      <c r="AC43" s="71">
        <v>0</v>
      </c>
      <c r="AD43" s="71">
        <v>0</v>
      </c>
      <c r="AE43" s="72"/>
      <c r="AF43" s="71">
        <v>0</v>
      </c>
      <c r="AG43" s="71">
        <v>230689.23329523671</v>
      </c>
      <c r="AH43" s="71">
        <v>704305.07949620974</v>
      </c>
      <c r="AI43" s="71">
        <v>5881981.9810616337</v>
      </c>
      <c r="AJ43" s="71">
        <v>5616953.4927721974</v>
      </c>
      <c r="AK43" s="71">
        <v>0</v>
      </c>
      <c r="AL43" s="71">
        <v>0</v>
      </c>
      <c r="AM43" s="71">
        <v>352071.3190156247</v>
      </c>
      <c r="AN43" s="71">
        <v>0</v>
      </c>
      <c r="AO43" s="71">
        <v>0</v>
      </c>
      <c r="AP43" s="71">
        <v>12786001.105640901</v>
      </c>
      <c r="AQ43" s="72"/>
      <c r="AR43" s="71">
        <v>8</v>
      </c>
      <c r="AS43" s="71">
        <v>3</v>
      </c>
      <c r="AT43" s="71">
        <v>0</v>
      </c>
      <c r="AU43" s="71">
        <v>0</v>
      </c>
      <c r="AV43" s="71">
        <v>0</v>
      </c>
      <c r="AW43" s="71">
        <v>0</v>
      </c>
      <c r="AX43" s="71"/>
      <c r="AY43" s="72"/>
      <c r="AZ43" s="71">
        <v>41.4</v>
      </c>
      <c r="BA43" s="71">
        <v>51.03</v>
      </c>
      <c r="BB43" s="71">
        <v>0</v>
      </c>
      <c r="BC43" s="71">
        <v>0</v>
      </c>
      <c r="BD43" s="71">
        <v>0</v>
      </c>
      <c r="BE43" s="71">
        <v>0</v>
      </c>
      <c r="BF43" s="71"/>
      <c r="BG43" s="72"/>
      <c r="BH43" s="71">
        <v>0</v>
      </c>
      <c r="BI43" s="71">
        <v>4.609</v>
      </c>
      <c r="BJ43" s="71">
        <v>0</v>
      </c>
      <c r="BK43" s="71">
        <v>0</v>
      </c>
      <c r="BL43" s="71">
        <v>0</v>
      </c>
      <c r="BM43" s="71">
        <v>0</v>
      </c>
      <c r="BN43" s="72"/>
      <c r="BO43" s="71">
        <v>0</v>
      </c>
      <c r="BP43" s="71">
        <v>1</v>
      </c>
      <c r="BQ43" s="71">
        <v>0</v>
      </c>
      <c r="BR43" s="71">
        <v>0</v>
      </c>
      <c r="BS43" s="71">
        <v>0</v>
      </c>
      <c r="BT43" s="71">
        <v>0</v>
      </c>
      <c r="BU43"/>
      <c r="BV43" s="70">
        <v>4.609</v>
      </c>
      <c r="BW43" s="70">
        <v>0</v>
      </c>
      <c r="BX43" s="70">
        <v>0</v>
      </c>
      <c r="BY43" s="70">
        <v>0</v>
      </c>
      <c r="BZ43" s="70">
        <v>0</v>
      </c>
      <c r="CA43" s="70">
        <v>0</v>
      </c>
      <c r="CB43" s="70">
        <v>0</v>
      </c>
      <c r="CC43" s="70">
        <v>0</v>
      </c>
      <c r="CD43" s="70">
        <v>0</v>
      </c>
    </row>
    <row r="44" spans="1:82">
      <c r="A44" s="70" t="s">
        <v>1782</v>
      </c>
      <c r="B44" s="70">
        <v>134</v>
      </c>
      <c r="C44" s="70">
        <v>15</v>
      </c>
      <c r="D44" s="70">
        <v>8</v>
      </c>
      <c r="E44" s="70">
        <v>2018</v>
      </c>
      <c r="F44" s="70" t="s">
        <v>183</v>
      </c>
      <c r="G44" s="70" t="s">
        <v>1660</v>
      </c>
      <c r="H44" s="70" t="s">
        <v>1661</v>
      </c>
      <c r="I44" s="148"/>
      <c r="J44" s="71">
        <v>0.80196768092487158</v>
      </c>
      <c r="K44" s="71">
        <v>0.32494804933526683</v>
      </c>
      <c r="L44" s="71">
        <v>4.6849231522305885</v>
      </c>
      <c r="M44" s="71">
        <v>4.9696372767912633</v>
      </c>
      <c r="N44" s="71">
        <v>6.5875851337372584</v>
      </c>
      <c r="O44" s="71">
        <v>2.5109189307901216</v>
      </c>
      <c r="P44" s="71">
        <v>3.2694414551871605</v>
      </c>
      <c r="Q44" s="71">
        <v>0.15940279595120099</v>
      </c>
      <c r="R44" s="71">
        <v>0</v>
      </c>
      <c r="S44" s="71">
        <v>0</v>
      </c>
      <c r="T44" s="72"/>
      <c r="U44" s="71">
        <v>31321</v>
      </c>
      <c r="V44" s="71">
        <v>112</v>
      </c>
      <c r="W44" s="71">
        <v>109</v>
      </c>
      <c r="X44" s="71">
        <v>950</v>
      </c>
      <c r="Y44" s="71">
        <v>1375</v>
      </c>
      <c r="Z44" s="71">
        <v>1530</v>
      </c>
      <c r="AA44" s="71">
        <v>684</v>
      </c>
      <c r="AB44" s="71">
        <v>2515</v>
      </c>
      <c r="AC44" s="71">
        <v>0</v>
      </c>
      <c r="AD44" s="71">
        <v>0</v>
      </c>
      <c r="AE44" s="72"/>
      <c r="AF44" s="71">
        <v>254867.5482162041</v>
      </c>
      <c r="AG44" s="71">
        <v>208718.5702226604</v>
      </c>
      <c r="AH44" s="71">
        <v>663807.62408606603</v>
      </c>
      <c r="AI44" s="71">
        <v>6012587.0648757638</v>
      </c>
      <c r="AJ44" s="71">
        <v>5095510.7957956437</v>
      </c>
      <c r="AK44" s="71">
        <v>0</v>
      </c>
      <c r="AL44" s="71">
        <v>0</v>
      </c>
      <c r="AM44" s="71">
        <v>346192.54343979689</v>
      </c>
      <c r="AN44" s="71">
        <v>0</v>
      </c>
      <c r="AO44" s="71">
        <v>0</v>
      </c>
      <c r="AP44" s="71">
        <v>12581684.146636134</v>
      </c>
      <c r="AQ44" s="72"/>
      <c r="AR44" s="71">
        <v>10</v>
      </c>
      <c r="AS44" s="71">
        <v>3</v>
      </c>
      <c r="AT44" s="71">
        <v>0</v>
      </c>
      <c r="AU44" s="71">
        <v>0</v>
      </c>
      <c r="AV44" s="71">
        <v>0</v>
      </c>
      <c r="AW44" s="71">
        <v>0</v>
      </c>
      <c r="AX44" s="71"/>
      <c r="AY44" s="72"/>
      <c r="AZ44" s="71">
        <v>53</v>
      </c>
      <c r="BA44" s="71">
        <v>51.33</v>
      </c>
      <c r="BB44" s="71">
        <v>0</v>
      </c>
      <c r="BC44" s="71">
        <v>0</v>
      </c>
      <c r="BD44" s="71">
        <v>0</v>
      </c>
      <c r="BE44" s="71">
        <v>0</v>
      </c>
      <c r="BF44" s="71"/>
      <c r="BG44" s="72"/>
      <c r="BH44" s="71">
        <v>0</v>
      </c>
      <c r="BI44" s="71">
        <v>4.8040000000000003</v>
      </c>
      <c r="BJ44" s="71">
        <v>0</v>
      </c>
      <c r="BK44" s="71">
        <v>0</v>
      </c>
      <c r="BL44" s="71">
        <v>0</v>
      </c>
      <c r="BM44" s="71">
        <v>0</v>
      </c>
      <c r="BN44" s="72"/>
      <c r="BO44" s="71">
        <v>0</v>
      </c>
      <c r="BP44" s="71">
        <v>1</v>
      </c>
      <c r="BQ44" s="71">
        <v>0</v>
      </c>
      <c r="BR44" s="71">
        <v>0</v>
      </c>
      <c r="BS44" s="71">
        <v>0</v>
      </c>
      <c r="BT44" s="71">
        <v>0</v>
      </c>
      <c r="BU44"/>
      <c r="BV44" s="70">
        <v>4.8040000000000003</v>
      </c>
      <c r="BW44" s="70">
        <v>0</v>
      </c>
      <c r="BX44" s="70">
        <v>0</v>
      </c>
      <c r="BY44" s="70">
        <v>0</v>
      </c>
      <c r="BZ44" s="70">
        <v>0</v>
      </c>
      <c r="CA44" s="70">
        <v>0</v>
      </c>
      <c r="CB44" s="70">
        <v>0</v>
      </c>
      <c r="CC44" s="70">
        <v>0</v>
      </c>
      <c r="CD44" s="70">
        <v>0</v>
      </c>
    </row>
    <row r="45" spans="1:82">
      <c r="A45" s="70" t="s">
        <v>1783</v>
      </c>
      <c r="B45" s="70">
        <v>135</v>
      </c>
      <c r="C45" s="70">
        <v>16</v>
      </c>
      <c r="D45" s="70">
        <v>8</v>
      </c>
      <c r="E45" s="70">
        <v>2019</v>
      </c>
      <c r="F45" s="70" t="s">
        <v>158</v>
      </c>
      <c r="G45" s="1064" t="s">
        <v>1660</v>
      </c>
      <c r="H45" s="70" t="s">
        <v>1661</v>
      </c>
      <c r="I45" s="148"/>
      <c r="J45" s="71">
        <v>4.8172652631089274</v>
      </c>
      <c r="K45" s="71">
        <v>0.30152786216339572</v>
      </c>
      <c r="L45" s="71">
        <v>4.7059132065001501</v>
      </c>
      <c r="M45" s="71">
        <v>4.4582158950034394</v>
      </c>
      <c r="N45" s="71">
        <v>6.5088878844772653</v>
      </c>
      <c r="O45" s="71">
        <v>2.4358414752224955</v>
      </c>
      <c r="P45" s="71">
        <v>2.9617986490284136</v>
      </c>
      <c r="Q45" s="71">
        <v>0.15020267437003301</v>
      </c>
      <c r="R45" s="71">
        <v>0</v>
      </c>
      <c r="S45" s="71">
        <v>0</v>
      </c>
      <c r="T45" s="72"/>
      <c r="U45" s="71">
        <v>197913</v>
      </c>
      <c r="V45" s="71">
        <v>112</v>
      </c>
      <c r="W45" s="71">
        <v>109</v>
      </c>
      <c r="X45" s="71">
        <v>950</v>
      </c>
      <c r="Y45" s="71">
        <v>1342</v>
      </c>
      <c r="Z45" s="71">
        <v>1525</v>
      </c>
      <c r="AA45" s="71">
        <v>615</v>
      </c>
      <c r="AB45" s="71">
        <v>2434</v>
      </c>
      <c r="AC45" s="71">
        <v>0</v>
      </c>
      <c r="AD45" s="71">
        <v>0</v>
      </c>
      <c r="AE45" s="72"/>
      <c r="AF45" s="71">
        <v>1580301.680840363</v>
      </c>
      <c r="AG45" s="71">
        <v>208656.76279637779</v>
      </c>
      <c r="AH45" s="71">
        <v>716713.95324772643</v>
      </c>
      <c r="AI45" s="71">
        <v>5891836.1872775368</v>
      </c>
      <c r="AJ45" s="71">
        <v>5245975.417729212</v>
      </c>
      <c r="AK45" s="71">
        <v>0</v>
      </c>
      <c r="AL45" s="71">
        <v>0</v>
      </c>
      <c r="AM45" s="71">
        <v>331492.47685781016</v>
      </c>
      <c r="AN45" s="71">
        <v>0</v>
      </c>
      <c r="AO45" s="71">
        <v>0</v>
      </c>
      <c r="AP45" s="71">
        <v>13974976.478749026</v>
      </c>
      <c r="AQ45" s="72"/>
      <c r="AR45" s="71">
        <v>10</v>
      </c>
      <c r="AS45" s="71">
        <v>4</v>
      </c>
      <c r="AT45" s="71">
        <v>0</v>
      </c>
      <c r="AU45" s="71">
        <v>1</v>
      </c>
      <c r="AV45" s="71">
        <v>0</v>
      </c>
      <c r="AW45" s="71">
        <v>0</v>
      </c>
      <c r="AX45" s="71"/>
      <c r="AY45" s="72"/>
      <c r="AZ45" s="71">
        <v>53.4</v>
      </c>
      <c r="BA45" s="71">
        <v>78.53</v>
      </c>
      <c r="BB45" s="71">
        <v>0</v>
      </c>
      <c r="BC45" s="71">
        <v>177</v>
      </c>
      <c r="BD45" s="71">
        <v>0</v>
      </c>
      <c r="BE45" s="71">
        <v>0</v>
      </c>
      <c r="BF45" s="71"/>
      <c r="BG45" s="72"/>
      <c r="BH45" s="71">
        <v>0</v>
      </c>
      <c r="BI45" s="71">
        <v>4.0039999999999996</v>
      </c>
      <c r="BJ45" s="71">
        <v>0</v>
      </c>
      <c r="BK45" s="71">
        <v>0</v>
      </c>
      <c r="BL45" s="71">
        <v>0</v>
      </c>
      <c r="BM45" s="71">
        <v>0</v>
      </c>
      <c r="BN45" s="72"/>
      <c r="BO45" s="71">
        <v>0</v>
      </c>
      <c r="BP45" s="71">
        <v>1</v>
      </c>
      <c r="BQ45" s="71">
        <v>0</v>
      </c>
      <c r="BR45" s="71">
        <v>0</v>
      </c>
      <c r="BS45" s="71">
        <v>0</v>
      </c>
      <c r="BT45" s="71">
        <v>0</v>
      </c>
      <c r="BU45"/>
      <c r="BV45" s="70">
        <v>4.0039999999999996</v>
      </c>
      <c r="BW45" s="70">
        <v>0</v>
      </c>
      <c r="BX45" s="70">
        <v>0</v>
      </c>
      <c r="BY45" s="70">
        <v>0</v>
      </c>
      <c r="BZ45" s="70">
        <v>0</v>
      </c>
      <c r="CA45" s="70">
        <v>0</v>
      </c>
      <c r="CB45" s="70">
        <v>0</v>
      </c>
      <c r="CC45" s="70">
        <v>0</v>
      </c>
      <c r="CD45" s="70">
        <v>0</v>
      </c>
    </row>
    <row r="46" spans="1:82">
      <c r="A46" s="70" t="s">
        <v>1784</v>
      </c>
      <c r="B46" s="70">
        <v>136</v>
      </c>
      <c r="C46" s="70">
        <v>17</v>
      </c>
      <c r="D46" s="70">
        <v>8</v>
      </c>
      <c r="E46" s="70">
        <v>2020</v>
      </c>
      <c r="F46" s="70" t="s">
        <v>159</v>
      </c>
      <c r="G46" s="1064" t="s">
        <v>1660</v>
      </c>
      <c r="H46" s="70" t="s">
        <v>1661</v>
      </c>
      <c r="I46" s="148"/>
      <c r="J46" s="71">
        <v>0.53669072539535789</v>
      </c>
      <c r="K46" s="71">
        <v>0.49759432757435146</v>
      </c>
      <c r="L46" s="71">
        <v>6.2192398498828982</v>
      </c>
      <c r="M46" s="71">
        <v>3.7308291991057136</v>
      </c>
      <c r="N46" s="71">
        <v>5.9035272399337524</v>
      </c>
      <c r="O46" s="71">
        <v>2.1439375782674293</v>
      </c>
      <c r="P46" s="71">
        <v>2.7865401296663137</v>
      </c>
      <c r="Q46" s="71">
        <v>0.14062132530642399</v>
      </c>
      <c r="R46" s="71">
        <v>0</v>
      </c>
      <c r="S46" s="71">
        <v>0</v>
      </c>
      <c r="T46" s="72"/>
      <c r="U46" s="71">
        <v>24995</v>
      </c>
      <c r="V46" s="71">
        <v>171</v>
      </c>
      <c r="W46" s="71">
        <v>128</v>
      </c>
      <c r="X46" s="71">
        <v>836</v>
      </c>
      <c r="Y46" s="71">
        <v>1328</v>
      </c>
      <c r="Z46" s="71">
        <v>1532</v>
      </c>
      <c r="AA46" s="71">
        <v>615</v>
      </c>
      <c r="AB46" s="71">
        <v>2385</v>
      </c>
      <c r="AC46" s="71">
        <v>0</v>
      </c>
      <c r="AD46" s="71">
        <v>0</v>
      </c>
      <c r="AE46" s="72"/>
      <c r="AF46" s="71">
        <v>195158.6463177659</v>
      </c>
      <c r="AG46" s="71">
        <v>318808.98221257521</v>
      </c>
      <c r="AH46" s="71">
        <v>912040.8771459139</v>
      </c>
      <c r="AI46" s="71">
        <v>4800045.8661417803</v>
      </c>
      <c r="AJ46" s="71">
        <v>5453415.8256978896</v>
      </c>
      <c r="AK46" s="71"/>
      <c r="AL46" s="71"/>
      <c r="AM46" s="71">
        <v>311268.99790266796</v>
      </c>
      <c r="AN46" s="71"/>
      <c r="AO46" s="71"/>
      <c r="AP46" s="71">
        <v>11990739.195418591</v>
      </c>
      <c r="AQ46" s="72"/>
      <c r="AR46" s="71">
        <v>10</v>
      </c>
      <c r="AS46" s="71">
        <v>4</v>
      </c>
      <c r="AT46" s="71">
        <v>0</v>
      </c>
      <c r="AU46" s="71">
        <v>1</v>
      </c>
      <c r="AV46" s="71">
        <v>0</v>
      </c>
      <c r="AW46" s="71">
        <v>0</v>
      </c>
      <c r="AX46" s="71"/>
      <c r="AY46" s="72"/>
      <c r="AZ46" s="71">
        <v>53.4</v>
      </c>
      <c r="BA46" s="71">
        <v>78.53</v>
      </c>
      <c r="BB46" s="71">
        <v>0</v>
      </c>
      <c r="BC46" s="71">
        <v>177</v>
      </c>
      <c r="BD46" s="71">
        <v>0</v>
      </c>
      <c r="BE46" s="71">
        <v>0</v>
      </c>
      <c r="BF46" s="71"/>
      <c r="BG46" s="72"/>
      <c r="BH46" s="71">
        <v>0</v>
      </c>
      <c r="BI46" s="71">
        <v>4.008</v>
      </c>
      <c r="BJ46" s="71">
        <v>0</v>
      </c>
      <c r="BK46" s="71">
        <v>0</v>
      </c>
      <c r="BL46" s="71">
        <v>0</v>
      </c>
      <c r="BM46" s="71">
        <v>0</v>
      </c>
      <c r="BN46" s="72"/>
      <c r="BO46" s="71">
        <v>0</v>
      </c>
      <c r="BP46" s="71">
        <v>1</v>
      </c>
      <c r="BQ46" s="71">
        <v>0</v>
      </c>
      <c r="BR46" s="71">
        <v>0</v>
      </c>
      <c r="BS46" s="71">
        <v>0</v>
      </c>
      <c r="BT46" s="71">
        <v>0</v>
      </c>
      <c r="BU46"/>
      <c r="BV46" s="70">
        <v>4.008</v>
      </c>
      <c r="BW46" s="70">
        <v>0</v>
      </c>
      <c r="BX46" s="70">
        <v>0</v>
      </c>
      <c r="BY46" s="70">
        <v>0</v>
      </c>
      <c r="BZ46" s="70">
        <v>0</v>
      </c>
      <c r="CA46" s="70">
        <v>0</v>
      </c>
      <c r="CB46" s="70">
        <v>0</v>
      </c>
      <c r="CC46" s="70">
        <v>0</v>
      </c>
      <c r="CD46" s="70">
        <v>0</v>
      </c>
    </row>
    <row r="47" spans="1:82">
      <c r="A47" s="70" t="s">
        <v>1785</v>
      </c>
      <c r="B47" s="70">
        <v>136</v>
      </c>
      <c r="C47" s="70">
        <v>18</v>
      </c>
      <c r="D47" s="70">
        <v>8</v>
      </c>
      <c r="E47" s="70">
        <v>2021</v>
      </c>
      <c r="F47" s="70" t="s">
        <v>160</v>
      </c>
      <c r="G47" s="70" t="s">
        <v>1660</v>
      </c>
      <c r="H47" s="70" t="s">
        <v>1661</v>
      </c>
      <c r="I47" s="148"/>
      <c r="J47" s="71">
        <v>2.6441293387964797</v>
      </c>
      <c r="K47" s="71">
        <v>0.47932146114719798</v>
      </c>
      <c r="L47" s="71">
        <v>5.6756095255559718</v>
      </c>
      <c r="M47" s="71">
        <v>3.7890916700967319</v>
      </c>
      <c r="N47" s="71">
        <v>5.845612963387425</v>
      </c>
      <c r="O47" s="71">
        <v>2.0563722645456912</v>
      </c>
      <c r="P47" s="71">
        <v>2.9134244083207221</v>
      </c>
      <c r="Q47" s="71">
        <v>0.13796873478014099</v>
      </c>
      <c r="R47" s="71">
        <v>0</v>
      </c>
      <c r="S47" s="71">
        <v>0</v>
      </c>
      <c r="T47" s="72"/>
      <c r="U47" s="71">
        <v>126460</v>
      </c>
      <c r="V47" s="71">
        <v>171</v>
      </c>
      <c r="W47" s="71">
        <v>128</v>
      </c>
      <c r="X47" s="71">
        <v>836</v>
      </c>
      <c r="Y47" s="71">
        <v>1331</v>
      </c>
      <c r="Z47" s="71">
        <v>1513</v>
      </c>
      <c r="AA47" s="71">
        <v>627</v>
      </c>
      <c r="AB47" s="71">
        <v>2363</v>
      </c>
      <c r="AC47" s="71">
        <v>0</v>
      </c>
      <c r="AD47" s="71">
        <v>0</v>
      </c>
      <c r="AE47" s="72"/>
      <c r="AF47" s="71">
        <v>968629.16711900628</v>
      </c>
      <c r="AG47" s="71">
        <v>324314.31291226007</v>
      </c>
      <c r="AH47" s="71">
        <v>817697.72383959778</v>
      </c>
      <c r="AI47" s="71">
        <v>5267073.1972813997</v>
      </c>
      <c r="AJ47" s="71">
        <v>5324271.3348962581</v>
      </c>
      <c r="AK47" s="71">
        <v>0</v>
      </c>
      <c r="AL47" s="71">
        <v>0</v>
      </c>
      <c r="AM47" s="71">
        <v>310176.56688983832</v>
      </c>
      <c r="AN47" s="71">
        <v>0</v>
      </c>
      <c r="AO47" s="71">
        <v>0</v>
      </c>
      <c r="AP47" s="71">
        <v>13012162.302938361</v>
      </c>
      <c r="AQ47" s="72"/>
      <c r="AR47" s="71">
        <v>11</v>
      </c>
      <c r="AS47" s="71">
        <v>4</v>
      </c>
      <c r="AT47" s="71">
        <v>0</v>
      </c>
      <c r="AU47" s="71">
        <v>1</v>
      </c>
      <c r="AV47" s="71">
        <v>0</v>
      </c>
      <c r="AW47" s="71">
        <v>0</v>
      </c>
      <c r="AX47" s="71"/>
      <c r="AY47" s="72"/>
      <c r="AZ47" s="71">
        <v>63.3</v>
      </c>
      <c r="BA47" s="71">
        <v>78.53</v>
      </c>
      <c r="BB47" s="71">
        <v>0</v>
      </c>
      <c r="BC47" s="71">
        <v>177</v>
      </c>
      <c r="BD47" s="71">
        <v>0</v>
      </c>
      <c r="BE47" s="71">
        <v>0</v>
      </c>
      <c r="BF47" s="71"/>
      <c r="BG47" s="72"/>
      <c r="BH47" s="71">
        <v>0</v>
      </c>
      <c r="BI47" s="71">
        <v>3.3849999999999998</v>
      </c>
      <c r="BJ47" s="71">
        <v>0</v>
      </c>
      <c r="BK47" s="71">
        <v>0</v>
      </c>
      <c r="BL47" s="71">
        <v>0</v>
      </c>
      <c r="BM47" s="71">
        <v>0</v>
      </c>
      <c r="BN47" s="72"/>
      <c r="BO47" s="71">
        <v>0</v>
      </c>
      <c r="BP47" s="71">
        <v>1</v>
      </c>
      <c r="BQ47" s="71">
        <v>0</v>
      </c>
      <c r="BR47" s="71">
        <v>0</v>
      </c>
      <c r="BS47" s="71">
        <v>0</v>
      </c>
      <c r="BT47" s="71">
        <v>0</v>
      </c>
      <c r="BU47"/>
      <c r="BV47" s="70">
        <v>3.3849999999999998</v>
      </c>
      <c r="BW47" s="70">
        <v>0</v>
      </c>
      <c r="BX47" s="70">
        <v>0</v>
      </c>
      <c r="BY47" s="70">
        <v>0</v>
      </c>
      <c r="BZ47" s="70">
        <v>0</v>
      </c>
      <c r="CA47" s="70">
        <v>0</v>
      </c>
      <c r="CB47" s="70">
        <v>0</v>
      </c>
      <c r="CC47" s="70">
        <v>0</v>
      </c>
      <c r="CD47" s="70">
        <v>0</v>
      </c>
    </row>
    <row r="48" spans="1:82">
      <c r="A48" s="70" t="s">
        <v>1672</v>
      </c>
      <c r="B48" s="70">
        <v>136</v>
      </c>
      <c r="C48" s="70">
        <v>19</v>
      </c>
      <c r="D48" s="70">
        <v>8</v>
      </c>
      <c r="E48" s="70">
        <v>2022</v>
      </c>
      <c r="F48" s="70" t="s">
        <v>161</v>
      </c>
      <c r="G48" s="70" t="s">
        <v>1660</v>
      </c>
      <c r="H48" s="70" t="s">
        <v>1661</v>
      </c>
      <c r="I48" s="148"/>
      <c r="J48" s="71">
        <v>2.2797288407557579</v>
      </c>
      <c r="K48" s="71">
        <v>0.45849689792774245</v>
      </c>
      <c r="L48" s="71">
        <v>5.0889332996639984</v>
      </c>
      <c r="M48" s="71">
        <v>3.8631776260829147</v>
      </c>
      <c r="N48" s="71">
        <v>5.7786018355527755</v>
      </c>
      <c r="O48" s="71">
        <v>2.1643566457754067</v>
      </c>
      <c r="P48" s="71">
        <v>2.9062925398207207</v>
      </c>
      <c r="Q48" s="71">
        <v>0.13781430130908426</v>
      </c>
      <c r="R48" s="71">
        <v>0</v>
      </c>
      <c r="S48" s="71">
        <v>0</v>
      </c>
      <c r="T48" s="72"/>
      <c r="U48" s="71">
        <v>134100</v>
      </c>
      <c r="V48" s="71">
        <v>171</v>
      </c>
      <c r="W48" s="71">
        <v>128</v>
      </c>
      <c r="X48" s="71">
        <v>836</v>
      </c>
      <c r="Y48" s="71">
        <v>1336</v>
      </c>
      <c r="Z48" s="71">
        <v>1513</v>
      </c>
      <c r="AA48" s="71">
        <v>635</v>
      </c>
      <c r="AB48" s="71">
        <v>2341</v>
      </c>
      <c r="AC48" s="71">
        <v>0</v>
      </c>
      <c r="AD48" s="71">
        <v>0</v>
      </c>
      <c r="AE48" s="72"/>
      <c r="AF48" s="71">
        <v>915705.30867261463</v>
      </c>
      <c r="AG48" s="71">
        <v>327163.27526106744</v>
      </c>
      <c r="AH48" s="71">
        <v>907651.99070453865</v>
      </c>
      <c r="AI48" s="71">
        <v>5230858.7794480277</v>
      </c>
      <c r="AJ48" s="71">
        <v>5440011.2175620701</v>
      </c>
      <c r="AK48" s="71">
        <v>0</v>
      </c>
      <c r="AL48" s="71">
        <v>0</v>
      </c>
      <c r="AM48" s="71">
        <v>302286.9962070575</v>
      </c>
      <c r="AN48" s="71">
        <v>0</v>
      </c>
      <c r="AO48" s="71">
        <v>0</v>
      </c>
      <c r="AP48" s="71">
        <v>13123677.567855377</v>
      </c>
      <c r="AQ48" s="72"/>
      <c r="AR48" s="71">
        <v>17</v>
      </c>
      <c r="AS48" s="71">
        <v>6</v>
      </c>
      <c r="AT48" s="71">
        <v>0</v>
      </c>
      <c r="AU48" s="71">
        <v>1</v>
      </c>
      <c r="AV48" s="71">
        <v>0</v>
      </c>
      <c r="AW48" s="71">
        <v>0</v>
      </c>
      <c r="AX48" s="71"/>
      <c r="AY48" s="72"/>
      <c r="AZ48" s="71">
        <v>111.50000000000001</v>
      </c>
      <c r="BA48" s="71">
        <v>177.52999999999997</v>
      </c>
      <c r="BB48" s="71">
        <v>0</v>
      </c>
      <c r="BC48" s="71">
        <v>177</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1786</v>
      </c>
      <c r="B49" s="70">
        <v>136</v>
      </c>
      <c r="C49" s="70">
        <v>20</v>
      </c>
      <c r="D49" s="70">
        <v>8</v>
      </c>
      <c r="E49" s="70">
        <v>2023</v>
      </c>
      <c r="F49" s="70" t="s">
        <v>1539</v>
      </c>
      <c r="G49" s="70" t="s">
        <v>1660</v>
      </c>
      <c r="H49" s="70" t="s">
        <v>1661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19</v>
      </c>
      <c r="AS49" s="71">
        <v>6</v>
      </c>
      <c r="AT49" s="71">
        <v>0</v>
      </c>
      <c r="AU49" s="71">
        <v>1</v>
      </c>
      <c r="AV49" s="71">
        <v>0</v>
      </c>
      <c r="AW49" s="71">
        <v>0</v>
      </c>
      <c r="AX49" s="71"/>
      <c r="AY49" s="72"/>
      <c r="AZ49" s="71">
        <v>126.80000000000003</v>
      </c>
      <c r="BA49" s="71">
        <v>177.52999999999997</v>
      </c>
      <c r="BB49" s="71">
        <v>0</v>
      </c>
      <c r="BC49" s="71">
        <v>177</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1659</v>
      </c>
      <c r="B50" s="70">
        <v>136</v>
      </c>
      <c r="C50" s="70">
        <v>21</v>
      </c>
      <c r="D50" s="70">
        <v>8</v>
      </c>
      <c r="E50" s="70">
        <v>2024</v>
      </c>
      <c r="F50" s="70" t="s">
        <v>1554</v>
      </c>
      <c r="G50" s="70" t="s">
        <v>1660</v>
      </c>
      <c r="H50" s="70" t="s">
        <v>1661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1787</v>
      </c>
      <c r="B51" s="70">
        <v>460</v>
      </c>
      <c r="C51" s="70">
        <v>1</v>
      </c>
      <c r="D51" s="70">
        <v>28</v>
      </c>
      <c r="E51" s="70">
        <v>1990</v>
      </c>
      <c r="F51" s="70" t="s">
        <v>787</v>
      </c>
      <c r="G51" s="70" t="s">
        <v>1788</v>
      </c>
      <c r="H51" s="70" t="s">
        <v>1789</v>
      </c>
      <c r="I51" s="148"/>
      <c r="J51" s="71">
        <v>1.2765788270790199</v>
      </c>
      <c r="K51" s="71">
        <v>1.4010227062159439</v>
      </c>
      <c r="L51" s="71">
        <v>3.453982066756093</v>
      </c>
      <c r="M51" s="71">
        <v>2.0761893868765751</v>
      </c>
      <c r="N51" s="71">
        <v>2.913142464831854</v>
      </c>
      <c r="O51" s="71">
        <v>3.1581888377213132</v>
      </c>
      <c r="P51" s="71">
        <v>4.8020870199789103</v>
      </c>
      <c r="Q51" s="71">
        <v>0.242230396601956</v>
      </c>
      <c r="R51" s="71">
        <v>0</v>
      </c>
      <c r="S51" s="71">
        <v>0.23863645890940269</v>
      </c>
      <c r="T51" s="72"/>
      <c r="U51" s="71">
        <v>132743</v>
      </c>
      <c r="V51" s="71">
        <v>431</v>
      </c>
      <c r="W51" s="71">
        <v>39</v>
      </c>
      <c r="X51" s="71">
        <v>716</v>
      </c>
      <c r="Y51" s="71">
        <v>998</v>
      </c>
      <c r="Z51" s="71">
        <v>1299</v>
      </c>
      <c r="AA51" s="71">
        <v>1166</v>
      </c>
      <c r="AB51" s="71">
        <v>3933</v>
      </c>
      <c r="AC51" s="71">
        <v>0</v>
      </c>
      <c r="AD51" s="71">
        <v>0.23863645890940269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1790</v>
      </c>
      <c r="B52" s="70">
        <v>461</v>
      </c>
      <c r="C52" s="70">
        <v>2</v>
      </c>
      <c r="D52" s="70">
        <v>28</v>
      </c>
      <c r="E52" s="70">
        <v>2005</v>
      </c>
      <c r="F52" s="70" t="s">
        <v>789</v>
      </c>
      <c r="G52" s="70" t="s">
        <v>1788</v>
      </c>
      <c r="H52" s="70" t="s">
        <v>1789</v>
      </c>
      <c r="I52" s="148"/>
      <c r="J52" s="71">
        <v>0.31960785746893222</v>
      </c>
      <c r="K52" s="71">
        <v>0.73995309845462431</v>
      </c>
      <c r="L52" s="71">
        <v>2.2614713406226512</v>
      </c>
      <c r="M52" s="71">
        <v>1.5202139607208069</v>
      </c>
      <c r="N52" s="71">
        <v>5.007714376542066</v>
      </c>
      <c r="O52" s="71">
        <v>3.8637209154853971</v>
      </c>
      <c r="P52" s="71">
        <v>5.270039356419864</v>
      </c>
      <c r="Q52" s="71">
        <v>0.19376918841722801</v>
      </c>
      <c r="R52" s="71">
        <v>0</v>
      </c>
      <c r="S52" s="71">
        <v>0.21338317294899031</v>
      </c>
      <c r="T52" s="72"/>
      <c r="U52" s="71">
        <v>34593</v>
      </c>
      <c r="V52" s="71">
        <v>282</v>
      </c>
      <c r="W52" s="71">
        <v>27</v>
      </c>
      <c r="X52" s="71">
        <v>246</v>
      </c>
      <c r="Y52" s="71">
        <v>1105</v>
      </c>
      <c r="Z52" s="71">
        <v>1839</v>
      </c>
      <c r="AA52" s="71">
        <v>1048</v>
      </c>
      <c r="AB52" s="71">
        <v>3289</v>
      </c>
      <c r="AC52" s="71">
        <v>0</v>
      </c>
      <c r="AD52" s="71">
        <v>0.21338317294899031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1791</v>
      </c>
      <c r="B53" s="70">
        <v>462</v>
      </c>
      <c r="C53" s="70">
        <v>3</v>
      </c>
      <c r="D53" s="70">
        <v>28</v>
      </c>
      <c r="E53" s="70">
        <v>2006</v>
      </c>
      <c r="F53" s="70" t="s">
        <v>790</v>
      </c>
      <c r="G53" s="70" t="s">
        <v>1788</v>
      </c>
      <c r="H53" s="70" t="s">
        <v>1789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1792</v>
      </c>
      <c r="B54" s="70">
        <v>463</v>
      </c>
      <c r="C54" s="70">
        <v>4</v>
      </c>
      <c r="D54" s="70">
        <v>28</v>
      </c>
      <c r="E54" s="70">
        <v>2007</v>
      </c>
      <c r="F54" s="70" t="s">
        <v>791</v>
      </c>
      <c r="G54" s="70" t="s">
        <v>1788</v>
      </c>
      <c r="H54" s="70" t="s">
        <v>1789</v>
      </c>
      <c r="I54" s="148"/>
      <c r="J54" s="71">
        <v>0.34075978300685278</v>
      </c>
      <c r="K54" s="71">
        <v>0.51205017936349073</v>
      </c>
      <c r="L54" s="71">
        <v>2.2721185115924509</v>
      </c>
      <c r="M54" s="71">
        <v>2.7397104719733978</v>
      </c>
      <c r="N54" s="71">
        <v>5.1894647303209984</v>
      </c>
      <c r="O54" s="71">
        <v>3.660129176644725</v>
      </c>
      <c r="P54" s="71">
        <v>5.2137379400059283</v>
      </c>
      <c r="Q54" s="71">
        <v>0.19986024917029299</v>
      </c>
      <c r="R54" s="71">
        <v>0</v>
      </c>
      <c r="S54" s="71">
        <v>0.27064202533693921</v>
      </c>
      <c r="T54" s="72"/>
      <c r="U54" s="71">
        <v>43519</v>
      </c>
      <c r="V54" s="71">
        <v>204</v>
      </c>
      <c r="W54" s="71">
        <v>34</v>
      </c>
      <c r="X54" s="71">
        <v>597</v>
      </c>
      <c r="Y54" s="71">
        <v>1123</v>
      </c>
      <c r="Z54" s="71">
        <v>1811</v>
      </c>
      <c r="AA54" s="71">
        <v>1021</v>
      </c>
      <c r="AB54" s="71">
        <v>3213</v>
      </c>
      <c r="AC54" s="71">
        <v>0</v>
      </c>
      <c r="AD54" s="71">
        <v>0.27064202533693921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1793</v>
      </c>
      <c r="B55" s="70">
        <v>464</v>
      </c>
      <c r="C55" s="70">
        <v>5</v>
      </c>
      <c r="D55" s="70">
        <v>28</v>
      </c>
      <c r="E55" s="70">
        <v>2008</v>
      </c>
      <c r="F55" s="70" t="s">
        <v>792</v>
      </c>
      <c r="G55" s="70" t="s">
        <v>1788</v>
      </c>
      <c r="H55" s="70" t="s">
        <v>1789</v>
      </c>
      <c r="I55" s="148"/>
      <c r="J55" s="71">
        <v>0.24676113738320021</v>
      </c>
      <c r="K55" s="71">
        <v>0.40566872051400249</v>
      </c>
      <c r="L55" s="71">
        <v>2.219683319662459</v>
      </c>
      <c r="M55" s="71">
        <v>3.070140214684931</v>
      </c>
      <c r="N55" s="71">
        <v>4.9560924887096904</v>
      </c>
      <c r="O55" s="71">
        <v>3.602406852462126</v>
      </c>
      <c r="P55" s="71">
        <v>5.0496749781999792</v>
      </c>
      <c r="Q55" s="71">
        <v>0.191424417544477</v>
      </c>
      <c r="R55" s="71">
        <v>0</v>
      </c>
      <c r="S55" s="71">
        <v>0.2015191858034894</v>
      </c>
      <c r="T55" s="72"/>
      <c r="U55" s="71">
        <v>32841</v>
      </c>
      <c r="V55" s="71">
        <v>204</v>
      </c>
      <c r="W55" s="71">
        <v>34</v>
      </c>
      <c r="X55" s="71">
        <v>597</v>
      </c>
      <c r="Y55" s="71">
        <v>1124</v>
      </c>
      <c r="Z55" s="71">
        <v>1845</v>
      </c>
      <c r="AA55" s="71">
        <v>990</v>
      </c>
      <c r="AB55" s="71">
        <v>3128</v>
      </c>
      <c r="AC55" s="71">
        <v>0</v>
      </c>
      <c r="AD55" s="71">
        <v>0.2015191858034894</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1794</v>
      </c>
      <c r="B56" s="70">
        <v>465</v>
      </c>
      <c r="C56" s="70">
        <v>6</v>
      </c>
      <c r="D56" s="70">
        <v>28</v>
      </c>
      <c r="E56" s="70">
        <v>2009</v>
      </c>
      <c r="F56" s="70" t="s">
        <v>176</v>
      </c>
      <c r="G56" s="70" t="s">
        <v>1788</v>
      </c>
      <c r="H56" s="70" t="s">
        <v>1789</v>
      </c>
      <c r="I56" s="148"/>
      <c r="J56" s="71">
        <v>0.15468759201635149</v>
      </c>
      <c r="K56" s="71">
        <v>0.42501841859525519</v>
      </c>
      <c r="L56" s="71">
        <v>2.2744851655865439</v>
      </c>
      <c r="M56" s="71">
        <v>3.270381077553715</v>
      </c>
      <c r="N56" s="71">
        <v>4.5047000391618317</v>
      </c>
      <c r="O56" s="71">
        <v>3.6912163113912682</v>
      </c>
      <c r="P56" s="71">
        <v>4.6802863794329923</v>
      </c>
      <c r="Q56" s="71">
        <v>0.17658269846212399</v>
      </c>
      <c r="R56" s="71">
        <v>0</v>
      </c>
      <c r="S56" s="71">
        <v>0.21355317573779961</v>
      </c>
      <c r="T56" s="72"/>
      <c r="U56" s="71">
        <v>17821</v>
      </c>
      <c r="V56" s="71">
        <v>218</v>
      </c>
      <c r="W56" s="71">
        <v>48</v>
      </c>
      <c r="X56" s="71">
        <v>630</v>
      </c>
      <c r="Y56" s="71">
        <v>1116</v>
      </c>
      <c r="Z56" s="71">
        <v>1866</v>
      </c>
      <c r="AA56" s="71">
        <v>942</v>
      </c>
      <c r="AB56" s="71">
        <v>3029</v>
      </c>
      <c r="AC56" s="71">
        <v>0</v>
      </c>
      <c r="AD56" s="71">
        <v>0.21355317573779961</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3.43</v>
      </c>
      <c r="BM56" s="71">
        <v>0</v>
      </c>
      <c r="BN56" s="72"/>
      <c r="BO56" s="71">
        <v>0</v>
      </c>
      <c r="BP56" s="71">
        <v>0</v>
      </c>
      <c r="BQ56" s="71">
        <v>0</v>
      </c>
      <c r="BR56" s="71">
        <v>0</v>
      </c>
      <c r="BS56" s="71">
        <v>1</v>
      </c>
      <c r="BT56" s="71">
        <v>0</v>
      </c>
      <c r="BU56"/>
      <c r="BV56" s="70">
        <v>3.43</v>
      </c>
      <c r="BW56" s="70">
        <v>0</v>
      </c>
      <c r="BX56" s="70">
        <v>0</v>
      </c>
      <c r="BY56" s="70">
        <v>0</v>
      </c>
      <c r="BZ56" s="70">
        <v>0</v>
      </c>
      <c r="CA56" s="70">
        <v>0</v>
      </c>
      <c r="CB56" s="70">
        <v>0</v>
      </c>
      <c r="CC56" s="70">
        <v>0</v>
      </c>
      <c r="CD56" s="70">
        <v>0</v>
      </c>
    </row>
    <row r="57" spans="1:82">
      <c r="A57" s="70" t="s">
        <v>1795</v>
      </c>
      <c r="B57" s="70">
        <v>466</v>
      </c>
      <c r="C57" s="70">
        <v>7</v>
      </c>
      <c r="D57" s="70">
        <v>28</v>
      </c>
      <c r="E57" s="70">
        <v>2010</v>
      </c>
      <c r="F57" s="70" t="s">
        <v>177</v>
      </c>
      <c r="G57" s="70" t="s">
        <v>1788</v>
      </c>
      <c r="H57" s="70" t="s">
        <v>1789</v>
      </c>
      <c r="I57" s="148"/>
      <c r="J57" s="71">
        <v>0</v>
      </c>
      <c r="K57" s="71">
        <v>0.43320282830339418</v>
      </c>
      <c r="L57" s="71">
        <v>2.1533395699613078</v>
      </c>
      <c r="M57" s="71">
        <v>3.1895049287357171</v>
      </c>
      <c r="N57" s="71">
        <v>4.4680559399365611</v>
      </c>
      <c r="O57" s="71">
        <v>3.7135231893613052</v>
      </c>
      <c r="P57" s="71">
        <v>4.8154513365781142</v>
      </c>
      <c r="Q57" s="71">
        <v>0.17837984890144501</v>
      </c>
      <c r="R57" s="71">
        <v>0</v>
      </c>
      <c r="S57" s="71">
        <v>0.2154475679007494</v>
      </c>
      <c r="T57" s="72"/>
      <c r="U57" s="71">
        <v>0</v>
      </c>
      <c r="V57" s="71">
        <v>218</v>
      </c>
      <c r="W57" s="71">
        <v>48</v>
      </c>
      <c r="X57" s="71">
        <v>630</v>
      </c>
      <c r="Y57" s="71">
        <v>1105</v>
      </c>
      <c r="Z57" s="71">
        <v>1886</v>
      </c>
      <c r="AA57" s="71">
        <v>945</v>
      </c>
      <c r="AB57" s="71">
        <v>2932</v>
      </c>
      <c r="AC57" s="71">
        <v>0</v>
      </c>
      <c r="AD57" s="71">
        <v>0.2154475679007494</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3.3</v>
      </c>
      <c r="BM57" s="71">
        <v>0</v>
      </c>
      <c r="BN57" s="72"/>
      <c r="BO57" s="71">
        <v>0</v>
      </c>
      <c r="BP57" s="71">
        <v>0</v>
      </c>
      <c r="BQ57" s="71">
        <v>0</v>
      </c>
      <c r="BR57" s="71">
        <v>0</v>
      </c>
      <c r="BS57" s="71">
        <v>1</v>
      </c>
      <c r="BT57" s="71">
        <v>0</v>
      </c>
      <c r="BU57"/>
      <c r="BV57" s="70">
        <v>3.3</v>
      </c>
      <c r="BW57" s="70">
        <v>0</v>
      </c>
      <c r="BX57" s="70">
        <v>0</v>
      </c>
      <c r="BY57" s="70">
        <v>0</v>
      </c>
      <c r="BZ57" s="70">
        <v>0</v>
      </c>
      <c r="CA57" s="70">
        <v>0</v>
      </c>
      <c r="CB57" s="70">
        <v>0</v>
      </c>
      <c r="CC57" s="70">
        <v>0</v>
      </c>
      <c r="CD57" s="70">
        <v>0</v>
      </c>
    </row>
    <row r="58" spans="1:82">
      <c r="A58" s="70" t="s">
        <v>1796</v>
      </c>
      <c r="B58" s="70">
        <v>467</v>
      </c>
      <c r="C58" s="70">
        <v>8</v>
      </c>
      <c r="D58" s="70">
        <v>28</v>
      </c>
      <c r="E58" s="70">
        <v>2011</v>
      </c>
      <c r="F58" s="70" t="s">
        <v>178</v>
      </c>
      <c r="G58" s="70" t="s">
        <v>1788</v>
      </c>
      <c r="H58" s="70" t="s">
        <v>1789</v>
      </c>
      <c r="I58" s="148"/>
      <c r="J58" s="71">
        <v>0.15812018195889499</v>
      </c>
      <c r="K58" s="71">
        <v>0.58190588292260448</v>
      </c>
      <c r="L58" s="71">
        <v>2.0102496618171579</v>
      </c>
      <c r="M58" s="71">
        <v>3.711956164264032</v>
      </c>
      <c r="N58" s="71">
        <v>5.2535094239443412</v>
      </c>
      <c r="O58" s="71">
        <v>3.7347729545979109</v>
      </c>
      <c r="P58" s="71">
        <v>4.4783542530648353</v>
      </c>
      <c r="Q58" s="71">
        <v>0.19832032013710099</v>
      </c>
      <c r="R58" s="71">
        <v>0</v>
      </c>
      <c r="S58" s="71">
        <v>2.3452856075319418E-2</v>
      </c>
      <c r="T58" s="72"/>
      <c r="U58" s="71">
        <v>16070</v>
      </c>
      <c r="V58" s="71">
        <v>218</v>
      </c>
      <c r="W58" s="71">
        <v>48</v>
      </c>
      <c r="X58" s="71">
        <v>630</v>
      </c>
      <c r="Y58" s="71">
        <v>1110</v>
      </c>
      <c r="Z58" s="71">
        <v>1938</v>
      </c>
      <c r="AA58" s="71">
        <v>905</v>
      </c>
      <c r="AB58" s="71">
        <v>2826</v>
      </c>
      <c r="AC58" s="71">
        <v>0</v>
      </c>
      <c r="AD58" s="71">
        <v>2.3452856075319418E-2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3.089</v>
      </c>
      <c r="BM58" s="71">
        <v>0</v>
      </c>
      <c r="BN58" s="72"/>
      <c r="BO58" s="71">
        <v>0</v>
      </c>
      <c r="BP58" s="71">
        <v>0</v>
      </c>
      <c r="BQ58" s="71">
        <v>0</v>
      </c>
      <c r="BR58" s="71">
        <v>0</v>
      </c>
      <c r="BS58" s="71">
        <v>1</v>
      </c>
      <c r="BT58" s="71">
        <v>0</v>
      </c>
      <c r="BU58"/>
      <c r="BV58" s="70">
        <v>3.089</v>
      </c>
      <c r="BW58" s="70">
        <v>0</v>
      </c>
      <c r="BX58" s="70">
        <v>0</v>
      </c>
      <c r="BY58" s="70">
        <v>0</v>
      </c>
      <c r="BZ58" s="70">
        <v>0</v>
      </c>
      <c r="CA58" s="70">
        <v>0</v>
      </c>
      <c r="CB58" s="70">
        <v>0</v>
      </c>
      <c r="CC58" s="70">
        <v>0</v>
      </c>
      <c r="CD58" s="70">
        <v>0</v>
      </c>
    </row>
    <row r="59" spans="1:82">
      <c r="A59" s="70" t="s">
        <v>1797</v>
      </c>
      <c r="B59" s="70">
        <v>468</v>
      </c>
      <c r="C59" s="70">
        <v>9</v>
      </c>
      <c r="D59" s="70">
        <v>28</v>
      </c>
      <c r="E59" s="70">
        <v>2012</v>
      </c>
      <c r="F59" s="70" t="s">
        <v>179</v>
      </c>
      <c r="G59" s="70" t="s">
        <v>1788</v>
      </c>
      <c r="H59" s="70" t="s">
        <v>1789</v>
      </c>
      <c r="I59" s="148"/>
      <c r="J59" s="71">
        <v>0</v>
      </c>
      <c r="K59" s="71">
        <v>0.54627587299284841</v>
      </c>
      <c r="L59" s="71">
        <v>2.0162535212121862</v>
      </c>
      <c r="M59" s="71">
        <v>4.1763993693760399</v>
      </c>
      <c r="N59" s="71">
        <v>5.6414754956535864</v>
      </c>
      <c r="O59" s="71">
        <v>3.8984916733012032</v>
      </c>
      <c r="P59" s="71">
        <v>4.5336935408770342</v>
      </c>
      <c r="Q59" s="71">
        <v>0.21364112907213201</v>
      </c>
      <c r="R59" s="71">
        <v>0</v>
      </c>
      <c r="S59" s="71">
        <v>4.5934805324628791E-2</v>
      </c>
      <c r="T59" s="72"/>
      <c r="U59" s="71">
        <v>0</v>
      </c>
      <c r="V59" s="71">
        <v>218</v>
      </c>
      <c r="W59" s="71">
        <v>48</v>
      </c>
      <c r="X59" s="71">
        <v>630</v>
      </c>
      <c r="Y59" s="71">
        <v>1121</v>
      </c>
      <c r="Z59" s="71">
        <v>2039</v>
      </c>
      <c r="AA59" s="71">
        <v>911</v>
      </c>
      <c r="AB59" s="71">
        <v>2802</v>
      </c>
      <c r="AC59" s="71">
        <v>0</v>
      </c>
      <c r="AD59" s="71">
        <v>4.5934805324628791E-2</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3.7240000000000002</v>
      </c>
      <c r="BM59" s="71">
        <v>0</v>
      </c>
      <c r="BN59" s="72"/>
      <c r="BO59" s="71">
        <v>0</v>
      </c>
      <c r="BP59" s="71">
        <v>0</v>
      </c>
      <c r="BQ59" s="71">
        <v>0</v>
      </c>
      <c r="BR59" s="71">
        <v>0</v>
      </c>
      <c r="BS59" s="71">
        <v>1</v>
      </c>
      <c r="BT59" s="71">
        <v>0</v>
      </c>
      <c r="BU59"/>
      <c r="BV59" s="70">
        <v>3.7240000000000002</v>
      </c>
      <c r="BW59" s="70">
        <v>0</v>
      </c>
      <c r="BX59" s="70">
        <v>0</v>
      </c>
      <c r="BY59" s="70">
        <v>0</v>
      </c>
      <c r="BZ59" s="70">
        <v>0</v>
      </c>
      <c r="CA59" s="70">
        <v>0</v>
      </c>
      <c r="CB59" s="70">
        <v>0</v>
      </c>
      <c r="CC59" s="70">
        <v>0</v>
      </c>
      <c r="CD59" s="70">
        <v>0</v>
      </c>
    </row>
    <row r="60" spans="1:82">
      <c r="A60" s="70" t="s">
        <v>1798</v>
      </c>
      <c r="B60" s="70">
        <v>469</v>
      </c>
      <c r="C60" s="70">
        <v>10</v>
      </c>
      <c r="D60" s="70">
        <v>28</v>
      </c>
      <c r="E60" s="70">
        <v>2013</v>
      </c>
      <c r="F60" s="70" t="s">
        <v>180</v>
      </c>
      <c r="G60" s="70" t="s">
        <v>1788</v>
      </c>
      <c r="H60" s="70" t="s">
        <v>1789</v>
      </c>
      <c r="I60" s="148"/>
      <c r="J60" s="71">
        <v>0.297723801606463</v>
      </c>
      <c r="K60" s="71">
        <v>0.46377423941743312</v>
      </c>
      <c r="L60" s="71">
        <v>1.4626854098075071</v>
      </c>
      <c r="M60" s="71">
        <v>3.604496157534034</v>
      </c>
      <c r="N60" s="71">
        <v>5.6033286804883531</v>
      </c>
      <c r="O60" s="71">
        <v>3.7391915139030143</v>
      </c>
      <c r="P60" s="71">
        <v>4.6307023537355558</v>
      </c>
      <c r="Q60" s="71">
        <v>0.21404099113906999</v>
      </c>
      <c r="R60" s="71">
        <v>0</v>
      </c>
      <c r="S60" s="71">
        <v>8.1977016965170096E-2</v>
      </c>
      <c r="T60" s="72"/>
      <c r="U60" s="71">
        <v>30509</v>
      </c>
      <c r="V60" s="71">
        <v>218</v>
      </c>
      <c r="W60" s="71">
        <v>48</v>
      </c>
      <c r="X60" s="71">
        <v>630</v>
      </c>
      <c r="Y60" s="71">
        <v>1132</v>
      </c>
      <c r="Z60" s="71">
        <v>2043</v>
      </c>
      <c r="AA60" s="71">
        <v>927</v>
      </c>
      <c r="AB60" s="71">
        <v>2767</v>
      </c>
      <c r="AC60" s="71">
        <v>0</v>
      </c>
      <c r="AD60" s="71">
        <v>8.1977016965170096E-2</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4.008</v>
      </c>
      <c r="BM60" s="71">
        <v>0</v>
      </c>
      <c r="BN60" s="72"/>
      <c r="BO60" s="71">
        <v>0</v>
      </c>
      <c r="BP60" s="71">
        <v>0</v>
      </c>
      <c r="BQ60" s="71">
        <v>0</v>
      </c>
      <c r="BR60" s="71">
        <v>0</v>
      </c>
      <c r="BS60" s="71">
        <v>1</v>
      </c>
      <c r="BT60" s="71">
        <v>0</v>
      </c>
      <c r="BU60"/>
      <c r="BV60" s="70">
        <v>4.008</v>
      </c>
      <c r="BW60" s="70">
        <v>0</v>
      </c>
      <c r="BX60" s="70">
        <v>0</v>
      </c>
      <c r="BY60" s="70">
        <v>0</v>
      </c>
      <c r="BZ60" s="70">
        <v>0</v>
      </c>
      <c r="CA60" s="70">
        <v>0</v>
      </c>
      <c r="CB60" s="70">
        <v>0</v>
      </c>
      <c r="CC60" s="70">
        <v>0</v>
      </c>
      <c r="CD60" s="70">
        <v>0</v>
      </c>
    </row>
    <row r="61" spans="1:82">
      <c r="A61" s="70" t="s">
        <v>1799</v>
      </c>
      <c r="B61" s="70">
        <v>470</v>
      </c>
      <c r="C61" s="70">
        <v>11</v>
      </c>
      <c r="D61" s="70">
        <v>28</v>
      </c>
      <c r="E61" s="70">
        <v>2014</v>
      </c>
      <c r="F61" s="70" t="s">
        <v>181</v>
      </c>
      <c r="G61" s="70" t="s">
        <v>1788</v>
      </c>
      <c r="H61" s="70" t="s">
        <v>1789</v>
      </c>
      <c r="I61" s="148"/>
      <c r="J61" s="71">
        <v>0.30326778099781571</v>
      </c>
      <c r="K61" s="71">
        <v>0.43906810565150622</v>
      </c>
      <c r="L61" s="71">
        <v>2.5701283570454612</v>
      </c>
      <c r="M61" s="71">
        <v>3.268874772916579</v>
      </c>
      <c r="N61" s="71">
        <v>5.5984241634851584</v>
      </c>
      <c r="O61" s="71">
        <v>3.5259101561103492</v>
      </c>
      <c r="P61" s="71">
        <v>4.8003905800270594</v>
      </c>
      <c r="Q61" s="71">
        <v>0.203281494442796</v>
      </c>
      <c r="R61" s="71">
        <v>0</v>
      </c>
      <c r="S61" s="71">
        <v>6.7151639606256405E-2</v>
      </c>
      <c r="T61" s="72"/>
      <c r="U61" s="71">
        <v>33424</v>
      </c>
      <c r="V61" s="71">
        <v>190</v>
      </c>
      <c r="W61" s="71">
        <v>56</v>
      </c>
      <c r="X61" s="71">
        <v>511</v>
      </c>
      <c r="Y61" s="71">
        <v>1158</v>
      </c>
      <c r="Z61" s="71">
        <v>2029</v>
      </c>
      <c r="AA61" s="71">
        <v>956</v>
      </c>
      <c r="AB61" s="71">
        <v>2739</v>
      </c>
      <c r="AC61" s="71">
        <v>0</v>
      </c>
      <c r="AD61" s="71">
        <v>6.7151639606256405E-2</v>
      </c>
      <c r="AE61" s="72"/>
      <c r="AF61" s="71"/>
      <c r="AG61" s="71"/>
      <c r="AH61" s="71"/>
      <c r="AI61" s="71"/>
      <c r="AJ61" s="71"/>
      <c r="AK61" s="71"/>
      <c r="AL61" s="71"/>
      <c r="AM61" s="71"/>
      <c r="AN61" s="71"/>
      <c r="AO61" s="71"/>
      <c r="AP61" s="71"/>
      <c r="AQ61" s="72"/>
      <c r="AR61" s="71">
        <v>26</v>
      </c>
      <c r="AS61" s="71">
        <v>6</v>
      </c>
      <c r="AT61" s="71">
        <v>0</v>
      </c>
      <c r="AU61" s="71">
        <v>0</v>
      </c>
      <c r="AV61" s="71">
        <v>0</v>
      </c>
      <c r="AW61" s="71">
        <v>0</v>
      </c>
      <c r="AX61" s="71"/>
      <c r="AY61" s="72"/>
      <c r="AZ61" s="71">
        <v>120.6</v>
      </c>
      <c r="BA61" s="71">
        <v>109.5</v>
      </c>
      <c r="BB61" s="71">
        <v>0</v>
      </c>
      <c r="BC61" s="71">
        <v>0</v>
      </c>
      <c r="BD61" s="71">
        <v>0</v>
      </c>
      <c r="BE61" s="71">
        <v>0</v>
      </c>
      <c r="BF61" s="71"/>
      <c r="BG61" s="72"/>
      <c r="BH61" s="71">
        <v>0</v>
      </c>
      <c r="BI61" s="71">
        <v>0</v>
      </c>
      <c r="BJ61" s="71">
        <v>0</v>
      </c>
      <c r="BK61" s="71">
        <v>0</v>
      </c>
      <c r="BL61" s="71">
        <v>3.9089999999999998</v>
      </c>
      <c r="BM61" s="71">
        <v>0</v>
      </c>
      <c r="BN61" s="72"/>
      <c r="BO61" s="71">
        <v>0</v>
      </c>
      <c r="BP61" s="71">
        <v>0</v>
      </c>
      <c r="BQ61" s="71">
        <v>0</v>
      </c>
      <c r="BR61" s="71">
        <v>0</v>
      </c>
      <c r="BS61" s="71">
        <v>1</v>
      </c>
      <c r="BT61" s="71">
        <v>0</v>
      </c>
      <c r="BU61"/>
      <c r="BV61" s="70">
        <v>3.9089999999999998</v>
      </c>
      <c r="BW61" s="70">
        <v>0</v>
      </c>
      <c r="BX61" s="70">
        <v>0</v>
      </c>
      <c r="BY61" s="70">
        <v>0</v>
      </c>
      <c r="BZ61" s="70">
        <v>0</v>
      </c>
      <c r="CA61" s="70">
        <v>0</v>
      </c>
      <c r="CB61" s="70">
        <v>0</v>
      </c>
      <c r="CC61" s="70">
        <v>0</v>
      </c>
      <c r="CD61" s="70">
        <v>0</v>
      </c>
    </row>
    <row r="62" spans="1:82">
      <c r="A62" s="70" t="s">
        <v>1800</v>
      </c>
      <c r="B62" s="70">
        <v>471</v>
      </c>
      <c r="C62" s="70">
        <v>12</v>
      </c>
      <c r="D62" s="70">
        <v>28</v>
      </c>
      <c r="E62" s="70">
        <v>2015</v>
      </c>
      <c r="F62" s="70" t="s">
        <v>182</v>
      </c>
      <c r="G62" s="70" t="s">
        <v>1788</v>
      </c>
      <c r="H62" s="70" t="s">
        <v>1789</v>
      </c>
      <c r="I62" s="148"/>
      <c r="J62" s="71">
        <v>0.15630668664532249</v>
      </c>
      <c r="K62" s="71">
        <v>0.44372560796176141</v>
      </c>
      <c r="L62" s="71">
        <v>2.6143544502766352</v>
      </c>
      <c r="M62" s="71">
        <v>3.215914665563488</v>
      </c>
      <c r="N62" s="71">
        <v>5.3837645225627906</v>
      </c>
      <c r="O62" s="71">
        <v>3.4871369684936377</v>
      </c>
      <c r="P62" s="71">
        <v>4.7740313918898281</v>
      </c>
      <c r="Q62" s="71">
        <v>0.20074317934643099</v>
      </c>
      <c r="R62" s="71">
        <v>0</v>
      </c>
      <c r="S62" s="71">
        <v>0.15021956873514319</v>
      </c>
      <c r="T62" s="72"/>
      <c r="U62" s="71">
        <v>19074</v>
      </c>
      <c r="V62" s="71">
        <v>190</v>
      </c>
      <c r="W62" s="71">
        <v>56</v>
      </c>
      <c r="X62" s="71">
        <v>511</v>
      </c>
      <c r="Y62" s="71">
        <v>1242</v>
      </c>
      <c r="Z62" s="71">
        <v>2026</v>
      </c>
      <c r="AA62" s="71">
        <v>950</v>
      </c>
      <c r="AB62" s="71">
        <v>2763</v>
      </c>
      <c r="AC62" s="71">
        <v>0</v>
      </c>
      <c r="AD62" s="71">
        <v>0.15021956873514319</v>
      </c>
      <c r="AE62" s="72"/>
      <c r="AF62" s="71">
        <v>166261.8899546123</v>
      </c>
      <c r="AG62" s="71">
        <v>326296.22175147512</v>
      </c>
      <c r="AH62" s="71">
        <v>454724.50709672697</v>
      </c>
      <c r="AI62" s="71">
        <v>3600567.426823508</v>
      </c>
      <c r="AJ62" s="71">
        <v>7164921.5640841937</v>
      </c>
      <c r="AK62" s="71">
        <v>0</v>
      </c>
      <c r="AL62" s="71">
        <v>0</v>
      </c>
      <c r="AM62" s="71">
        <v>378657.55965092132</v>
      </c>
      <c r="AN62" s="71">
        <v>0</v>
      </c>
      <c r="AO62" s="71">
        <v>0</v>
      </c>
      <c r="AP62" s="71">
        <v>12091429.169361439</v>
      </c>
      <c r="AQ62" s="72"/>
      <c r="AR62" s="71">
        <v>33</v>
      </c>
      <c r="AS62" s="71">
        <v>13</v>
      </c>
      <c r="AT62" s="71">
        <v>0</v>
      </c>
      <c r="AU62" s="71">
        <v>0</v>
      </c>
      <c r="AV62" s="71">
        <v>0</v>
      </c>
      <c r="AW62" s="71">
        <v>0</v>
      </c>
      <c r="AX62" s="71"/>
      <c r="AY62" s="72"/>
      <c r="AZ62" s="71">
        <v>164.4</v>
      </c>
      <c r="BA62" s="71">
        <v>4087.9</v>
      </c>
      <c r="BB62" s="71">
        <v>0</v>
      </c>
      <c r="BC62" s="71">
        <v>0</v>
      </c>
      <c r="BD62" s="71">
        <v>0</v>
      </c>
      <c r="BE62" s="71">
        <v>0</v>
      </c>
      <c r="BF62" s="71"/>
      <c r="BG62" s="72"/>
      <c r="BH62" s="71">
        <v>0</v>
      </c>
      <c r="BI62" s="71">
        <v>0</v>
      </c>
      <c r="BJ62" s="71">
        <v>0</v>
      </c>
      <c r="BK62" s="71">
        <v>0</v>
      </c>
      <c r="BL62" s="71">
        <v>3.8359999999999999</v>
      </c>
      <c r="BM62" s="71">
        <v>0</v>
      </c>
      <c r="BN62" s="72"/>
      <c r="BO62" s="71">
        <v>0</v>
      </c>
      <c r="BP62" s="71">
        <v>0</v>
      </c>
      <c r="BQ62" s="71">
        <v>0</v>
      </c>
      <c r="BR62" s="71">
        <v>0</v>
      </c>
      <c r="BS62" s="71">
        <v>1</v>
      </c>
      <c r="BT62" s="71">
        <v>0</v>
      </c>
      <c r="BU62"/>
      <c r="BV62" s="70">
        <v>3.8359999999999999</v>
      </c>
      <c r="BW62" s="70">
        <v>0</v>
      </c>
      <c r="BX62" s="70">
        <v>0</v>
      </c>
      <c r="BY62" s="70">
        <v>0</v>
      </c>
      <c r="BZ62" s="70">
        <v>0</v>
      </c>
      <c r="CA62" s="70">
        <v>0</v>
      </c>
      <c r="CB62" s="70">
        <v>0</v>
      </c>
      <c r="CC62" s="70">
        <v>0</v>
      </c>
      <c r="CD62" s="70">
        <v>0</v>
      </c>
    </row>
    <row r="63" spans="1:82">
      <c r="A63" s="70" t="s">
        <v>1801</v>
      </c>
      <c r="B63" s="70">
        <v>472</v>
      </c>
      <c r="C63" s="70">
        <v>13</v>
      </c>
      <c r="D63" s="70">
        <v>28</v>
      </c>
      <c r="E63" s="70">
        <v>2016</v>
      </c>
      <c r="F63" s="70" t="s">
        <v>155</v>
      </c>
      <c r="G63" s="70" t="s">
        <v>1788</v>
      </c>
      <c r="H63" s="70" t="s">
        <v>1789</v>
      </c>
      <c r="I63" s="148"/>
      <c r="J63" s="71">
        <v>0.18921538304857488</v>
      </c>
      <c r="K63" s="71">
        <v>0.45580729535927272</v>
      </c>
      <c r="L63" s="71">
        <v>2.8663612787670814</v>
      </c>
      <c r="M63" s="71">
        <v>2.3494649925178788</v>
      </c>
      <c r="N63" s="71">
        <v>5.0937836592810557</v>
      </c>
      <c r="O63" s="71">
        <v>3.3767793184205206</v>
      </c>
      <c r="P63" s="71">
        <v>4.844145768258536</v>
      </c>
      <c r="Q63" s="71">
        <v>0.19331986022902473</v>
      </c>
      <c r="R63" s="71">
        <v>0</v>
      </c>
      <c r="S63" s="71">
        <v>7.7564092828360034E-2</v>
      </c>
      <c r="T63" s="72"/>
      <c r="U63" s="71">
        <v>22753</v>
      </c>
      <c r="V63" s="71">
        <v>190</v>
      </c>
      <c r="W63" s="71">
        <v>56</v>
      </c>
      <c r="X63" s="71">
        <v>511</v>
      </c>
      <c r="Y63" s="71">
        <v>1263</v>
      </c>
      <c r="Z63" s="71">
        <v>1986</v>
      </c>
      <c r="AA63" s="71">
        <v>997</v>
      </c>
      <c r="AB63" s="71">
        <v>2737</v>
      </c>
      <c r="AC63" s="71">
        <v>0</v>
      </c>
      <c r="AD63" s="71">
        <v>7.7564092828360034E-2</v>
      </c>
      <c r="AE63" s="72"/>
      <c r="AF63" s="71">
        <v>210127.01921948881</v>
      </c>
      <c r="AG63" s="71">
        <v>321638.71580600011</v>
      </c>
      <c r="AH63" s="71">
        <v>400071.30042881792</v>
      </c>
      <c r="AI63" s="71">
        <v>3207099.636848263</v>
      </c>
      <c r="AJ63" s="71">
        <v>6493585.2542852378</v>
      </c>
      <c r="AK63" s="71">
        <v>0</v>
      </c>
      <c r="AL63" s="71">
        <v>0</v>
      </c>
      <c r="AM63" s="71">
        <v>375385.78023738269</v>
      </c>
      <c r="AN63" s="71">
        <v>0</v>
      </c>
      <c r="AO63" s="71">
        <v>0</v>
      </c>
      <c r="AP63" s="71">
        <v>11007907.706825189</v>
      </c>
      <c r="AQ63" s="72"/>
      <c r="AR63" s="71">
        <v>51</v>
      </c>
      <c r="AS63" s="71">
        <v>15</v>
      </c>
      <c r="AT63" s="71">
        <v>0</v>
      </c>
      <c r="AU63" s="71">
        <v>0</v>
      </c>
      <c r="AV63" s="71">
        <v>0</v>
      </c>
      <c r="AW63" s="71">
        <v>0</v>
      </c>
      <c r="AX63" s="71"/>
      <c r="AY63" s="72"/>
      <c r="AZ63" s="71">
        <v>262.8</v>
      </c>
      <c r="BA63" s="71">
        <v>8107.9</v>
      </c>
      <c r="BB63" s="71">
        <v>0</v>
      </c>
      <c r="BC63" s="71">
        <v>0</v>
      </c>
      <c r="BD63" s="71">
        <v>0</v>
      </c>
      <c r="BE63" s="71">
        <v>0</v>
      </c>
      <c r="BF63" s="71"/>
      <c r="BG63" s="72"/>
      <c r="BH63" s="71">
        <v>0</v>
      </c>
      <c r="BI63" s="71">
        <v>0</v>
      </c>
      <c r="BJ63" s="71">
        <v>0</v>
      </c>
      <c r="BK63" s="71">
        <v>0</v>
      </c>
      <c r="BL63" s="71">
        <v>3.8130000000000002</v>
      </c>
      <c r="BM63" s="71">
        <v>0</v>
      </c>
      <c r="BN63" s="72"/>
      <c r="BO63" s="71">
        <v>0</v>
      </c>
      <c r="BP63" s="71">
        <v>0</v>
      </c>
      <c r="BQ63" s="71">
        <v>0</v>
      </c>
      <c r="BR63" s="71">
        <v>0</v>
      </c>
      <c r="BS63" s="71">
        <v>1</v>
      </c>
      <c r="BT63" s="71">
        <v>0</v>
      </c>
      <c r="BU63"/>
      <c r="BV63" s="70">
        <v>3.8130000000000002</v>
      </c>
      <c r="BW63" s="70">
        <v>0</v>
      </c>
      <c r="BX63" s="70">
        <v>0</v>
      </c>
      <c r="BY63" s="70">
        <v>0</v>
      </c>
      <c r="BZ63" s="70">
        <v>0</v>
      </c>
      <c r="CA63" s="70">
        <v>0</v>
      </c>
      <c r="CB63" s="70">
        <v>0</v>
      </c>
      <c r="CC63" s="70">
        <v>0</v>
      </c>
      <c r="CD63" s="70">
        <v>0</v>
      </c>
    </row>
    <row r="64" spans="1:82">
      <c r="A64" s="70" t="s">
        <v>1802</v>
      </c>
      <c r="B64" s="70">
        <v>473</v>
      </c>
      <c r="C64" s="70">
        <v>14</v>
      </c>
      <c r="D64" s="70">
        <v>28</v>
      </c>
      <c r="E64" s="70">
        <v>2017</v>
      </c>
      <c r="F64" s="70" t="s">
        <v>156</v>
      </c>
      <c r="G64" s="1064" t="s">
        <v>1788</v>
      </c>
      <c r="H64" s="70" t="s">
        <v>1789</v>
      </c>
      <c r="I64" s="148"/>
      <c r="J64" s="71">
        <v>0.14883381404953722</v>
      </c>
      <c r="K64" s="71">
        <v>0.46850624467585356</v>
      </c>
      <c r="L64" s="71">
        <v>2.9696395295485729</v>
      </c>
      <c r="M64" s="71">
        <v>2.1776778824609098</v>
      </c>
      <c r="N64" s="71">
        <v>5.4353430976741626</v>
      </c>
      <c r="O64" s="71">
        <v>3.3317136078954519</v>
      </c>
      <c r="P64" s="71">
        <v>4.8086318909329648</v>
      </c>
      <c r="Q64" s="71">
        <v>0.18557855308481799</v>
      </c>
      <c r="R64" s="71">
        <v>0</v>
      </c>
      <c r="S64" s="71">
        <v>9.095498970912827E-2</v>
      </c>
      <c r="T64" s="72"/>
      <c r="U64" s="71">
        <v>18921</v>
      </c>
      <c r="V64" s="71">
        <v>190</v>
      </c>
      <c r="W64" s="71">
        <v>56</v>
      </c>
      <c r="X64" s="71">
        <v>511</v>
      </c>
      <c r="Y64" s="71">
        <v>1270</v>
      </c>
      <c r="Z64" s="71">
        <v>1992</v>
      </c>
      <c r="AA64" s="71">
        <v>996</v>
      </c>
      <c r="AB64" s="71">
        <v>2717</v>
      </c>
      <c r="AC64" s="71">
        <v>0</v>
      </c>
      <c r="AD64" s="71">
        <v>9.095498970912827E-2</v>
      </c>
      <c r="AE64" s="72"/>
      <c r="AF64" s="71">
        <v>168915.5884761161</v>
      </c>
      <c r="AG64" s="71">
        <v>336922.21275510557</v>
      </c>
      <c r="AH64" s="71">
        <v>560242.37908645009</v>
      </c>
      <c r="AI64" s="71">
        <v>3145990.3195853848</v>
      </c>
      <c r="AJ64" s="71">
        <v>7184326.5619516363</v>
      </c>
      <c r="AK64" s="71">
        <v>0</v>
      </c>
      <c r="AL64" s="71">
        <v>0</v>
      </c>
      <c r="AM64" s="71">
        <v>373225.81887064083</v>
      </c>
      <c r="AN64" s="71">
        <v>0</v>
      </c>
      <c r="AO64" s="71">
        <v>0</v>
      </c>
      <c r="AP64" s="71">
        <v>11769622.880725335</v>
      </c>
      <c r="AQ64" s="72"/>
      <c r="AR64" s="71">
        <v>57</v>
      </c>
      <c r="AS64" s="71">
        <v>15</v>
      </c>
      <c r="AT64" s="71">
        <v>0</v>
      </c>
      <c r="AU64" s="71">
        <v>0</v>
      </c>
      <c r="AV64" s="71">
        <v>0</v>
      </c>
      <c r="AW64" s="71">
        <v>0</v>
      </c>
      <c r="AX64" s="71"/>
      <c r="AY64" s="72"/>
      <c r="AZ64" s="71">
        <v>286</v>
      </c>
      <c r="BA64" s="71">
        <v>8107.9</v>
      </c>
      <c r="BB64" s="71">
        <v>0</v>
      </c>
      <c r="BC64" s="71">
        <v>0</v>
      </c>
      <c r="BD64" s="71">
        <v>0</v>
      </c>
      <c r="BE64" s="71">
        <v>0</v>
      </c>
      <c r="BF64" s="71"/>
      <c r="BG64" s="72"/>
      <c r="BH64" s="71">
        <v>0</v>
      </c>
      <c r="BI64" s="71">
        <v>0</v>
      </c>
      <c r="BJ64" s="71">
        <v>0</v>
      </c>
      <c r="BK64" s="71">
        <v>0</v>
      </c>
      <c r="BL64" s="71">
        <v>3.6429999999999998</v>
      </c>
      <c r="BM64" s="71">
        <v>0</v>
      </c>
      <c r="BN64" s="72"/>
      <c r="BO64" s="71">
        <v>0</v>
      </c>
      <c r="BP64" s="71">
        <v>0</v>
      </c>
      <c r="BQ64" s="71">
        <v>0</v>
      </c>
      <c r="BR64" s="71">
        <v>0</v>
      </c>
      <c r="BS64" s="71">
        <v>1</v>
      </c>
      <c r="BT64" s="71">
        <v>0</v>
      </c>
      <c r="BU64"/>
      <c r="BV64" s="70">
        <v>3.6429999999999998</v>
      </c>
      <c r="BW64" s="70">
        <v>0</v>
      </c>
      <c r="BX64" s="70">
        <v>0</v>
      </c>
      <c r="BY64" s="70">
        <v>0</v>
      </c>
      <c r="BZ64" s="70">
        <v>0</v>
      </c>
      <c r="CA64" s="70">
        <v>0</v>
      </c>
      <c r="CB64" s="70">
        <v>0</v>
      </c>
      <c r="CC64" s="70">
        <v>0</v>
      </c>
      <c r="CD64" s="70">
        <v>0</v>
      </c>
    </row>
    <row r="65" spans="1:82">
      <c r="A65" s="70" t="s">
        <v>1803</v>
      </c>
      <c r="B65" s="70">
        <v>474</v>
      </c>
      <c r="C65" s="70">
        <v>15</v>
      </c>
      <c r="D65" s="70">
        <v>28</v>
      </c>
      <c r="E65" s="70">
        <v>2018</v>
      </c>
      <c r="F65" s="70" t="s">
        <v>183</v>
      </c>
      <c r="G65" s="1064" t="s">
        <v>1788</v>
      </c>
      <c r="H65" s="70" t="s">
        <v>1789</v>
      </c>
      <c r="I65" s="148"/>
      <c r="J65" s="71">
        <v>0.1757710104149901</v>
      </c>
      <c r="K65" s="71">
        <v>0.44531130656367679</v>
      </c>
      <c r="L65" s="71">
        <v>2.6928508010820824</v>
      </c>
      <c r="M65" s="71">
        <v>2.3097650296649981</v>
      </c>
      <c r="N65" s="71">
        <v>4.9576217683771082</v>
      </c>
      <c r="O65" s="71">
        <v>3.2822469683531006</v>
      </c>
      <c r="P65" s="71">
        <v>4.6699478095290292</v>
      </c>
      <c r="Q65" s="71">
        <v>0.16821273179104801</v>
      </c>
      <c r="R65" s="71">
        <v>0</v>
      </c>
      <c r="S65" s="71">
        <v>0.12578871829527544</v>
      </c>
      <c r="T65" s="72"/>
      <c r="U65" s="71">
        <v>21550</v>
      </c>
      <c r="V65" s="71">
        <v>190</v>
      </c>
      <c r="W65" s="71">
        <v>56</v>
      </c>
      <c r="X65" s="71">
        <v>511</v>
      </c>
      <c r="Y65" s="71">
        <v>1262</v>
      </c>
      <c r="Z65" s="71">
        <v>2000</v>
      </c>
      <c r="AA65" s="71">
        <v>977</v>
      </c>
      <c r="AB65" s="71">
        <v>2654</v>
      </c>
      <c r="AC65" s="71">
        <v>0</v>
      </c>
      <c r="AD65" s="71">
        <v>0.12578871829527541</v>
      </c>
      <c r="AE65" s="72"/>
      <c r="AF65" s="71">
        <v>201304.72083713129</v>
      </c>
      <c r="AG65" s="71">
        <v>299450.00665564748</v>
      </c>
      <c r="AH65" s="71">
        <v>531183.77829482162</v>
      </c>
      <c r="AI65" s="71">
        <v>3138028.7287609172</v>
      </c>
      <c r="AJ65" s="71">
        <v>6275000.1177484021</v>
      </c>
      <c r="AK65" s="71">
        <v>0</v>
      </c>
      <c r="AL65" s="71">
        <v>0</v>
      </c>
      <c r="AM65" s="71">
        <v>365326.04782871611</v>
      </c>
      <c r="AN65" s="71">
        <v>0</v>
      </c>
      <c r="AO65" s="71">
        <v>0</v>
      </c>
      <c r="AP65" s="71">
        <v>10810293.400125634</v>
      </c>
      <c r="AQ65" s="72"/>
      <c r="AR65" s="71">
        <v>62</v>
      </c>
      <c r="AS65" s="71">
        <v>16</v>
      </c>
      <c r="AT65" s="71">
        <v>0</v>
      </c>
      <c r="AU65" s="71">
        <v>0</v>
      </c>
      <c r="AV65" s="71">
        <v>0</v>
      </c>
      <c r="AW65" s="71">
        <v>0</v>
      </c>
      <c r="AX65" s="71"/>
      <c r="AY65" s="72"/>
      <c r="AZ65" s="71">
        <v>314.3</v>
      </c>
      <c r="BA65" s="71">
        <v>8118</v>
      </c>
      <c r="BB65" s="71">
        <v>0</v>
      </c>
      <c r="BC65" s="71">
        <v>0</v>
      </c>
      <c r="BD65" s="71">
        <v>0</v>
      </c>
      <c r="BE65" s="71">
        <v>0</v>
      </c>
      <c r="BF65" s="71"/>
      <c r="BG65" s="72"/>
      <c r="BH65" s="71">
        <v>0</v>
      </c>
      <c r="BI65" s="71">
        <v>0</v>
      </c>
      <c r="BJ65" s="71">
        <v>0</v>
      </c>
      <c r="BK65" s="71">
        <v>0</v>
      </c>
      <c r="BL65" s="71">
        <v>2.9129999999999998</v>
      </c>
      <c r="BM65" s="71">
        <v>0</v>
      </c>
      <c r="BN65" s="72"/>
      <c r="BO65" s="71">
        <v>0</v>
      </c>
      <c r="BP65" s="71">
        <v>0</v>
      </c>
      <c r="BQ65" s="71">
        <v>0</v>
      </c>
      <c r="BR65" s="71">
        <v>0</v>
      </c>
      <c r="BS65" s="71">
        <v>1</v>
      </c>
      <c r="BT65" s="71">
        <v>0</v>
      </c>
      <c r="BU65"/>
      <c r="BV65" s="70">
        <v>2.9129999999999998</v>
      </c>
      <c r="BW65" s="70">
        <v>0</v>
      </c>
      <c r="BX65" s="70">
        <v>0</v>
      </c>
      <c r="BY65" s="70">
        <v>0</v>
      </c>
      <c r="BZ65" s="70">
        <v>0</v>
      </c>
      <c r="CA65" s="70">
        <v>0</v>
      </c>
      <c r="CB65" s="70">
        <v>0</v>
      </c>
      <c r="CC65" s="70">
        <v>0</v>
      </c>
      <c r="CD65" s="70">
        <v>0</v>
      </c>
    </row>
    <row r="66" spans="1:82">
      <c r="A66" s="70" t="s">
        <v>1804</v>
      </c>
      <c r="B66" s="70">
        <v>475</v>
      </c>
      <c r="C66" s="70">
        <v>16</v>
      </c>
      <c r="D66" s="70">
        <v>28</v>
      </c>
      <c r="E66" s="70">
        <v>2019</v>
      </c>
      <c r="F66" s="70" t="s">
        <v>158</v>
      </c>
      <c r="G66" s="70" t="s">
        <v>1788</v>
      </c>
      <c r="H66" s="70" t="s">
        <v>1789</v>
      </c>
      <c r="I66" s="148"/>
      <c r="J66" s="71">
        <v>0.24886253029786493</v>
      </c>
      <c r="K66" s="71">
        <v>0.41221158281431369</v>
      </c>
      <c r="L66" s="71">
        <v>2.7193823600918248</v>
      </c>
      <c r="M66" s="71">
        <v>2.3124221338524995</v>
      </c>
      <c r="N66" s="71">
        <v>4.7505620630649723</v>
      </c>
      <c r="O66" s="71">
        <v>3.1402389116638862</v>
      </c>
      <c r="P66" s="71">
        <v>4.5799520572780832</v>
      </c>
      <c r="Q66" s="71">
        <v>0.159027235764822</v>
      </c>
      <c r="R66" s="71">
        <v>0</v>
      </c>
      <c r="S66" s="71">
        <v>0.14376837644627644</v>
      </c>
      <c r="T66" s="72"/>
      <c r="U66" s="71">
        <v>30565</v>
      </c>
      <c r="V66" s="71">
        <v>190</v>
      </c>
      <c r="W66" s="71">
        <v>56</v>
      </c>
      <c r="X66" s="71">
        <v>511</v>
      </c>
      <c r="Y66" s="71">
        <v>1242</v>
      </c>
      <c r="Z66" s="71">
        <v>1966</v>
      </c>
      <c r="AA66" s="71">
        <v>951</v>
      </c>
      <c r="AB66" s="71">
        <v>2577</v>
      </c>
      <c r="AC66" s="71">
        <v>0</v>
      </c>
      <c r="AD66" s="71">
        <v>0.14376837644627641</v>
      </c>
      <c r="AE66" s="72"/>
      <c r="AF66" s="71">
        <v>301571.44411689421</v>
      </c>
      <c r="AG66" s="71">
        <v>289956.02692840272</v>
      </c>
      <c r="AH66" s="71">
        <v>557615.16029087733</v>
      </c>
      <c r="AI66" s="71">
        <v>3352477.9517267621</v>
      </c>
      <c r="AJ66" s="71">
        <v>6423020.1076417724</v>
      </c>
      <c r="AK66" s="71">
        <v>0</v>
      </c>
      <c r="AL66" s="71">
        <v>0</v>
      </c>
      <c r="AM66" s="71">
        <v>350968.00035438652</v>
      </c>
      <c r="AN66" s="71">
        <v>0</v>
      </c>
      <c r="AO66" s="71">
        <v>0</v>
      </c>
      <c r="AP66" s="71">
        <v>11275608.691059096</v>
      </c>
      <c r="AQ66" s="72"/>
      <c r="AR66" s="71">
        <v>71</v>
      </c>
      <c r="AS66" s="71">
        <v>29</v>
      </c>
      <c r="AT66" s="71">
        <v>0</v>
      </c>
      <c r="AU66" s="71">
        <v>0</v>
      </c>
      <c r="AV66" s="71">
        <v>0</v>
      </c>
      <c r="AW66" s="71">
        <v>0</v>
      </c>
      <c r="AX66" s="71"/>
      <c r="AY66" s="72"/>
      <c r="AZ66" s="71">
        <v>356.99999999999989</v>
      </c>
      <c r="BA66" s="71">
        <v>20732.900000000001</v>
      </c>
      <c r="BB66" s="71">
        <v>0</v>
      </c>
      <c r="BC66" s="71">
        <v>0</v>
      </c>
      <c r="BD66" s="71">
        <v>0</v>
      </c>
      <c r="BE66" s="71">
        <v>0</v>
      </c>
      <c r="BF66" s="71"/>
      <c r="BG66" s="72"/>
      <c r="BH66" s="71">
        <v>0</v>
      </c>
      <c r="BI66" s="71">
        <v>0</v>
      </c>
      <c r="BJ66" s="71">
        <v>0</v>
      </c>
      <c r="BK66" s="71">
        <v>0</v>
      </c>
      <c r="BL66" s="71">
        <v>3.3490000000000002</v>
      </c>
      <c r="BM66" s="71">
        <v>0</v>
      </c>
      <c r="BN66" s="72"/>
      <c r="BO66" s="71">
        <v>0</v>
      </c>
      <c r="BP66" s="71">
        <v>0</v>
      </c>
      <c r="BQ66" s="71">
        <v>0</v>
      </c>
      <c r="BR66" s="71">
        <v>0</v>
      </c>
      <c r="BS66" s="71">
        <v>1</v>
      </c>
      <c r="BT66" s="71">
        <v>0</v>
      </c>
      <c r="BU66"/>
      <c r="BV66" s="70">
        <v>3.3490000000000002</v>
      </c>
      <c r="BW66" s="70">
        <v>0</v>
      </c>
      <c r="BX66" s="70">
        <v>0</v>
      </c>
      <c r="BY66" s="70">
        <v>0</v>
      </c>
      <c r="BZ66" s="70">
        <v>0</v>
      </c>
      <c r="CA66" s="70">
        <v>0</v>
      </c>
      <c r="CB66" s="70">
        <v>0</v>
      </c>
      <c r="CC66" s="70">
        <v>0</v>
      </c>
      <c r="CD66" s="70">
        <v>0</v>
      </c>
    </row>
    <row r="67" spans="1:82">
      <c r="A67" s="70" t="s">
        <v>1805</v>
      </c>
      <c r="B67" s="70">
        <v>476</v>
      </c>
      <c r="C67" s="70">
        <v>17</v>
      </c>
      <c r="D67" s="70">
        <v>28</v>
      </c>
      <c r="E67" s="70">
        <v>2020</v>
      </c>
      <c r="F67" s="70" t="s">
        <v>159</v>
      </c>
      <c r="G67" s="70" t="s">
        <v>1788</v>
      </c>
      <c r="H67" s="70" t="s">
        <v>1789</v>
      </c>
      <c r="I67" s="148"/>
      <c r="J67" s="71">
        <v>0</v>
      </c>
      <c r="K67" s="71">
        <v>0.6761369535197792</v>
      </c>
      <c r="L67" s="71">
        <v>3.5734358808469544</v>
      </c>
      <c r="M67" s="71">
        <v>2.2945926513375929</v>
      </c>
      <c r="N67" s="71">
        <v>4.1652166978870069</v>
      </c>
      <c r="O67" s="71">
        <v>2.7275028329263837</v>
      </c>
      <c r="P67" s="71">
        <v>4.2273852698840182</v>
      </c>
      <c r="Q67" s="71">
        <v>0.14875790513547499</v>
      </c>
      <c r="R67" s="71">
        <v>0</v>
      </c>
      <c r="S67" s="71">
        <v>0.1310780099685778</v>
      </c>
      <c r="T67" s="72"/>
      <c r="U67" s="71">
        <v>0</v>
      </c>
      <c r="V67" s="71">
        <v>309</v>
      </c>
      <c r="W67" s="71">
        <v>90</v>
      </c>
      <c r="X67" s="71">
        <v>607</v>
      </c>
      <c r="Y67" s="71">
        <v>1221</v>
      </c>
      <c r="Z67" s="71">
        <v>1949</v>
      </c>
      <c r="AA67" s="71">
        <v>933</v>
      </c>
      <c r="AB67" s="71">
        <v>2523</v>
      </c>
      <c r="AC67" s="71">
        <v>0</v>
      </c>
      <c r="AD67" s="71">
        <v>0.1310780099685778</v>
      </c>
      <c r="AE67" s="72"/>
      <c r="AF67" s="71">
        <v>0</v>
      </c>
      <c r="AG67" s="71">
        <v>462654.99265488348</v>
      </c>
      <c r="AH67" s="71">
        <v>738332.21242001199</v>
      </c>
      <c r="AI67" s="71">
        <v>3407190.7910046573</v>
      </c>
      <c r="AJ67" s="71">
        <v>6165503.0327297868</v>
      </c>
      <c r="AK67" s="71"/>
      <c r="AL67" s="71"/>
      <c r="AM67" s="71">
        <v>329279.53111464623</v>
      </c>
      <c r="AN67" s="71"/>
      <c r="AO67" s="71"/>
      <c r="AP67" s="71">
        <v>11102960.559923984</v>
      </c>
      <c r="AQ67" s="72"/>
      <c r="AR67" s="71">
        <v>75</v>
      </c>
      <c r="AS67" s="71">
        <v>35</v>
      </c>
      <c r="AT67" s="71">
        <v>0</v>
      </c>
      <c r="AU67" s="71">
        <v>0</v>
      </c>
      <c r="AV67" s="71">
        <v>0</v>
      </c>
      <c r="AW67" s="71">
        <v>0</v>
      </c>
      <c r="AX67" s="71"/>
      <c r="AY67" s="72"/>
      <c r="AZ67" s="71">
        <v>397.89999999999981</v>
      </c>
      <c r="BA67" s="71">
        <v>57472.9</v>
      </c>
      <c r="BB67" s="71">
        <v>0</v>
      </c>
      <c r="BC67" s="71">
        <v>0</v>
      </c>
      <c r="BD67" s="71">
        <v>0</v>
      </c>
      <c r="BE67" s="71">
        <v>0</v>
      </c>
      <c r="BF67" s="71"/>
      <c r="BG67" s="72"/>
      <c r="BH67" s="71">
        <v>0</v>
      </c>
      <c r="BI67" s="71">
        <v>0</v>
      </c>
      <c r="BJ67" s="71">
        <v>0</v>
      </c>
      <c r="BK67" s="71">
        <v>0</v>
      </c>
      <c r="BL67" s="71">
        <v>3.395</v>
      </c>
      <c r="BM67" s="71">
        <v>0</v>
      </c>
      <c r="BN67" s="72"/>
      <c r="BO67" s="71">
        <v>0</v>
      </c>
      <c r="BP67" s="71">
        <v>0</v>
      </c>
      <c r="BQ67" s="71">
        <v>0</v>
      </c>
      <c r="BR67" s="71">
        <v>0</v>
      </c>
      <c r="BS67" s="71">
        <v>1</v>
      </c>
      <c r="BT67" s="71">
        <v>0</v>
      </c>
      <c r="BU67"/>
      <c r="BV67" s="70">
        <v>3.395</v>
      </c>
      <c r="BW67" s="70">
        <v>0</v>
      </c>
      <c r="BX67" s="70">
        <v>0</v>
      </c>
      <c r="BY67" s="70">
        <v>0</v>
      </c>
      <c r="BZ67" s="70">
        <v>0</v>
      </c>
      <c r="CA67" s="70">
        <v>0</v>
      </c>
      <c r="CB67" s="70">
        <v>0</v>
      </c>
      <c r="CC67" s="70">
        <v>0</v>
      </c>
      <c r="CD67" s="70">
        <v>0</v>
      </c>
    </row>
    <row r="68" spans="1:82">
      <c r="A68" s="70" t="s">
        <v>1806</v>
      </c>
      <c r="B68" s="70">
        <v>476</v>
      </c>
      <c r="C68" s="70">
        <v>18</v>
      </c>
      <c r="D68" s="70">
        <v>28</v>
      </c>
      <c r="E68" s="70">
        <v>2021</v>
      </c>
      <c r="F68" s="70" t="s">
        <v>160</v>
      </c>
      <c r="G68" s="70" t="s">
        <v>1788</v>
      </c>
      <c r="H68" s="70" t="s">
        <v>1789</v>
      </c>
      <c r="I68" s="148"/>
      <c r="J68" s="71">
        <v>0.20300866605732279</v>
      </c>
      <c r="K68" s="71">
        <v>0.74047911632337937</v>
      </c>
      <c r="L68" s="71">
        <v>2.9427379962208913</v>
      </c>
      <c r="M68" s="71">
        <v>2.5169526255265615</v>
      </c>
      <c r="N68" s="71">
        <v>4.5464143677177953</v>
      </c>
      <c r="O68" s="71">
        <v>2.6625467721381422</v>
      </c>
      <c r="P68" s="71">
        <v>4.3492268679237576</v>
      </c>
      <c r="Q68" s="71">
        <v>0.14199744519056401</v>
      </c>
      <c r="R68" s="71">
        <v>0</v>
      </c>
      <c r="S68" s="71">
        <v>9.8701319153363318E-2</v>
      </c>
      <c r="T68" s="72"/>
      <c r="U68" s="71">
        <v>27301</v>
      </c>
      <c r="V68" s="71">
        <v>309</v>
      </c>
      <c r="W68" s="71">
        <v>90</v>
      </c>
      <c r="X68" s="71">
        <v>607</v>
      </c>
      <c r="Y68" s="71">
        <v>1196</v>
      </c>
      <c r="Z68" s="71">
        <v>1959</v>
      </c>
      <c r="AA68" s="71">
        <v>936</v>
      </c>
      <c r="AB68" s="71">
        <v>2432</v>
      </c>
      <c r="AC68" s="71">
        <v>0</v>
      </c>
      <c r="AD68" s="71">
        <v>9.8701319153363318E-2</v>
      </c>
      <c r="AE68" s="72"/>
      <c r="AF68" s="71">
        <v>249683.28329813457</v>
      </c>
      <c r="AG68" s="71">
        <v>495413.99304336583</v>
      </c>
      <c r="AH68" s="71">
        <v>589563.73169279424</v>
      </c>
      <c r="AI68" s="71">
        <v>3774038.0785442572</v>
      </c>
      <c r="AJ68" s="71">
        <v>6238454.1015641512</v>
      </c>
      <c r="AK68" s="71">
        <v>0</v>
      </c>
      <c r="AL68" s="71">
        <v>0</v>
      </c>
      <c r="AM68" s="71">
        <v>319233.77514857671</v>
      </c>
      <c r="AN68" s="71">
        <v>0</v>
      </c>
      <c r="AO68" s="71">
        <v>0</v>
      </c>
      <c r="AP68" s="71">
        <v>11666386.963291278</v>
      </c>
      <c r="AQ68" s="72"/>
      <c r="AR68" s="71">
        <v>78</v>
      </c>
      <c r="AS68" s="71">
        <v>36</v>
      </c>
      <c r="AT68" s="71">
        <v>0</v>
      </c>
      <c r="AU68" s="71">
        <v>0</v>
      </c>
      <c r="AV68" s="71">
        <v>0</v>
      </c>
      <c r="AW68" s="71">
        <v>0</v>
      </c>
      <c r="AX68" s="71"/>
      <c r="AY68" s="72"/>
      <c r="AZ68" s="71">
        <v>412.49999999999977</v>
      </c>
      <c r="BA68" s="71">
        <v>58712.9</v>
      </c>
      <c r="BB68" s="71">
        <v>0</v>
      </c>
      <c r="BC68" s="71">
        <v>0</v>
      </c>
      <c r="BD68" s="71">
        <v>0</v>
      </c>
      <c r="BE68" s="71">
        <v>0</v>
      </c>
      <c r="BF68" s="71"/>
      <c r="BG68" s="72"/>
      <c r="BH68" s="71">
        <v>0</v>
      </c>
      <c r="BI68" s="71">
        <v>0</v>
      </c>
      <c r="BJ68" s="71">
        <v>0</v>
      </c>
      <c r="BK68" s="71">
        <v>0</v>
      </c>
      <c r="BL68" s="71">
        <v>0.88700000000000001</v>
      </c>
      <c r="BM68" s="71">
        <v>0</v>
      </c>
      <c r="BN68" s="72"/>
      <c r="BO68" s="71">
        <v>0</v>
      </c>
      <c r="BP68" s="71">
        <v>0</v>
      </c>
      <c r="BQ68" s="71">
        <v>0</v>
      </c>
      <c r="BR68" s="71">
        <v>0</v>
      </c>
      <c r="BS68" s="71">
        <v>1</v>
      </c>
      <c r="BT68" s="71">
        <v>0</v>
      </c>
      <c r="BU68"/>
      <c r="BV68" s="70">
        <v>0.88700000000000001</v>
      </c>
      <c r="BW68" s="70">
        <v>0</v>
      </c>
      <c r="BX68" s="70">
        <v>0</v>
      </c>
      <c r="BY68" s="70">
        <v>0</v>
      </c>
      <c r="BZ68" s="70">
        <v>0</v>
      </c>
      <c r="CA68" s="70">
        <v>0</v>
      </c>
      <c r="CB68" s="70">
        <v>0</v>
      </c>
      <c r="CC68" s="70">
        <v>0</v>
      </c>
      <c r="CD68" s="70">
        <v>0</v>
      </c>
    </row>
    <row r="69" spans="1:82">
      <c r="A69" s="70" t="s">
        <v>1807</v>
      </c>
      <c r="B69" s="70">
        <v>476</v>
      </c>
      <c r="C69" s="70">
        <v>19</v>
      </c>
      <c r="D69" s="70">
        <v>28</v>
      </c>
      <c r="E69" s="70">
        <v>2022</v>
      </c>
      <c r="F69" s="70" t="s">
        <v>161</v>
      </c>
      <c r="G69" s="70" t="s">
        <v>1788</v>
      </c>
      <c r="H69" s="70" t="s">
        <v>1789</v>
      </c>
      <c r="I69" s="148"/>
      <c r="J69" s="71">
        <v>0.17141408662276023</v>
      </c>
      <c r="K69" s="71">
        <v>0.66346035421120031</v>
      </c>
      <c r="L69" s="71">
        <v>2.6956687762131075</v>
      </c>
      <c r="M69" s="71">
        <v>2.5048642397111078</v>
      </c>
      <c r="N69" s="71">
        <v>4.3250629804954075</v>
      </c>
      <c r="O69" s="71">
        <v>2.7208237543058975</v>
      </c>
      <c r="P69" s="71">
        <v>4.2152683924013914</v>
      </c>
      <c r="Q69" s="71">
        <v>0.13928604737176137</v>
      </c>
      <c r="R69" s="71">
        <v>0</v>
      </c>
      <c r="S69" s="71">
        <v>0.11880143936124769</v>
      </c>
      <c r="T69" s="72"/>
      <c r="U69" s="71">
        <v>27843</v>
      </c>
      <c r="V69" s="71">
        <v>309</v>
      </c>
      <c r="W69" s="71">
        <v>90</v>
      </c>
      <c r="X69" s="71">
        <v>607</v>
      </c>
      <c r="Y69" s="71">
        <v>1179</v>
      </c>
      <c r="Z69" s="71">
        <v>1902</v>
      </c>
      <c r="AA69" s="71">
        <v>921</v>
      </c>
      <c r="AB69" s="71">
        <v>2366</v>
      </c>
      <c r="AC69" s="71">
        <v>0</v>
      </c>
      <c r="AD69" s="71">
        <v>0.11880143936124769</v>
      </c>
      <c r="AE69" s="72"/>
      <c r="AF69" s="71">
        <v>195963.99379987997</v>
      </c>
      <c r="AG69" s="71">
        <v>481787.16999011155</v>
      </c>
      <c r="AH69" s="71">
        <v>617086.01184038259</v>
      </c>
      <c r="AI69" s="71">
        <v>3600660.5012718248</v>
      </c>
      <c r="AJ69" s="71">
        <v>6200527.5358074168</v>
      </c>
      <c r="AK69" s="71">
        <v>0</v>
      </c>
      <c r="AL69" s="71">
        <v>0</v>
      </c>
      <c r="AM69" s="71">
        <v>305515.17856723542</v>
      </c>
      <c r="AN69" s="71">
        <v>0</v>
      </c>
      <c r="AO69" s="71">
        <v>0</v>
      </c>
      <c r="AP69" s="71">
        <v>11401540.391276853</v>
      </c>
      <c r="AQ69" s="72"/>
      <c r="AR69" s="71">
        <v>78</v>
      </c>
      <c r="AS69" s="71">
        <v>38</v>
      </c>
      <c r="AT69" s="71">
        <v>0</v>
      </c>
      <c r="AU69" s="71">
        <v>0</v>
      </c>
      <c r="AV69" s="71">
        <v>0</v>
      </c>
      <c r="AW69" s="71">
        <v>0</v>
      </c>
      <c r="AX69" s="71"/>
      <c r="AY69" s="72"/>
      <c r="AZ69" s="71">
        <v>413.69999999999982</v>
      </c>
      <c r="BA69" s="71">
        <v>58811.9</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1808</v>
      </c>
      <c r="B70" s="70">
        <v>476</v>
      </c>
      <c r="C70" s="70">
        <v>20</v>
      </c>
      <c r="D70" s="70">
        <v>28</v>
      </c>
      <c r="E70" s="70">
        <v>2023</v>
      </c>
      <c r="F70" s="70" t="s">
        <v>1539</v>
      </c>
      <c r="G70" s="70" t="s">
        <v>1788</v>
      </c>
      <c r="H70" s="70" t="s">
        <v>1789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79</v>
      </c>
      <c r="AS70" s="71">
        <v>39</v>
      </c>
      <c r="AT70" s="71">
        <v>1</v>
      </c>
      <c r="AU70" s="71">
        <v>0</v>
      </c>
      <c r="AV70" s="71">
        <v>0</v>
      </c>
      <c r="AW70" s="71">
        <v>0</v>
      </c>
      <c r="AX70" s="71"/>
      <c r="AY70" s="72"/>
      <c r="AZ70" s="71">
        <v>421.09999999999991</v>
      </c>
      <c r="BA70" s="71">
        <v>58861.4</v>
      </c>
      <c r="BB70" s="71">
        <v>6990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1809</v>
      </c>
      <c r="B71" s="70">
        <v>476</v>
      </c>
      <c r="C71" s="70">
        <v>21</v>
      </c>
      <c r="D71" s="70">
        <v>28</v>
      </c>
      <c r="E71" s="70">
        <v>2024</v>
      </c>
      <c r="F71" s="70" t="s">
        <v>1554</v>
      </c>
      <c r="G71" s="70" t="s">
        <v>1788</v>
      </c>
      <c r="H71" s="70" t="s">
        <v>1789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1810</v>
      </c>
      <c r="B72" s="70">
        <v>443</v>
      </c>
      <c r="C72" s="70">
        <v>1</v>
      </c>
      <c r="D72" s="70">
        <v>27</v>
      </c>
      <c r="E72" s="70">
        <v>1990</v>
      </c>
      <c r="F72" s="70" t="s">
        <v>787</v>
      </c>
      <c r="G72" s="70" t="s">
        <v>1649</v>
      </c>
      <c r="H72" s="70" t="s">
        <v>1650</v>
      </c>
      <c r="I72" s="148"/>
      <c r="J72" s="71">
        <v>5.2523018648569826</v>
      </c>
      <c r="K72" s="71">
        <v>1.814504115960921</v>
      </c>
      <c r="L72" s="71">
        <v>0.51297323837652253</v>
      </c>
      <c r="M72" s="71">
        <v>4.1869730564783616</v>
      </c>
      <c r="N72" s="71">
        <v>7.3249544299734524</v>
      </c>
      <c r="O72" s="71">
        <v>2.0835780091818048</v>
      </c>
      <c r="P72" s="71">
        <v>3.7889537378907359</v>
      </c>
      <c r="Q72" s="71">
        <v>0.283556762256651</v>
      </c>
      <c r="R72" s="71">
        <v>7.5984487504314533</v>
      </c>
      <c r="S72" s="71">
        <v>0.23090380180050241</v>
      </c>
      <c r="T72" s="72"/>
      <c r="U72" s="71">
        <v>147466</v>
      </c>
      <c r="V72" s="71">
        <v>332</v>
      </c>
      <c r="W72" s="71">
        <v>6</v>
      </c>
      <c r="X72" s="71">
        <v>1404</v>
      </c>
      <c r="Y72" s="71">
        <v>1567</v>
      </c>
      <c r="Z72" s="71">
        <v>857</v>
      </c>
      <c r="AA72" s="71">
        <v>920</v>
      </c>
      <c r="AB72" s="71">
        <v>4604</v>
      </c>
      <c r="AC72" s="71">
        <v>1316065</v>
      </c>
      <c r="AD72" s="71">
        <v>0.23090380180050241</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1811</v>
      </c>
      <c r="B73" s="70">
        <v>444</v>
      </c>
      <c r="C73" s="70">
        <v>2</v>
      </c>
      <c r="D73" s="70">
        <v>27</v>
      </c>
      <c r="E73" s="70">
        <v>2005</v>
      </c>
      <c r="F73" s="70" t="s">
        <v>789</v>
      </c>
      <c r="G73" s="70" t="s">
        <v>1649</v>
      </c>
      <c r="H73" s="70" t="s">
        <v>1650</v>
      </c>
      <c r="I73" s="148"/>
      <c r="J73" s="71">
        <v>3.0764397984728831</v>
      </c>
      <c r="K73" s="71">
        <v>0.92120023797949258</v>
      </c>
      <c r="L73" s="71">
        <v>0</v>
      </c>
      <c r="M73" s="71">
        <v>4.7414634804500118</v>
      </c>
      <c r="N73" s="71">
        <v>8.3628296185444384</v>
      </c>
      <c r="O73" s="71">
        <v>3.3888971379434181</v>
      </c>
      <c r="P73" s="71">
        <v>4.5257971572307989</v>
      </c>
      <c r="Q73" s="71">
        <v>0.21715817224259701</v>
      </c>
      <c r="R73" s="71">
        <v>13.0653578162452</v>
      </c>
      <c r="S73" s="71">
        <v>0.326415768</v>
      </c>
      <c r="T73" s="72"/>
      <c r="U73" s="71">
        <v>95017</v>
      </c>
      <c r="V73" s="71">
        <v>281</v>
      </c>
      <c r="W73" s="71">
        <v>0</v>
      </c>
      <c r="X73" s="71">
        <v>770</v>
      </c>
      <c r="Y73" s="71">
        <v>1705</v>
      </c>
      <c r="Z73" s="71">
        <v>1613</v>
      </c>
      <c r="AA73" s="71">
        <v>900</v>
      </c>
      <c r="AB73" s="71">
        <v>3686</v>
      </c>
      <c r="AC73" s="71">
        <v>2310338</v>
      </c>
      <c r="AD73" s="71">
        <v>0.326415768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1812</v>
      </c>
      <c r="B74" s="70">
        <v>445</v>
      </c>
      <c r="C74" s="70">
        <v>3</v>
      </c>
      <c r="D74" s="70">
        <v>27</v>
      </c>
      <c r="E74" s="70">
        <v>2006</v>
      </c>
      <c r="F74" s="70" t="s">
        <v>790</v>
      </c>
      <c r="G74" s="70" t="s">
        <v>1649</v>
      </c>
      <c r="H74" s="70" t="s">
        <v>1650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1813</v>
      </c>
      <c r="B75" s="70">
        <v>446</v>
      </c>
      <c r="C75" s="70">
        <v>4</v>
      </c>
      <c r="D75" s="70">
        <v>27</v>
      </c>
      <c r="E75" s="70">
        <v>2007</v>
      </c>
      <c r="F75" s="70" t="s">
        <v>791</v>
      </c>
      <c r="G75" s="70" t="s">
        <v>1649</v>
      </c>
      <c r="H75" s="70" t="s">
        <v>1650</v>
      </c>
      <c r="I75" s="148"/>
      <c r="J75" s="71">
        <v>1.63738273533737</v>
      </c>
      <c r="K75" s="71">
        <v>0.69729154549784234</v>
      </c>
      <c r="L75" s="71">
        <v>0.32827526630032761</v>
      </c>
      <c r="M75" s="71">
        <v>6.0468842079979881</v>
      </c>
      <c r="N75" s="71">
        <v>8.1109557867440234</v>
      </c>
      <c r="O75" s="71">
        <v>3.1831603827804749</v>
      </c>
      <c r="P75" s="71">
        <v>4.3098871903672897</v>
      </c>
      <c r="Q75" s="71">
        <v>0.21410487944106699</v>
      </c>
      <c r="R75" s="71">
        <v>12.033277204379541</v>
      </c>
      <c r="S75" s="71">
        <v>0.43413265350000002</v>
      </c>
      <c r="T75" s="72"/>
      <c r="U75" s="71">
        <v>53772</v>
      </c>
      <c r="V75" s="71">
        <v>232</v>
      </c>
      <c r="W75" s="71">
        <v>4</v>
      </c>
      <c r="X75" s="71">
        <v>1230</v>
      </c>
      <c r="Y75" s="71">
        <v>1658</v>
      </c>
      <c r="Z75" s="71">
        <v>1575</v>
      </c>
      <c r="AA75" s="71">
        <v>844</v>
      </c>
      <c r="AB75" s="71">
        <v>3442</v>
      </c>
      <c r="AC75" s="71">
        <v>2188889</v>
      </c>
      <c r="AD75" s="71">
        <v>0.43413265350000002</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1814</v>
      </c>
      <c r="B76" s="70">
        <v>447</v>
      </c>
      <c r="C76" s="70">
        <v>5</v>
      </c>
      <c r="D76" s="70">
        <v>27</v>
      </c>
      <c r="E76" s="70">
        <v>2008</v>
      </c>
      <c r="F76" s="70" t="s">
        <v>792</v>
      </c>
      <c r="G76" s="70" t="s">
        <v>1649</v>
      </c>
      <c r="H76" s="70" t="s">
        <v>1650</v>
      </c>
      <c r="I76" s="148"/>
      <c r="J76" s="71">
        <v>1.2669223755064229</v>
      </c>
      <c r="K76" s="71">
        <v>0.61198313676289551</v>
      </c>
      <c r="L76" s="71">
        <v>0.28345330270835528</v>
      </c>
      <c r="M76" s="71">
        <v>7.0754400762632246</v>
      </c>
      <c r="N76" s="71">
        <v>8.1755081466275996</v>
      </c>
      <c r="O76" s="71">
        <v>3.0283647849153161</v>
      </c>
      <c r="P76" s="71">
        <v>4.2182638454256391</v>
      </c>
      <c r="Q76" s="71">
        <v>0.20458178639743901</v>
      </c>
      <c r="R76" s="71">
        <v>11.51853617884273</v>
      </c>
      <c r="S76" s="71">
        <v>0.35452237823999988</v>
      </c>
      <c r="T76" s="72"/>
      <c r="U76" s="71">
        <v>43715</v>
      </c>
      <c r="V76" s="71">
        <v>232</v>
      </c>
      <c r="W76" s="71">
        <v>4</v>
      </c>
      <c r="X76" s="71">
        <v>1230</v>
      </c>
      <c r="Y76" s="71">
        <v>1649</v>
      </c>
      <c r="Z76" s="71">
        <v>1551</v>
      </c>
      <c r="AA76" s="71">
        <v>827</v>
      </c>
      <c r="AB76" s="71">
        <v>3343</v>
      </c>
      <c r="AC76" s="71">
        <v>2175693</v>
      </c>
      <c r="AD76" s="71">
        <v>0.35452237823999988</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1815</v>
      </c>
      <c r="B77" s="70">
        <v>448</v>
      </c>
      <c r="C77" s="70">
        <v>6</v>
      </c>
      <c r="D77" s="70">
        <v>27</v>
      </c>
      <c r="E77" s="70">
        <v>2009</v>
      </c>
      <c r="F77" s="70" t="s">
        <v>176</v>
      </c>
      <c r="G77" s="70" t="s">
        <v>1649</v>
      </c>
      <c r="H77" s="70" t="s">
        <v>1650</v>
      </c>
      <c r="I77" s="148"/>
      <c r="J77" s="71">
        <v>0.96205828213604339</v>
      </c>
      <c r="K77" s="71">
        <v>0.6267479888532852</v>
      </c>
      <c r="L77" s="71">
        <v>0.74207395152969935</v>
      </c>
      <c r="M77" s="71">
        <v>5.8803567724251069</v>
      </c>
      <c r="N77" s="71">
        <v>6.8816539851366514</v>
      </c>
      <c r="O77" s="71">
        <v>2.9593031092397308</v>
      </c>
      <c r="P77" s="71">
        <v>4.0294185283653468</v>
      </c>
      <c r="Q77" s="71">
        <v>0.18824217013344299</v>
      </c>
      <c r="R77" s="71">
        <v>11.111712378330431</v>
      </c>
      <c r="S77" s="71">
        <v>0.25094742800000008</v>
      </c>
      <c r="T77" s="72"/>
      <c r="U77" s="71">
        <v>33523</v>
      </c>
      <c r="V77" s="71">
        <v>291</v>
      </c>
      <c r="W77" s="71">
        <v>12</v>
      </c>
      <c r="X77" s="71">
        <v>1291</v>
      </c>
      <c r="Y77" s="71">
        <v>1616</v>
      </c>
      <c r="Z77" s="71">
        <v>1496</v>
      </c>
      <c r="AA77" s="71">
        <v>811</v>
      </c>
      <c r="AB77" s="71">
        <v>3229</v>
      </c>
      <c r="AC77" s="71">
        <v>2047596</v>
      </c>
      <c r="AD77" s="71">
        <v>0.25094742800000008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0.34799999999999998</v>
      </c>
      <c r="BL77" s="71">
        <v>4</v>
      </c>
      <c r="BM77" s="71">
        <v>0</v>
      </c>
      <c r="BN77" s="72"/>
      <c r="BO77" s="71">
        <v>0</v>
      </c>
      <c r="BP77" s="71">
        <v>0</v>
      </c>
      <c r="BQ77" s="71">
        <v>0</v>
      </c>
      <c r="BR77" s="71">
        <v>2</v>
      </c>
      <c r="BS77" s="71">
        <v>1</v>
      </c>
      <c r="BT77" s="71">
        <v>0</v>
      </c>
      <c r="BU77"/>
      <c r="BV77" s="70">
        <v>4.3479999999999999</v>
      </c>
      <c r="BW77" s="70">
        <v>0</v>
      </c>
      <c r="BX77" s="70">
        <v>0</v>
      </c>
      <c r="BY77" s="70">
        <v>0</v>
      </c>
      <c r="BZ77" s="70">
        <v>0</v>
      </c>
      <c r="CA77" s="70">
        <v>0</v>
      </c>
      <c r="CB77" s="70">
        <v>0</v>
      </c>
      <c r="CC77" s="70">
        <v>0</v>
      </c>
      <c r="CD77" s="70">
        <v>0</v>
      </c>
    </row>
    <row r="78" spans="1:82">
      <c r="A78" s="70" t="s">
        <v>1816</v>
      </c>
      <c r="B78" s="70">
        <v>449</v>
      </c>
      <c r="C78" s="70">
        <v>7</v>
      </c>
      <c r="D78" s="70">
        <v>27</v>
      </c>
      <c r="E78" s="70">
        <v>2010</v>
      </c>
      <c r="F78" s="70" t="s">
        <v>177</v>
      </c>
      <c r="G78" s="70" t="s">
        <v>1649</v>
      </c>
      <c r="H78" s="70" t="s">
        <v>1650</v>
      </c>
      <c r="I78" s="148"/>
      <c r="J78" s="71">
        <v>0.7106054900160983</v>
      </c>
      <c r="K78" s="71">
        <v>0.65363937883957368</v>
      </c>
      <c r="L78" s="71">
        <v>0.67558579744995195</v>
      </c>
      <c r="M78" s="71">
        <v>5.2637394319863358</v>
      </c>
      <c r="N78" s="71">
        <v>6.6784808415567243</v>
      </c>
      <c r="O78" s="71">
        <v>2.9298634707155999</v>
      </c>
      <c r="P78" s="71">
        <v>4.0561896972657978</v>
      </c>
      <c r="Q78" s="71">
        <v>0.192251133195282</v>
      </c>
      <c r="R78" s="71">
        <v>9.502918331376172</v>
      </c>
      <c r="S78" s="71">
        <v>0.32006286295199998</v>
      </c>
      <c r="T78" s="72"/>
      <c r="U78" s="71">
        <v>27718</v>
      </c>
      <c r="V78" s="71">
        <v>291</v>
      </c>
      <c r="W78" s="71">
        <v>12</v>
      </c>
      <c r="X78" s="71">
        <v>1291</v>
      </c>
      <c r="Y78" s="71">
        <v>1595</v>
      </c>
      <c r="Z78" s="71">
        <v>1488</v>
      </c>
      <c r="AA78" s="71">
        <v>796</v>
      </c>
      <c r="AB78" s="71">
        <v>3160</v>
      </c>
      <c r="AC78" s="71">
        <v>1659481</v>
      </c>
      <c r="AD78" s="71">
        <v>0.32006286295199998</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0.42199999999999999</v>
      </c>
      <c r="BL78" s="71">
        <v>3.383</v>
      </c>
      <c r="BM78" s="71">
        <v>0</v>
      </c>
      <c r="BN78" s="72"/>
      <c r="BO78" s="71">
        <v>0</v>
      </c>
      <c r="BP78" s="71">
        <v>0</v>
      </c>
      <c r="BQ78" s="71">
        <v>0</v>
      </c>
      <c r="BR78" s="71">
        <v>2</v>
      </c>
      <c r="BS78" s="71">
        <v>1</v>
      </c>
      <c r="BT78" s="71">
        <v>0</v>
      </c>
      <c r="BU78"/>
      <c r="BV78" s="70">
        <v>3.8050000000000002</v>
      </c>
      <c r="BW78" s="70">
        <v>0</v>
      </c>
      <c r="BX78" s="70">
        <v>0</v>
      </c>
      <c r="BY78" s="70">
        <v>0</v>
      </c>
      <c r="BZ78" s="70">
        <v>0</v>
      </c>
      <c r="CA78" s="70">
        <v>0</v>
      </c>
      <c r="CB78" s="70">
        <v>0</v>
      </c>
      <c r="CC78" s="70">
        <v>0</v>
      </c>
      <c r="CD78" s="70">
        <v>0</v>
      </c>
    </row>
    <row r="79" spans="1:82">
      <c r="A79" s="70" t="s">
        <v>1817</v>
      </c>
      <c r="B79" s="70">
        <v>450</v>
      </c>
      <c r="C79" s="70">
        <v>8</v>
      </c>
      <c r="D79" s="70">
        <v>27</v>
      </c>
      <c r="E79" s="70">
        <v>2011</v>
      </c>
      <c r="F79" s="70" t="s">
        <v>178</v>
      </c>
      <c r="G79" s="70" t="s">
        <v>1649</v>
      </c>
      <c r="H79" s="70" t="s">
        <v>1650</v>
      </c>
      <c r="I79" s="148"/>
      <c r="J79" s="71">
        <v>1.05670561194636</v>
      </c>
      <c r="K79" s="71">
        <v>0.91587035097434111</v>
      </c>
      <c r="L79" s="71">
        <v>0.63037077547259146</v>
      </c>
      <c r="M79" s="71">
        <v>6.6495827738045357</v>
      </c>
      <c r="N79" s="71">
        <v>8.0085058223713279</v>
      </c>
      <c r="O79" s="71">
        <v>2.8116789167999752</v>
      </c>
      <c r="P79" s="71">
        <v>3.7558794232886301</v>
      </c>
      <c r="Q79" s="71">
        <v>0.21523298721178</v>
      </c>
      <c r="R79" s="71">
        <v>9.4028469228566145</v>
      </c>
      <c r="S79" s="71">
        <v>0.32799358703999998</v>
      </c>
      <c r="T79" s="72"/>
      <c r="U79" s="71">
        <v>38819</v>
      </c>
      <c r="V79" s="71">
        <v>291</v>
      </c>
      <c r="W79" s="71">
        <v>12</v>
      </c>
      <c r="X79" s="71">
        <v>1291</v>
      </c>
      <c r="Y79" s="71">
        <v>1589</v>
      </c>
      <c r="Z79" s="71">
        <v>1459</v>
      </c>
      <c r="AA79" s="71">
        <v>759</v>
      </c>
      <c r="AB79" s="71">
        <v>3067</v>
      </c>
      <c r="AC79" s="71">
        <v>1639290</v>
      </c>
      <c r="AD79" s="71">
        <v>0.32799358703999998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0.36299999999999999</v>
      </c>
      <c r="BL79" s="71">
        <v>2.9670000000000001</v>
      </c>
      <c r="BM79" s="71">
        <v>0</v>
      </c>
      <c r="BN79" s="72"/>
      <c r="BO79" s="71">
        <v>0</v>
      </c>
      <c r="BP79" s="71">
        <v>0</v>
      </c>
      <c r="BQ79" s="71">
        <v>0</v>
      </c>
      <c r="BR79" s="71">
        <v>2</v>
      </c>
      <c r="BS79" s="71">
        <v>1</v>
      </c>
      <c r="BT79" s="71">
        <v>0</v>
      </c>
      <c r="BU79"/>
      <c r="BV79" s="70">
        <v>3.33</v>
      </c>
      <c r="BW79" s="70">
        <v>0</v>
      </c>
      <c r="BX79" s="70">
        <v>0</v>
      </c>
      <c r="BY79" s="70">
        <v>0</v>
      </c>
      <c r="BZ79" s="70">
        <v>0</v>
      </c>
      <c r="CA79" s="70">
        <v>0</v>
      </c>
      <c r="CB79" s="70">
        <v>0</v>
      </c>
      <c r="CC79" s="70">
        <v>0</v>
      </c>
      <c r="CD79" s="70">
        <v>0</v>
      </c>
    </row>
    <row r="80" spans="1:82">
      <c r="A80" s="70" t="s">
        <v>1818</v>
      </c>
      <c r="B80" s="70">
        <v>451</v>
      </c>
      <c r="C80" s="70">
        <v>9</v>
      </c>
      <c r="D80" s="70">
        <v>27</v>
      </c>
      <c r="E80" s="70">
        <v>2012</v>
      </c>
      <c r="F80" s="70" t="s">
        <v>179</v>
      </c>
      <c r="G80" s="70" t="s">
        <v>1649</v>
      </c>
      <c r="H80" s="70" t="s">
        <v>1650</v>
      </c>
      <c r="I80" s="148"/>
      <c r="J80" s="71">
        <v>0.93454227451967775</v>
      </c>
      <c r="K80" s="71">
        <v>1.031763372597249</v>
      </c>
      <c r="L80" s="71">
        <v>0.63602536787642105</v>
      </c>
      <c r="M80" s="71">
        <v>8.2587606771003372</v>
      </c>
      <c r="N80" s="71">
        <v>8.7586664315396643</v>
      </c>
      <c r="O80" s="71">
        <v>2.7341064702406674</v>
      </c>
      <c r="P80" s="71">
        <v>3.7523654553471837</v>
      </c>
      <c r="Q80" s="71">
        <v>0.227060414838262</v>
      </c>
      <c r="R80" s="71">
        <v>9.6152014323067796</v>
      </c>
      <c r="S80" s="71">
        <v>0.21112423799999999</v>
      </c>
      <c r="T80" s="72"/>
      <c r="U80" s="71">
        <v>32894</v>
      </c>
      <c r="V80" s="71">
        <v>291</v>
      </c>
      <c r="W80" s="71">
        <v>12</v>
      </c>
      <c r="X80" s="71">
        <v>1291</v>
      </c>
      <c r="Y80" s="71">
        <v>1582</v>
      </c>
      <c r="Z80" s="71">
        <v>1430</v>
      </c>
      <c r="AA80" s="71">
        <v>754</v>
      </c>
      <c r="AB80" s="71">
        <v>2978</v>
      </c>
      <c r="AC80" s="71">
        <v>1632894</v>
      </c>
      <c r="AD80" s="71">
        <v>0.21112423799999999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0.34499999999999997</v>
      </c>
      <c r="BL80" s="71">
        <v>3.3660000000000001</v>
      </c>
      <c r="BM80" s="71">
        <v>0</v>
      </c>
      <c r="BN80" s="72"/>
      <c r="BO80" s="71">
        <v>0</v>
      </c>
      <c r="BP80" s="71">
        <v>0</v>
      </c>
      <c r="BQ80" s="71">
        <v>0</v>
      </c>
      <c r="BR80" s="71">
        <v>2</v>
      </c>
      <c r="BS80" s="71">
        <v>1</v>
      </c>
      <c r="BT80" s="71">
        <v>0</v>
      </c>
      <c r="BU80"/>
      <c r="BV80" s="70">
        <v>3.7109999999999999</v>
      </c>
      <c r="BW80" s="70">
        <v>0</v>
      </c>
      <c r="BX80" s="70">
        <v>0</v>
      </c>
      <c r="BY80" s="70">
        <v>0</v>
      </c>
      <c r="BZ80" s="70">
        <v>0</v>
      </c>
      <c r="CA80" s="70">
        <v>0</v>
      </c>
      <c r="CB80" s="70">
        <v>0</v>
      </c>
      <c r="CC80" s="70">
        <v>0</v>
      </c>
      <c r="CD80" s="70">
        <v>0</v>
      </c>
    </row>
    <row r="81" spans="1:82">
      <c r="A81" s="70" t="s">
        <v>1819</v>
      </c>
      <c r="B81" s="70">
        <v>452</v>
      </c>
      <c r="C81" s="70">
        <v>10</v>
      </c>
      <c r="D81" s="70">
        <v>27</v>
      </c>
      <c r="E81" s="70">
        <v>2013</v>
      </c>
      <c r="F81" s="70" t="s">
        <v>180</v>
      </c>
      <c r="G81" s="70" t="s">
        <v>1649</v>
      </c>
      <c r="H81" s="70" t="s">
        <v>1650</v>
      </c>
      <c r="I81" s="148"/>
      <c r="J81" s="71">
        <v>1.090634389494928</v>
      </c>
      <c r="K81" s="71">
        <v>0.85275594676202204</v>
      </c>
      <c r="L81" s="71">
        <v>0.56166055146665017</v>
      </c>
      <c r="M81" s="71">
        <v>7.6808448818148376</v>
      </c>
      <c r="N81" s="71">
        <v>8.4400227379709722</v>
      </c>
      <c r="O81" s="71">
        <v>2.6776491359961381</v>
      </c>
      <c r="P81" s="71">
        <v>3.8913884935922307</v>
      </c>
      <c r="Q81" s="71">
        <v>0.229202550323478</v>
      </c>
      <c r="R81" s="71">
        <v>9.9252822461435741</v>
      </c>
      <c r="S81" s="71">
        <v>0.38289575385000008</v>
      </c>
      <c r="T81" s="72"/>
      <c r="U81" s="71">
        <v>39087</v>
      </c>
      <c r="V81" s="71">
        <v>291</v>
      </c>
      <c r="W81" s="71">
        <v>12</v>
      </c>
      <c r="X81" s="71">
        <v>1291</v>
      </c>
      <c r="Y81" s="71">
        <v>1573</v>
      </c>
      <c r="Z81" s="71">
        <v>1463</v>
      </c>
      <c r="AA81" s="71">
        <v>779</v>
      </c>
      <c r="AB81" s="71">
        <v>2963</v>
      </c>
      <c r="AC81" s="71">
        <v>1645332</v>
      </c>
      <c r="AD81" s="71">
        <v>0.38289575385000008</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0.54400000000000004</v>
      </c>
      <c r="BL81" s="71">
        <v>4.3319999999999999</v>
      </c>
      <c r="BM81" s="71">
        <v>0</v>
      </c>
      <c r="BN81" s="72"/>
      <c r="BO81" s="71">
        <v>0</v>
      </c>
      <c r="BP81" s="71">
        <v>0</v>
      </c>
      <c r="BQ81" s="71">
        <v>0</v>
      </c>
      <c r="BR81" s="71">
        <v>2</v>
      </c>
      <c r="BS81" s="71">
        <v>1</v>
      </c>
      <c r="BT81" s="71">
        <v>0</v>
      </c>
      <c r="BU81"/>
      <c r="BV81" s="70">
        <v>4.8760000000000003</v>
      </c>
      <c r="BW81" s="70">
        <v>0</v>
      </c>
      <c r="BX81" s="70">
        <v>0</v>
      </c>
      <c r="BY81" s="70">
        <v>0</v>
      </c>
      <c r="BZ81" s="70">
        <v>0</v>
      </c>
      <c r="CA81" s="70">
        <v>0</v>
      </c>
      <c r="CB81" s="70">
        <v>0</v>
      </c>
      <c r="CC81" s="70">
        <v>0</v>
      </c>
      <c r="CD81" s="70">
        <v>0</v>
      </c>
    </row>
    <row r="82" spans="1:82">
      <c r="A82" s="70" t="s">
        <v>1820</v>
      </c>
      <c r="B82" s="70">
        <v>453</v>
      </c>
      <c r="C82" s="70">
        <v>11</v>
      </c>
      <c r="D82" s="70">
        <v>27</v>
      </c>
      <c r="E82" s="70">
        <v>2014</v>
      </c>
      <c r="F82" s="70" t="s">
        <v>181</v>
      </c>
      <c r="G82" s="70" t="s">
        <v>1649</v>
      </c>
      <c r="H82" s="70" t="s">
        <v>1650</v>
      </c>
      <c r="I82" s="148"/>
      <c r="J82" s="71">
        <v>0.38974328506809741</v>
      </c>
      <c r="K82" s="71">
        <v>0.73186976472688936</v>
      </c>
      <c r="L82" s="71">
        <v>0.55023674319124138</v>
      </c>
      <c r="M82" s="71">
        <v>8.0916515748311486</v>
      </c>
      <c r="N82" s="71">
        <v>9.0448418245457116</v>
      </c>
      <c r="O82" s="71">
        <v>2.5736189951697517</v>
      </c>
      <c r="P82" s="71">
        <v>3.8312740717161575</v>
      </c>
      <c r="Q82" s="71">
        <v>0.21812497706001399</v>
      </c>
      <c r="R82" s="71">
        <v>9.8230017255035538</v>
      </c>
      <c r="S82" s="71">
        <v>0.31401231142559999</v>
      </c>
      <c r="T82" s="72"/>
      <c r="U82" s="71">
        <v>15513</v>
      </c>
      <c r="V82" s="71">
        <v>217</v>
      </c>
      <c r="W82" s="71">
        <v>12</v>
      </c>
      <c r="X82" s="71">
        <v>1293</v>
      </c>
      <c r="Y82" s="71">
        <v>1592</v>
      </c>
      <c r="Z82" s="71">
        <v>1481</v>
      </c>
      <c r="AA82" s="71">
        <v>763</v>
      </c>
      <c r="AB82" s="71">
        <v>2939</v>
      </c>
      <c r="AC82" s="71">
        <v>1633497</v>
      </c>
      <c r="AD82" s="71">
        <v>0.31401231142559999</v>
      </c>
      <c r="AE82" s="72"/>
      <c r="AF82" s="71"/>
      <c r="AG82" s="71"/>
      <c r="AH82" s="71"/>
      <c r="AI82" s="71"/>
      <c r="AJ82" s="71"/>
      <c r="AK82" s="71"/>
      <c r="AL82" s="71"/>
      <c r="AM82" s="71"/>
      <c r="AN82" s="71"/>
      <c r="AO82" s="71"/>
      <c r="AP82" s="71"/>
      <c r="AQ82" s="72"/>
      <c r="AR82" s="71">
        <v>0</v>
      </c>
      <c r="AS82" s="71">
        <v>1</v>
      </c>
      <c r="AT82" s="71">
        <v>0</v>
      </c>
      <c r="AU82" s="71">
        <v>0</v>
      </c>
      <c r="AV82" s="71">
        <v>0</v>
      </c>
      <c r="AW82" s="71">
        <v>0</v>
      </c>
      <c r="AX82" s="71"/>
      <c r="AY82" s="72"/>
      <c r="AZ82" s="71">
        <v>0</v>
      </c>
      <c r="BA82" s="71">
        <v>10</v>
      </c>
      <c r="BB82" s="71">
        <v>0</v>
      </c>
      <c r="BC82" s="71">
        <v>0</v>
      </c>
      <c r="BD82" s="71">
        <v>0</v>
      </c>
      <c r="BE82" s="71">
        <v>0</v>
      </c>
      <c r="BF82" s="71"/>
      <c r="BG82" s="72"/>
      <c r="BH82" s="71">
        <v>0</v>
      </c>
      <c r="BI82" s="71">
        <v>0</v>
      </c>
      <c r="BJ82" s="71">
        <v>0</v>
      </c>
      <c r="BK82" s="71">
        <v>0.495</v>
      </c>
      <c r="BL82" s="71">
        <v>4.4489999999999998</v>
      </c>
      <c r="BM82" s="71">
        <v>0</v>
      </c>
      <c r="BN82" s="72"/>
      <c r="BO82" s="71">
        <v>0</v>
      </c>
      <c r="BP82" s="71">
        <v>0</v>
      </c>
      <c r="BQ82" s="71">
        <v>0</v>
      </c>
      <c r="BR82" s="71">
        <v>2</v>
      </c>
      <c r="BS82" s="71">
        <v>1</v>
      </c>
      <c r="BT82" s="71">
        <v>0</v>
      </c>
      <c r="BU82"/>
      <c r="BV82" s="70">
        <v>4.944</v>
      </c>
      <c r="BW82" s="70">
        <v>0</v>
      </c>
      <c r="BX82" s="70">
        <v>0</v>
      </c>
      <c r="BY82" s="70">
        <v>0</v>
      </c>
      <c r="BZ82" s="70">
        <v>0</v>
      </c>
      <c r="CA82" s="70">
        <v>0</v>
      </c>
      <c r="CB82" s="70">
        <v>0</v>
      </c>
      <c r="CC82" s="70">
        <v>0</v>
      </c>
      <c r="CD82" s="70">
        <v>0</v>
      </c>
    </row>
    <row r="83" spans="1:82">
      <c r="A83" s="70" t="s">
        <v>1821</v>
      </c>
      <c r="B83" s="70">
        <v>454</v>
      </c>
      <c r="C83" s="70">
        <v>12</v>
      </c>
      <c r="D83" s="70">
        <v>27</v>
      </c>
      <c r="E83" s="70">
        <v>2015</v>
      </c>
      <c r="F83" s="70" t="s">
        <v>182</v>
      </c>
      <c r="G83" s="1064" t="s">
        <v>1649</v>
      </c>
      <c r="H83" s="70" t="s">
        <v>1650</v>
      </c>
      <c r="I83" s="148"/>
      <c r="J83" s="71">
        <v>0.62061744199459312</v>
      </c>
      <c r="K83" s="71">
        <v>0.70178702447059993</v>
      </c>
      <c r="L83" s="71">
        <v>0.57918157495990819</v>
      </c>
      <c r="M83" s="71">
        <v>7.829262307410799</v>
      </c>
      <c r="N83" s="71">
        <v>8.2098236875270558</v>
      </c>
      <c r="O83" s="71">
        <v>2.5008933934951907</v>
      </c>
      <c r="P83" s="71">
        <v>3.7287697818760557</v>
      </c>
      <c r="Q83" s="71">
        <v>0.207863277636678</v>
      </c>
      <c r="R83" s="71">
        <v>9.5861270280241033</v>
      </c>
      <c r="S83" s="71">
        <v>0.27625940348900002</v>
      </c>
      <c r="T83" s="72"/>
      <c r="U83" s="71">
        <v>24767</v>
      </c>
      <c r="V83" s="71">
        <v>217</v>
      </c>
      <c r="W83" s="71">
        <v>12</v>
      </c>
      <c r="X83" s="71">
        <v>1293</v>
      </c>
      <c r="Y83" s="71">
        <v>1570</v>
      </c>
      <c r="Z83" s="71">
        <v>1453</v>
      </c>
      <c r="AA83" s="71">
        <v>742</v>
      </c>
      <c r="AB83" s="71">
        <v>2861</v>
      </c>
      <c r="AC83" s="71">
        <v>1638592</v>
      </c>
      <c r="AD83" s="71">
        <v>0.27625940348900002</v>
      </c>
      <c r="AE83" s="72"/>
      <c r="AF83" s="71">
        <v>191134.38317250769</v>
      </c>
      <c r="AG83" s="71">
        <v>467544.45866284292</v>
      </c>
      <c r="AH83" s="71">
        <v>74889.257460004417</v>
      </c>
      <c r="AI83" s="71">
        <v>8223584.9453382567</v>
      </c>
      <c r="AJ83" s="71">
        <v>6953604.7666987497</v>
      </c>
      <c r="AK83" s="71">
        <v>0</v>
      </c>
      <c r="AL83" s="71">
        <v>0</v>
      </c>
      <c r="AM83" s="71">
        <v>392088.04855638288</v>
      </c>
      <c r="AN83" s="71">
        <v>0</v>
      </c>
      <c r="AO83" s="71">
        <v>0</v>
      </c>
      <c r="AP83" s="71">
        <v>16302845.859888745</v>
      </c>
      <c r="AQ83" s="72"/>
      <c r="AR83" s="71">
        <v>0</v>
      </c>
      <c r="AS83" s="71">
        <v>1</v>
      </c>
      <c r="AT83" s="71">
        <v>0</v>
      </c>
      <c r="AU83" s="71">
        <v>0</v>
      </c>
      <c r="AV83" s="71">
        <v>0</v>
      </c>
      <c r="AW83" s="71">
        <v>0</v>
      </c>
      <c r="AX83" s="71"/>
      <c r="AY83" s="72"/>
      <c r="AZ83" s="71">
        <v>0</v>
      </c>
      <c r="BA83" s="71">
        <v>10</v>
      </c>
      <c r="BB83" s="71">
        <v>0</v>
      </c>
      <c r="BC83" s="71">
        <v>0</v>
      </c>
      <c r="BD83" s="71">
        <v>0</v>
      </c>
      <c r="BE83" s="71">
        <v>0</v>
      </c>
      <c r="BF83" s="71"/>
      <c r="BG83" s="72"/>
      <c r="BH83" s="71">
        <v>0</v>
      </c>
      <c r="BI83" s="71">
        <v>0</v>
      </c>
      <c r="BJ83" s="71">
        <v>0</v>
      </c>
      <c r="BK83" s="71">
        <v>0.57499999999999996</v>
      </c>
      <c r="BL83" s="71">
        <v>4.1749999999999998</v>
      </c>
      <c r="BM83" s="71">
        <v>0</v>
      </c>
      <c r="BN83" s="72"/>
      <c r="BO83" s="71">
        <v>0</v>
      </c>
      <c r="BP83" s="71">
        <v>0</v>
      </c>
      <c r="BQ83" s="71">
        <v>0</v>
      </c>
      <c r="BR83" s="71">
        <v>2</v>
      </c>
      <c r="BS83" s="71">
        <v>1</v>
      </c>
      <c r="BT83" s="71">
        <v>0</v>
      </c>
      <c r="BU83"/>
      <c r="BV83" s="70">
        <v>4.75</v>
      </c>
      <c r="BW83" s="70">
        <v>0</v>
      </c>
      <c r="BX83" s="70">
        <v>0</v>
      </c>
      <c r="BY83" s="70">
        <v>0</v>
      </c>
      <c r="BZ83" s="70">
        <v>0</v>
      </c>
      <c r="CA83" s="70">
        <v>0</v>
      </c>
      <c r="CB83" s="70">
        <v>0</v>
      </c>
      <c r="CC83" s="70">
        <v>0</v>
      </c>
      <c r="CD83" s="70">
        <v>0</v>
      </c>
    </row>
    <row r="84" spans="1:82">
      <c r="A84" s="70" t="s">
        <v>1822</v>
      </c>
      <c r="B84" s="70">
        <v>455</v>
      </c>
      <c r="C84" s="70">
        <v>13</v>
      </c>
      <c r="D84" s="70">
        <v>27</v>
      </c>
      <c r="E84" s="70">
        <v>2016</v>
      </c>
      <c r="F84" s="70" t="s">
        <v>155</v>
      </c>
      <c r="G84" s="1064" t="s">
        <v>1649</v>
      </c>
      <c r="H84" s="70" t="s">
        <v>1650</v>
      </c>
      <c r="I84" s="148"/>
      <c r="J84" s="71">
        <v>0</v>
      </c>
      <c r="K84" s="71">
        <v>0.6619803016302761</v>
      </c>
      <c r="L84" s="71">
        <v>0.62282184901165127</v>
      </c>
      <c r="M84" s="71">
        <v>6.7126844400456163</v>
      </c>
      <c r="N84" s="71">
        <v>8.3648014951340119</v>
      </c>
      <c r="O84" s="71">
        <v>2.4518206330122814</v>
      </c>
      <c r="P84" s="71">
        <v>3.7849443866332995</v>
      </c>
      <c r="Q84" s="71">
        <v>0.19741651784440048</v>
      </c>
      <c r="R84" s="71">
        <v>9.509621760753598</v>
      </c>
      <c r="S84" s="71">
        <v>0.39677538729880008</v>
      </c>
      <c r="T84" s="72"/>
      <c r="U84" s="71">
        <v>0</v>
      </c>
      <c r="V84" s="71">
        <v>217</v>
      </c>
      <c r="W84" s="71">
        <v>12</v>
      </c>
      <c r="X84" s="71">
        <v>1293</v>
      </c>
      <c r="Y84" s="71">
        <v>1573</v>
      </c>
      <c r="Z84" s="71">
        <v>1442</v>
      </c>
      <c r="AA84" s="71">
        <v>779</v>
      </c>
      <c r="AB84" s="71">
        <v>2795</v>
      </c>
      <c r="AC84" s="71">
        <v>1624149.7889646541</v>
      </c>
      <c r="AD84" s="71">
        <v>0.39677538729880008</v>
      </c>
      <c r="AE84" s="72"/>
      <c r="AF84" s="71">
        <v>0</v>
      </c>
      <c r="AG84" s="71">
        <v>445665.48697098088</v>
      </c>
      <c r="AH84" s="71">
        <v>63472.335910667272</v>
      </c>
      <c r="AI84" s="71">
        <v>8208777.3735741256</v>
      </c>
      <c r="AJ84" s="71">
        <v>6920146.5519403229</v>
      </c>
      <c r="AK84" s="71">
        <v>0</v>
      </c>
      <c r="AL84" s="71">
        <v>0</v>
      </c>
      <c r="AM84" s="71">
        <v>383340.6122628735</v>
      </c>
      <c r="AN84" s="71">
        <v>0</v>
      </c>
      <c r="AO84" s="71">
        <v>0</v>
      </c>
      <c r="AP84" s="71">
        <v>16021402.360658968</v>
      </c>
      <c r="AQ84" s="72"/>
      <c r="AR84" s="71">
        <v>0</v>
      </c>
      <c r="AS84" s="71">
        <v>1</v>
      </c>
      <c r="AT84" s="71">
        <v>0</v>
      </c>
      <c r="AU84" s="71">
        <v>0</v>
      </c>
      <c r="AV84" s="71">
        <v>0</v>
      </c>
      <c r="AW84" s="71">
        <v>0</v>
      </c>
      <c r="AX84" s="71"/>
      <c r="AY84" s="72"/>
      <c r="AZ84" s="71">
        <v>0</v>
      </c>
      <c r="BA84" s="71">
        <v>10</v>
      </c>
      <c r="BB84" s="71">
        <v>0</v>
      </c>
      <c r="BC84" s="71">
        <v>0</v>
      </c>
      <c r="BD84" s="71">
        <v>0</v>
      </c>
      <c r="BE84" s="71">
        <v>0</v>
      </c>
      <c r="BF84" s="71"/>
      <c r="BG84" s="72"/>
      <c r="BH84" s="71">
        <v>0</v>
      </c>
      <c r="BI84" s="71">
        <v>0</v>
      </c>
      <c r="BJ84" s="71">
        <v>0</v>
      </c>
      <c r="BK84" s="71">
        <v>0.47299999999999998</v>
      </c>
      <c r="BL84" s="71">
        <v>4.0910000000000002</v>
      </c>
      <c r="BM84" s="71">
        <v>0</v>
      </c>
      <c r="BN84" s="72"/>
      <c r="BO84" s="71">
        <v>0</v>
      </c>
      <c r="BP84" s="71">
        <v>0</v>
      </c>
      <c r="BQ84" s="71">
        <v>0</v>
      </c>
      <c r="BR84" s="71">
        <v>2</v>
      </c>
      <c r="BS84" s="71">
        <v>1</v>
      </c>
      <c r="BT84" s="71">
        <v>0</v>
      </c>
      <c r="BU84"/>
      <c r="BV84" s="70">
        <v>4.5640000000000001</v>
      </c>
      <c r="BW84" s="70">
        <v>0</v>
      </c>
      <c r="BX84" s="70">
        <v>0</v>
      </c>
      <c r="BY84" s="70">
        <v>0</v>
      </c>
      <c r="BZ84" s="70">
        <v>0</v>
      </c>
      <c r="CA84" s="70">
        <v>0</v>
      </c>
      <c r="CB84" s="70">
        <v>0</v>
      </c>
      <c r="CC84" s="70">
        <v>0</v>
      </c>
      <c r="CD84" s="70">
        <v>0</v>
      </c>
    </row>
    <row r="85" spans="1:82">
      <c r="A85" s="70" t="s">
        <v>1823</v>
      </c>
      <c r="B85" s="70">
        <v>456</v>
      </c>
      <c r="C85" s="70">
        <v>14</v>
      </c>
      <c r="D85" s="70">
        <v>27</v>
      </c>
      <c r="E85" s="70">
        <v>2017</v>
      </c>
      <c r="F85" s="70" t="s">
        <v>156</v>
      </c>
      <c r="G85" s="70" t="s">
        <v>1649</v>
      </c>
      <c r="H85" s="70" t="s">
        <v>1650</v>
      </c>
      <c r="I85" s="148"/>
      <c r="J85" s="71">
        <v>0.56664929769658023</v>
      </c>
      <c r="K85" s="71">
        <v>0.67644475126896331</v>
      </c>
      <c r="L85" s="71">
        <v>0.5622275456105803</v>
      </c>
      <c r="M85" s="71">
        <v>6.7307413630721937</v>
      </c>
      <c r="N85" s="71">
        <v>8.1177928660256953</v>
      </c>
      <c r="O85" s="71">
        <v>2.4134853093339044</v>
      </c>
      <c r="P85" s="71">
        <v>3.7320004535052025</v>
      </c>
      <c r="Q85" s="71">
        <v>0.18728612166307301</v>
      </c>
      <c r="R85" s="71">
        <v>13.910925859501065</v>
      </c>
      <c r="S85" s="71">
        <v>0.38537576831320003</v>
      </c>
      <c r="T85" s="72"/>
      <c r="U85" s="71">
        <v>21180</v>
      </c>
      <c r="V85" s="71">
        <v>217</v>
      </c>
      <c r="W85" s="71">
        <v>12</v>
      </c>
      <c r="X85" s="71">
        <v>1293</v>
      </c>
      <c r="Y85" s="71">
        <v>1560</v>
      </c>
      <c r="Z85" s="71">
        <v>1443</v>
      </c>
      <c r="AA85" s="71">
        <v>773</v>
      </c>
      <c r="AB85" s="71">
        <v>2742</v>
      </c>
      <c r="AC85" s="71">
        <v>2422991</v>
      </c>
      <c r="AD85" s="71">
        <v>0.38537576831319997</v>
      </c>
      <c r="AE85" s="72"/>
      <c r="AF85" s="71">
        <v>171690.87034753061</v>
      </c>
      <c r="AG85" s="71">
        <v>446960.38950952119</v>
      </c>
      <c r="AH85" s="71">
        <v>77538.173889490979</v>
      </c>
      <c r="AI85" s="71">
        <v>8005687.0542238858</v>
      </c>
      <c r="AJ85" s="71">
        <v>6223329.1539237415</v>
      </c>
      <c r="AK85" s="71">
        <v>0</v>
      </c>
      <c r="AL85" s="71">
        <v>0</v>
      </c>
      <c r="AM85" s="71">
        <v>376659.99092502659</v>
      </c>
      <c r="AN85" s="71">
        <v>0</v>
      </c>
      <c r="AO85" s="71">
        <v>0</v>
      </c>
      <c r="AP85" s="71">
        <v>15301865.632819196</v>
      </c>
      <c r="AQ85" s="72"/>
      <c r="AR85" s="71">
        <v>0</v>
      </c>
      <c r="AS85" s="71">
        <v>1</v>
      </c>
      <c r="AT85" s="71">
        <v>0</v>
      </c>
      <c r="AU85" s="71">
        <v>0</v>
      </c>
      <c r="AV85" s="71">
        <v>0</v>
      </c>
      <c r="AW85" s="71">
        <v>0</v>
      </c>
      <c r="AX85" s="71"/>
      <c r="AY85" s="72"/>
      <c r="AZ85" s="71">
        <v>0</v>
      </c>
      <c r="BA85" s="71">
        <v>10</v>
      </c>
      <c r="BB85" s="71">
        <v>0</v>
      </c>
      <c r="BC85" s="71">
        <v>0</v>
      </c>
      <c r="BD85" s="71">
        <v>0</v>
      </c>
      <c r="BE85" s="71">
        <v>0</v>
      </c>
      <c r="BF85" s="71"/>
      <c r="BG85" s="72"/>
      <c r="BH85" s="71">
        <v>0</v>
      </c>
      <c r="BI85" s="71">
        <v>0</v>
      </c>
      <c r="BJ85" s="71">
        <v>0</v>
      </c>
      <c r="BK85" s="71">
        <v>0.47599999999999998</v>
      </c>
      <c r="BL85" s="71">
        <v>4.1280000000000001</v>
      </c>
      <c r="BM85" s="71">
        <v>0</v>
      </c>
      <c r="BN85" s="72"/>
      <c r="BO85" s="71">
        <v>0</v>
      </c>
      <c r="BP85" s="71">
        <v>0</v>
      </c>
      <c r="BQ85" s="71">
        <v>0</v>
      </c>
      <c r="BR85" s="71">
        <v>2</v>
      </c>
      <c r="BS85" s="71">
        <v>1</v>
      </c>
      <c r="BT85" s="71">
        <v>0</v>
      </c>
      <c r="BU85"/>
      <c r="BV85" s="70">
        <v>4.6040000000000001</v>
      </c>
      <c r="BW85" s="70">
        <v>0</v>
      </c>
      <c r="BX85" s="70">
        <v>0</v>
      </c>
      <c r="BY85" s="70">
        <v>0</v>
      </c>
      <c r="BZ85" s="70">
        <v>0</v>
      </c>
      <c r="CA85" s="70">
        <v>0</v>
      </c>
      <c r="CB85" s="70">
        <v>0</v>
      </c>
      <c r="CC85" s="70">
        <v>0</v>
      </c>
      <c r="CD85" s="70">
        <v>0</v>
      </c>
    </row>
    <row r="86" spans="1:82">
      <c r="A86" s="70" t="s">
        <v>1824</v>
      </c>
      <c r="B86" s="70">
        <v>457</v>
      </c>
      <c r="C86" s="70">
        <v>15</v>
      </c>
      <c r="D86" s="70">
        <v>27</v>
      </c>
      <c r="E86" s="70">
        <v>2018</v>
      </c>
      <c r="F86" s="70" t="s">
        <v>183</v>
      </c>
      <c r="G86" s="70" t="s">
        <v>1649</v>
      </c>
      <c r="H86" s="70" t="s">
        <v>1650</v>
      </c>
      <c r="I86" s="148"/>
      <c r="J86" s="71">
        <v>0.63684237923321119</v>
      </c>
      <c r="K86" s="71">
        <v>0.62958684558707934</v>
      </c>
      <c r="L86" s="71">
        <v>0.51577135620887216</v>
      </c>
      <c r="M86" s="71">
        <v>6.763937893569584</v>
      </c>
      <c r="N86" s="71">
        <v>7.3685134077730208</v>
      </c>
      <c r="O86" s="71">
        <v>2.3303953475307013</v>
      </c>
      <c r="P86" s="71">
        <v>3.6900713500065612</v>
      </c>
      <c r="Q86" s="71">
        <v>0.16827611262442899</v>
      </c>
      <c r="R86" s="71">
        <v>14.593747330666282</v>
      </c>
      <c r="S86" s="71">
        <v>0.45740776610689987</v>
      </c>
      <c r="T86" s="72"/>
      <c r="U86" s="71">
        <v>24872</v>
      </c>
      <c r="V86" s="71">
        <v>217</v>
      </c>
      <c r="W86" s="71">
        <v>12</v>
      </c>
      <c r="X86" s="71">
        <v>1293</v>
      </c>
      <c r="Y86" s="71">
        <v>1538</v>
      </c>
      <c r="Z86" s="71">
        <v>1420</v>
      </c>
      <c r="AA86" s="71">
        <v>772</v>
      </c>
      <c r="AB86" s="71">
        <v>2655</v>
      </c>
      <c r="AC86" s="71">
        <v>2531962</v>
      </c>
      <c r="AD86" s="71">
        <v>0.45740776610689993</v>
      </c>
      <c r="AE86" s="72"/>
      <c r="AF86" s="71">
        <v>202390.27040111841</v>
      </c>
      <c r="AG86" s="71">
        <v>404392.22980640439</v>
      </c>
      <c r="AH86" s="71">
        <v>73079.738431493504</v>
      </c>
      <c r="AI86" s="71">
        <v>8183447.4472466977</v>
      </c>
      <c r="AJ86" s="71">
        <v>5699560.4392245086</v>
      </c>
      <c r="AK86" s="71">
        <v>0</v>
      </c>
      <c r="AL86" s="71">
        <v>0</v>
      </c>
      <c r="AM86" s="71">
        <v>365463.69893942768</v>
      </c>
      <c r="AN86" s="71">
        <v>0</v>
      </c>
      <c r="AO86" s="71">
        <v>0</v>
      </c>
      <c r="AP86" s="71">
        <v>14928333.824049652</v>
      </c>
      <c r="AQ86" s="72"/>
      <c r="AR86" s="71">
        <v>0</v>
      </c>
      <c r="AS86" s="71">
        <v>1</v>
      </c>
      <c r="AT86" s="71">
        <v>0</v>
      </c>
      <c r="AU86" s="71">
        <v>0</v>
      </c>
      <c r="AV86" s="71">
        <v>1</v>
      </c>
      <c r="AW86" s="71">
        <v>0</v>
      </c>
      <c r="AX86" s="71"/>
      <c r="AY86" s="72"/>
      <c r="AZ86" s="71">
        <v>0</v>
      </c>
      <c r="BA86" s="71">
        <v>10</v>
      </c>
      <c r="BB86" s="71">
        <v>0</v>
      </c>
      <c r="BC86" s="71">
        <v>0</v>
      </c>
      <c r="BD86" s="71">
        <v>250</v>
      </c>
      <c r="BE86" s="71">
        <v>0</v>
      </c>
      <c r="BF86" s="71"/>
      <c r="BG86" s="72"/>
      <c r="BH86" s="71">
        <v>0</v>
      </c>
      <c r="BI86" s="71">
        <v>0</v>
      </c>
      <c r="BJ86" s="71">
        <v>0</v>
      </c>
      <c r="BK86" s="71">
        <v>0.45500000000000002</v>
      </c>
      <c r="BL86" s="71">
        <v>4.26</v>
      </c>
      <c r="BM86" s="71">
        <v>0</v>
      </c>
      <c r="BN86" s="72"/>
      <c r="BO86" s="71">
        <v>0</v>
      </c>
      <c r="BP86" s="71">
        <v>0</v>
      </c>
      <c r="BQ86" s="71">
        <v>0</v>
      </c>
      <c r="BR86" s="71">
        <v>2</v>
      </c>
      <c r="BS86" s="71">
        <v>1</v>
      </c>
      <c r="BT86" s="71">
        <v>0</v>
      </c>
      <c r="BU86"/>
      <c r="BV86" s="70">
        <v>4.7149999999999999</v>
      </c>
      <c r="BW86" s="70">
        <v>0</v>
      </c>
      <c r="BX86" s="70">
        <v>0</v>
      </c>
      <c r="BY86" s="70">
        <v>0</v>
      </c>
      <c r="BZ86" s="70">
        <v>0</v>
      </c>
      <c r="CA86" s="70">
        <v>0</v>
      </c>
      <c r="CB86" s="70">
        <v>0</v>
      </c>
      <c r="CC86" s="70">
        <v>0</v>
      </c>
      <c r="CD86" s="70">
        <v>0</v>
      </c>
    </row>
    <row r="87" spans="1:82">
      <c r="A87" s="70" t="s">
        <v>1825</v>
      </c>
      <c r="B87" s="70">
        <v>458</v>
      </c>
      <c r="C87" s="70">
        <v>16</v>
      </c>
      <c r="D87" s="70">
        <v>27</v>
      </c>
      <c r="E87" s="70">
        <v>2019</v>
      </c>
      <c r="F87" s="70" t="s">
        <v>158</v>
      </c>
      <c r="G87" s="70" t="s">
        <v>1649</v>
      </c>
      <c r="H87" s="70" t="s">
        <v>1650</v>
      </c>
      <c r="I87" s="148"/>
      <c r="J87" s="71">
        <v>0.59521812485317149</v>
      </c>
      <c r="K87" s="71">
        <v>0.58421023294157914</v>
      </c>
      <c r="L87" s="71">
        <v>0.51808218787157612</v>
      </c>
      <c r="M87" s="71">
        <v>6.067866476041524</v>
      </c>
      <c r="N87" s="71">
        <v>7.4158640651011467</v>
      </c>
      <c r="O87" s="71">
        <v>2.2697250729778138</v>
      </c>
      <c r="P87" s="71">
        <v>3.5059990512076187</v>
      </c>
      <c r="Q87" s="71">
        <v>0.15958262774071699</v>
      </c>
      <c r="R87" s="71">
        <v>11.267297853218974</v>
      </c>
      <c r="S87" s="71">
        <v>0.3498491714728999</v>
      </c>
      <c r="T87" s="72"/>
      <c r="U87" s="71">
        <v>24454</v>
      </c>
      <c r="V87" s="71">
        <v>217</v>
      </c>
      <c r="W87" s="71">
        <v>12</v>
      </c>
      <c r="X87" s="71">
        <v>1293</v>
      </c>
      <c r="Y87" s="71">
        <v>1529</v>
      </c>
      <c r="Z87" s="71">
        <v>1421</v>
      </c>
      <c r="AA87" s="71">
        <v>728</v>
      </c>
      <c r="AB87" s="71">
        <v>2586</v>
      </c>
      <c r="AC87" s="71">
        <v>1986853</v>
      </c>
      <c r="AD87" s="71">
        <v>0.3498491714728999</v>
      </c>
      <c r="AE87" s="72"/>
      <c r="AF87" s="71">
        <v>195261.03542096901</v>
      </c>
      <c r="AG87" s="71">
        <v>404272.47791798197</v>
      </c>
      <c r="AH87" s="71">
        <v>78904.288430942353</v>
      </c>
      <c r="AI87" s="71">
        <v>8019099.1475261645</v>
      </c>
      <c r="AJ87" s="71">
        <v>5976971.9923308231</v>
      </c>
      <c r="AK87" s="71">
        <v>0</v>
      </c>
      <c r="AL87" s="71">
        <v>0</v>
      </c>
      <c r="AM87" s="71">
        <v>352193.73260242277</v>
      </c>
      <c r="AN87" s="71">
        <v>0</v>
      </c>
      <c r="AO87" s="71">
        <v>0</v>
      </c>
      <c r="AP87" s="71">
        <v>15026702.674229303</v>
      </c>
      <c r="AQ87" s="72"/>
      <c r="AR87" s="71">
        <v>0</v>
      </c>
      <c r="AS87" s="71">
        <v>1</v>
      </c>
      <c r="AT87" s="71">
        <v>1</v>
      </c>
      <c r="AU87" s="71">
        <v>0</v>
      </c>
      <c r="AV87" s="71">
        <v>1</v>
      </c>
      <c r="AW87" s="71">
        <v>0</v>
      </c>
      <c r="AX87" s="71"/>
      <c r="AY87" s="72"/>
      <c r="AZ87" s="71">
        <v>0</v>
      </c>
      <c r="BA87" s="71">
        <v>10</v>
      </c>
      <c r="BB87" s="71">
        <v>19.600000000000001</v>
      </c>
      <c r="BC87" s="71">
        <v>0</v>
      </c>
      <c r="BD87" s="71">
        <v>250</v>
      </c>
      <c r="BE87" s="71">
        <v>0</v>
      </c>
      <c r="BF87" s="71"/>
      <c r="BG87" s="72"/>
      <c r="BH87" s="71">
        <v>0</v>
      </c>
      <c r="BI87" s="71">
        <v>0</v>
      </c>
      <c r="BJ87" s="71">
        <v>0</v>
      </c>
      <c r="BK87" s="71">
        <v>0.45100000000000001</v>
      </c>
      <c r="BL87" s="71">
        <v>4.0579999999999998</v>
      </c>
      <c r="BM87" s="71">
        <v>0</v>
      </c>
      <c r="BN87" s="72"/>
      <c r="BO87" s="71">
        <v>0</v>
      </c>
      <c r="BP87" s="71">
        <v>0</v>
      </c>
      <c r="BQ87" s="71">
        <v>0</v>
      </c>
      <c r="BR87" s="71">
        <v>2</v>
      </c>
      <c r="BS87" s="71">
        <v>1</v>
      </c>
      <c r="BT87" s="71">
        <v>0</v>
      </c>
      <c r="BU87"/>
      <c r="BV87" s="70">
        <v>4.5090000000000003</v>
      </c>
      <c r="BW87" s="70">
        <v>0</v>
      </c>
      <c r="BX87" s="70">
        <v>0</v>
      </c>
      <c r="BY87" s="70">
        <v>0</v>
      </c>
      <c r="BZ87" s="70">
        <v>0</v>
      </c>
      <c r="CA87" s="70">
        <v>0</v>
      </c>
      <c r="CB87" s="70">
        <v>0</v>
      </c>
      <c r="CC87" s="70">
        <v>0</v>
      </c>
      <c r="CD87" s="70">
        <v>0</v>
      </c>
    </row>
    <row r="88" spans="1:82">
      <c r="A88" s="70" t="s">
        <v>1826</v>
      </c>
      <c r="B88" s="70">
        <v>459</v>
      </c>
      <c r="C88" s="70">
        <v>17</v>
      </c>
      <c r="D88" s="70">
        <v>27</v>
      </c>
      <c r="E88" s="70">
        <v>2020</v>
      </c>
      <c r="F88" s="70" t="s">
        <v>159</v>
      </c>
      <c r="G88" s="70" t="s">
        <v>1649</v>
      </c>
      <c r="H88" s="70" t="s">
        <v>1650</v>
      </c>
      <c r="I88" s="148"/>
      <c r="J88" s="71">
        <v>0.72306702051164951</v>
      </c>
      <c r="K88" s="71">
        <v>0.45103579400014315</v>
      </c>
      <c r="L88" s="71">
        <v>0.53446592459931153</v>
      </c>
      <c r="M88" s="71">
        <v>4.726014499824104</v>
      </c>
      <c r="N88" s="71">
        <v>6.7392675419725663</v>
      </c>
      <c r="O88" s="71">
        <v>1.9536141378990415</v>
      </c>
      <c r="P88" s="71">
        <v>3.2804147217535142</v>
      </c>
      <c r="Q88" s="71">
        <v>0.14728388705050099</v>
      </c>
      <c r="R88" s="71">
        <v>7.6525175497154834</v>
      </c>
      <c r="S88" s="71">
        <v>0.42855264670179999</v>
      </c>
      <c r="T88" s="72"/>
      <c r="U88" s="71">
        <v>33675</v>
      </c>
      <c r="V88" s="71">
        <v>155</v>
      </c>
      <c r="W88" s="71">
        <v>11</v>
      </c>
      <c r="X88" s="71">
        <v>1059</v>
      </c>
      <c r="Y88" s="71">
        <v>1516</v>
      </c>
      <c r="Z88" s="71">
        <v>1396</v>
      </c>
      <c r="AA88" s="71">
        <v>724</v>
      </c>
      <c r="AB88" s="71">
        <v>2498</v>
      </c>
      <c r="AC88" s="71">
        <v>1356559.9999999998</v>
      </c>
      <c r="AD88" s="71">
        <v>0.42855264670179999</v>
      </c>
      <c r="AE88" s="72"/>
      <c r="AF88" s="71">
        <v>262931.28284660011</v>
      </c>
      <c r="AG88" s="71">
        <v>288978.90200555063</v>
      </c>
      <c r="AH88" s="71">
        <v>78378.512879726972</v>
      </c>
      <c r="AI88" s="71">
        <v>6080440.8758901255</v>
      </c>
      <c r="AJ88" s="71">
        <v>6225435.5359623488</v>
      </c>
      <c r="AK88" s="71"/>
      <c r="AL88" s="71"/>
      <c r="AM88" s="71">
        <v>326016.75335885311</v>
      </c>
      <c r="AN88" s="71"/>
      <c r="AO88" s="71"/>
      <c r="AP88" s="71">
        <v>13262181.862943206</v>
      </c>
      <c r="AQ88" s="72"/>
      <c r="AR88" s="71">
        <v>0</v>
      </c>
      <c r="AS88" s="71">
        <v>1</v>
      </c>
      <c r="AT88" s="71">
        <v>1</v>
      </c>
      <c r="AU88" s="71">
        <v>0</v>
      </c>
      <c r="AV88" s="71">
        <v>1</v>
      </c>
      <c r="AW88" s="71">
        <v>0</v>
      </c>
      <c r="AX88" s="71"/>
      <c r="AY88" s="72"/>
      <c r="AZ88" s="71">
        <v>0</v>
      </c>
      <c r="BA88" s="71">
        <v>10</v>
      </c>
      <c r="BB88" s="71">
        <v>19.600000000000001</v>
      </c>
      <c r="BC88" s="71">
        <v>0</v>
      </c>
      <c r="BD88" s="71">
        <v>250</v>
      </c>
      <c r="BE88" s="71">
        <v>0</v>
      </c>
      <c r="BF88" s="71"/>
      <c r="BG88" s="72"/>
      <c r="BH88" s="71">
        <v>0</v>
      </c>
      <c r="BI88" s="71">
        <v>0</v>
      </c>
      <c r="BJ88" s="71">
        <v>0</v>
      </c>
      <c r="BK88" s="71">
        <v>0.438</v>
      </c>
      <c r="BL88" s="71">
        <v>3.9220000000000002</v>
      </c>
      <c r="BM88" s="71">
        <v>0</v>
      </c>
      <c r="BN88" s="72"/>
      <c r="BO88" s="71">
        <v>0</v>
      </c>
      <c r="BP88" s="71">
        <v>0</v>
      </c>
      <c r="BQ88" s="71">
        <v>0</v>
      </c>
      <c r="BR88" s="71">
        <v>2</v>
      </c>
      <c r="BS88" s="71">
        <v>1</v>
      </c>
      <c r="BT88" s="71">
        <v>0</v>
      </c>
      <c r="BU88"/>
      <c r="BV88" s="70">
        <v>4.3600000000000003</v>
      </c>
      <c r="BW88" s="70">
        <v>0</v>
      </c>
      <c r="BX88" s="70">
        <v>0</v>
      </c>
      <c r="BY88" s="70">
        <v>0</v>
      </c>
      <c r="BZ88" s="70">
        <v>0</v>
      </c>
      <c r="CA88" s="70">
        <v>0</v>
      </c>
      <c r="CB88" s="70">
        <v>0</v>
      </c>
      <c r="CC88" s="70">
        <v>0</v>
      </c>
      <c r="CD88" s="70">
        <v>0</v>
      </c>
    </row>
    <row r="89" spans="1:82">
      <c r="A89" s="70" t="s">
        <v>1827</v>
      </c>
      <c r="B89" s="70">
        <v>459</v>
      </c>
      <c r="C89" s="70">
        <v>18</v>
      </c>
      <c r="D89" s="70">
        <v>27</v>
      </c>
      <c r="E89" s="70">
        <v>2021</v>
      </c>
      <c r="F89" s="70" t="s">
        <v>160</v>
      </c>
      <c r="G89" s="70" t="s">
        <v>1649</v>
      </c>
      <c r="H89" s="70" t="s">
        <v>1650</v>
      </c>
      <c r="I89" s="148"/>
      <c r="J89" s="71">
        <v>0.877187712719664</v>
      </c>
      <c r="K89" s="71">
        <v>0.43447266946091051</v>
      </c>
      <c r="L89" s="71">
        <v>0.48774769360246634</v>
      </c>
      <c r="M89" s="71">
        <v>4.7998182758761239</v>
      </c>
      <c r="N89" s="71">
        <v>6.5483162497450413</v>
      </c>
      <c r="O89" s="71">
        <v>1.9123038838174404</v>
      </c>
      <c r="P89" s="71">
        <v>3.3780853984835169</v>
      </c>
      <c r="Q89" s="71">
        <v>0.141588735438782</v>
      </c>
      <c r="R89" s="71">
        <v>8.6924438812733449</v>
      </c>
      <c r="S89" s="71">
        <v>0.28241503200000001</v>
      </c>
      <c r="T89" s="72"/>
      <c r="U89" s="71">
        <v>41953</v>
      </c>
      <c r="V89" s="71">
        <v>155</v>
      </c>
      <c r="W89" s="71">
        <v>11</v>
      </c>
      <c r="X89" s="71">
        <v>1059</v>
      </c>
      <c r="Y89" s="71">
        <v>1491</v>
      </c>
      <c r="Z89" s="71">
        <v>1407</v>
      </c>
      <c r="AA89" s="71">
        <v>727</v>
      </c>
      <c r="AB89" s="71">
        <v>2425</v>
      </c>
      <c r="AC89" s="71">
        <v>1494860.9999999998</v>
      </c>
      <c r="AD89" s="71">
        <v>0.28241503200000001</v>
      </c>
      <c r="AE89" s="72"/>
      <c r="AF89" s="71">
        <v>321341.92193692608</v>
      </c>
      <c r="AG89" s="71">
        <v>293969.1140432767</v>
      </c>
      <c r="AH89" s="71">
        <v>70270.898142465434</v>
      </c>
      <c r="AI89" s="71">
        <v>6672046.0716758398</v>
      </c>
      <c r="AJ89" s="71">
        <v>5964303.9521640278</v>
      </c>
      <c r="AK89" s="71">
        <v>0</v>
      </c>
      <c r="AL89" s="71">
        <v>0</v>
      </c>
      <c r="AM89" s="71">
        <v>318314.9279339221</v>
      </c>
      <c r="AN89" s="71">
        <v>0</v>
      </c>
      <c r="AO89" s="71">
        <v>0</v>
      </c>
      <c r="AP89" s="71">
        <v>13640246.885896457</v>
      </c>
      <c r="AQ89" s="72"/>
      <c r="AR89" s="71">
        <v>0</v>
      </c>
      <c r="AS89" s="71">
        <v>1</v>
      </c>
      <c r="AT89" s="71">
        <v>2</v>
      </c>
      <c r="AU89" s="71">
        <v>0</v>
      </c>
      <c r="AV89" s="71">
        <v>1</v>
      </c>
      <c r="AW89" s="71">
        <v>0</v>
      </c>
      <c r="AX89" s="71"/>
      <c r="AY89" s="72"/>
      <c r="AZ89" s="71">
        <v>0</v>
      </c>
      <c r="BA89" s="71">
        <v>10</v>
      </c>
      <c r="BB89" s="71">
        <v>38.799999999999997</v>
      </c>
      <c r="BC89" s="71">
        <v>0</v>
      </c>
      <c r="BD89" s="71">
        <v>250</v>
      </c>
      <c r="BE89" s="71">
        <v>0</v>
      </c>
      <c r="BF89" s="71"/>
      <c r="BG89" s="72"/>
      <c r="BH89" s="71">
        <v>0</v>
      </c>
      <c r="BI89" s="71">
        <v>0</v>
      </c>
      <c r="BJ89" s="71">
        <v>0</v>
      </c>
      <c r="BK89" s="71">
        <v>0.441</v>
      </c>
      <c r="BL89" s="71">
        <v>1.5309999999999999</v>
      </c>
      <c r="BM89" s="71">
        <v>0</v>
      </c>
      <c r="BN89" s="72"/>
      <c r="BO89" s="71">
        <v>0</v>
      </c>
      <c r="BP89" s="71">
        <v>0</v>
      </c>
      <c r="BQ89" s="71">
        <v>0</v>
      </c>
      <c r="BR89" s="71">
        <v>2</v>
      </c>
      <c r="BS89" s="71">
        <v>1</v>
      </c>
      <c r="BT89" s="71">
        <v>0</v>
      </c>
      <c r="BU89"/>
      <c r="BV89" s="70">
        <v>1.972</v>
      </c>
      <c r="BW89" s="70">
        <v>0</v>
      </c>
      <c r="BX89" s="70">
        <v>0</v>
      </c>
      <c r="BY89" s="70">
        <v>0</v>
      </c>
      <c r="BZ89" s="70">
        <v>0</v>
      </c>
      <c r="CA89" s="70">
        <v>0</v>
      </c>
      <c r="CB89" s="70">
        <v>0</v>
      </c>
      <c r="CC89" s="70">
        <v>0</v>
      </c>
      <c r="CD89" s="70">
        <v>0</v>
      </c>
    </row>
    <row r="90" spans="1:82">
      <c r="A90" s="70" t="s">
        <v>1651</v>
      </c>
      <c r="B90" s="70">
        <v>459</v>
      </c>
      <c r="C90" s="70">
        <v>19</v>
      </c>
      <c r="D90" s="70">
        <v>27</v>
      </c>
      <c r="E90" s="70">
        <v>2022</v>
      </c>
      <c r="F90" s="70" t="s">
        <v>161</v>
      </c>
      <c r="G90" s="70" t="s">
        <v>1649</v>
      </c>
      <c r="H90" s="70" t="s">
        <v>1650</v>
      </c>
      <c r="I90" s="148"/>
      <c r="J90" s="71">
        <v>0.75242951895488319</v>
      </c>
      <c r="K90" s="71">
        <v>0.41559660338479587</v>
      </c>
      <c r="L90" s="71">
        <v>0.43733020543987489</v>
      </c>
      <c r="M90" s="71">
        <v>4.893666394762926</v>
      </c>
      <c r="N90" s="71">
        <v>6.3884692448438996</v>
      </c>
      <c r="O90" s="71">
        <v>2.0070009081446765</v>
      </c>
      <c r="P90" s="71">
        <v>3.31363117926016</v>
      </c>
      <c r="Q90" s="71">
        <v>0.13810865052161969</v>
      </c>
      <c r="R90" s="71">
        <v>9.6463928863337749</v>
      </c>
      <c r="S90" s="71">
        <v>0.41415025886000012</v>
      </c>
      <c r="T90" s="72"/>
      <c r="U90" s="71">
        <v>44260</v>
      </c>
      <c r="V90" s="71">
        <v>155</v>
      </c>
      <c r="W90" s="71">
        <v>11</v>
      </c>
      <c r="X90" s="71">
        <v>1059</v>
      </c>
      <c r="Y90" s="71">
        <v>1477</v>
      </c>
      <c r="Z90" s="71">
        <v>1403</v>
      </c>
      <c r="AA90" s="71">
        <v>724</v>
      </c>
      <c r="AB90" s="71">
        <v>2346</v>
      </c>
      <c r="AC90" s="71">
        <v>1679748.9999999998</v>
      </c>
      <c r="AD90" s="71">
        <v>0.41415025886000012</v>
      </c>
      <c r="AE90" s="72"/>
      <c r="AF90" s="71">
        <v>302230.55154250498</v>
      </c>
      <c r="AG90" s="71">
        <v>296551.50681558746</v>
      </c>
      <c r="AH90" s="71">
        <v>78001.342951171275</v>
      </c>
      <c r="AI90" s="71">
        <v>6626171.5878414605</v>
      </c>
      <c r="AJ90" s="71">
        <v>6014144.1379784262</v>
      </c>
      <c r="AK90" s="71">
        <v>0</v>
      </c>
      <c r="AL90" s="71">
        <v>0</v>
      </c>
      <c r="AM90" s="71">
        <v>302932.63267909311</v>
      </c>
      <c r="AN90" s="71">
        <v>0</v>
      </c>
      <c r="AO90" s="71">
        <v>0</v>
      </c>
      <c r="AP90" s="71">
        <v>13620031.759808244</v>
      </c>
      <c r="AQ90" s="72"/>
      <c r="AR90" s="71">
        <v>0</v>
      </c>
      <c r="AS90" s="71">
        <v>1</v>
      </c>
      <c r="AT90" s="71">
        <v>2</v>
      </c>
      <c r="AU90" s="71">
        <v>0</v>
      </c>
      <c r="AV90" s="71">
        <v>1</v>
      </c>
      <c r="AW90" s="71">
        <v>0</v>
      </c>
      <c r="AX90" s="71"/>
      <c r="AY90" s="72"/>
      <c r="AZ90" s="71">
        <v>0</v>
      </c>
      <c r="BA90" s="71">
        <v>10</v>
      </c>
      <c r="BB90" s="71">
        <v>38.799999999999997</v>
      </c>
      <c r="BC90" s="71">
        <v>0</v>
      </c>
      <c r="BD90" s="71">
        <v>250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1828</v>
      </c>
      <c r="B91" s="70">
        <v>459</v>
      </c>
      <c r="C91" s="70">
        <v>20</v>
      </c>
      <c r="D91" s="70">
        <v>27</v>
      </c>
      <c r="E91" s="70">
        <v>2023</v>
      </c>
      <c r="F91" s="70" t="s">
        <v>1539</v>
      </c>
      <c r="G91" s="70" t="s">
        <v>1649</v>
      </c>
      <c r="H91" s="70" t="s">
        <v>1650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0</v>
      </c>
      <c r="AS91" s="71">
        <v>1</v>
      </c>
      <c r="AT91" s="71">
        <v>2</v>
      </c>
      <c r="AU91" s="71">
        <v>0</v>
      </c>
      <c r="AV91" s="71">
        <v>1</v>
      </c>
      <c r="AW91" s="71">
        <v>0</v>
      </c>
      <c r="AX91" s="71"/>
      <c r="AY91" s="72"/>
      <c r="AZ91" s="71">
        <v>0</v>
      </c>
      <c r="BA91" s="71">
        <v>10</v>
      </c>
      <c r="BB91" s="71">
        <v>38.799999999999997</v>
      </c>
      <c r="BC91" s="71">
        <v>0</v>
      </c>
      <c r="BD91" s="71">
        <v>250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1648</v>
      </c>
      <c r="B92" s="70">
        <v>459</v>
      </c>
      <c r="C92" s="70">
        <v>21</v>
      </c>
      <c r="D92" s="70">
        <v>27</v>
      </c>
      <c r="E92" s="70">
        <v>2024</v>
      </c>
      <c r="F92" s="70" t="s">
        <v>1554</v>
      </c>
      <c r="G92" s="70" t="s">
        <v>1649</v>
      </c>
      <c r="H92" s="70" t="s">
        <v>1650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1829</v>
      </c>
      <c r="B93" s="70">
        <v>273</v>
      </c>
      <c r="C93" s="70">
        <v>1</v>
      </c>
      <c r="D93" s="70">
        <v>17</v>
      </c>
      <c r="E93" s="70">
        <v>1990</v>
      </c>
      <c r="F93" s="70" t="s">
        <v>787</v>
      </c>
      <c r="G93" s="70" t="s">
        <v>1830</v>
      </c>
      <c r="H93" s="70" t="s">
        <v>1831</v>
      </c>
      <c r="I93" s="148"/>
      <c r="J93" s="71">
        <v>6.9363459055927779</v>
      </c>
      <c r="K93" s="71">
        <v>1.311307568800778</v>
      </c>
      <c r="L93" s="71">
        <v>0</v>
      </c>
      <c r="M93" s="71">
        <v>3.973520112244485</v>
      </c>
      <c r="N93" s="71">
        <v>8.3968529071567186</v>
      </c>
      <c r="O93" s="71">
        <v>2.2902339377470948</v>
      </c>
      <c r="P93" s="71">
        <v>3.6118613349241029</v>
      </c>
      <c r="Q93" s="71">
        <v>0.33972612958464099</v>
      </c>
      <c r="R93" s="71">
        <v>0.49031823024063459</v>
      </c>
      <c r="S93" s="71">
        <v>0.33269338694252132</v>
      </c>
      <c r="T93" s="72"/>
      <c r="U93" s="71">
        <v>124646</v>
      </c>
      <c r="V93" s="71">
        <v>243</v>
      </c>
      <c r="W93" s="71">
        <v>0</v>
      </c>
      <c r="X93" s="71">
        <v>1220</v>
      </c>
      <c r="Y93" s="71">
        <v>2282</v>
      </c>
      <c r="Z93" s="71">
        <v>942</v>
      </c>
      <c r="AA93" s="71">
        <v>877</v>
      </c>
      <c r="AB93" s="71">
        <v>5516</v>
      </c>
      <c r="AC93" s="71">
        <v>84924</v>
      </c>
      <c r="AD93" s="71">
        <v>0.33269338694252132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1832</v>
      </c>
      <c r="B94" s="70">
        <v>274</v>
      </c>
      <c r="C94" s="70">
        <v>2</v>
      </c>
      <c r="D94" s="70">
        <v>17</v>
      </c>
      <c r="E94" s="70">
        <v>2005</v>
      </c>
      <c r="F94" s="70" t="s">
        <v>789</v>
      </c>
      <c r="G94" s="70" t="s">
        <v>1830</v>
      </c>
      <c r="H94" s="70" t="s">
        <v>1831</v>
      </c>
      <c r="I94" s="148"/>
      <c r="J94" s="71">
        <v>2.4712743930244998</v>
      </c>
      <c r="K94" s="71">
        <v>1.146075755009222</v>
      </c>
      <c r="L94" s="71">
        <v>0.79968435928624093</v>
      </c>
      <c r="M94" s="71">
        <v>5.513223445454889</v>
      </c>
      <c r="N94" s="71">
        <v>9.3742617694919357</v>
      </c>
      <c r="O94" s="71">
        <v>2.9939109867138072</v>
      </c>
      <c r="P94" s="71">
        <v>3.515035792115921</v>
      </c>
      <c r="Q94" s="71">
        <v>0.23383092393675201</v>
      </c>
      <c r="R94" s="71">
        <v>0.70480403501073863</v>
      </c>
      <c r="S94" s="71">
        <v>0.3759689011036863</v>
      </c>
      <c r="T94" s="72"/>
      <c r="U94" s="71">
        <v>59158</v>
      </c>
      <c r="V94" s="71">
        <v>230</v>
      </c>
      <c r="W94" s="71">
        <v>8</v>
      </c>
      <c r="X94" s="71">
        <v>790</v>
      </c>
      <c r="Y94" s="71">
        <v>1957</v>
      </c>
      <c r="Z94" s="71">
        <v>1425</v>
      </c>
      <c r="AA94" s="71">
        <v>699</v>
      </c>
      <c r="AB94" s="71">
        <v>3969</v>
      </c>
      <c r="AC94" s="71">
        <v>124630</v>
      </c>
      <c r="AD94" s="71">
        <v>0.3759689011036863</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1833</v>
      </c>
      <c r="B95" s="70">
        <v>275</v>
      </c>
      <c r="C95" s="70">
        <v>3</v>
      </c>
      <c r="D95" s="70">
        <v>17</v>
      </c>
      <c r="E95" s="70">
        <v>2006</v>
      </c>
      <c r="F95" s="70" t="s">
        <v>790</v>
      </c>
      <c r="G95" s="70" t="s">
        <v>1830</v>
      </c>
      <c r="H95" s="70" t="s">
        <v>1831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1834</v>
      </c>
      <c r="B96" s="70">
        <v>276</v>
      </c>
      <c r="C96" s="70">
        <v>4</v>
      </c>
      <c r="D96" s="70">
        <v>17</v>
      </c>
      <c r="E96" s="70">
        <v>2007</v>
      </c>
      <c r="F96" s="70" t="s">
        <v>791</v>
      </c>
      <c r="G96" s="70" t="s">
        <v>1830</v>
      </c>
      <c r="H96" s="70" t="s">
        <v>1831</v>
      </c>
      <c r="I96" s="148"/>
      <c r="J96" s="71">
        <v>1.265124743422074</v>
      </c>
      <c r="K96" s="71">
        <v>0.95360098064318455</v>
      </c>
      <c r="L96" s="71">
        <v>2.212668619228475</v>
      </c>
      <c r="M96" s="71">
        <v>5.7134816916562521</v>
      </c>
      <c r="N96" s="71">
        <v>8.376359657903544</v>
      </c>
      <c r="O96" s="71">
        <v>2.845644329495181</v>
      </c>
      <c r="P96" s="71">
        <v>3.3958234379078771</v>
      </c>
      <c r="Q96" s="71">
        <v>0.23251715262949099</v>
      </c>
      <c r="R96" s="71">
        <v>0.69737724469425655</v>
      </c>
      <c r="S96" s="71">
        <v>0.42290868264027609</v>
      </c>
      <c r="T96" s="72"/>
      <c r="U96" s="71">
        <v>35030</v>
      </c>
      <c r="V96" s="71">
        <v>243</v>
      </c>
      <c r="W96" s="71">
        <v>21</v>
      </c>
      <c r="X96" s="71">
        <v>922</v>
      </c>
      <c r="Y96" s="71">
        <v>1900</v>
      </c>
      <c r="Z96" s="71">
        <v>1408</v>
      </c>
      <c r="AA96" s="71">
        <v>665</v>
      </c>
      <c r="AB96" s="71">
        <v>3738</v>
      </c>
      <c r="AC96" s="71">
        <v>126855</v>
      </c>
      <c r="AD96" s="71">
        <v>0.42290868264027609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1835</v>
      </c>
      <c r="B97" s="70">
        <v>277</v>
      </c>
      <c r="C97" s="70">
        <v>5</v>
      </c>
      <c r="D97" s="70">
        <v>17</v>
      </c>
      <c r="E97" s="70">
        <v>2008</v>
      </c>
      <c r="F97" s="70" t="s">
        <v>792</v>
      </c>
      <c r="G97" s="70" t="s">
        <v>1830</v>
      </c>
      <c r="H97" s="70" t="s">
        <v>1831</v>
      </c>
      <c r="I97" s="148"/>
      <c r="J97" s="71">
        <v>1.146964830417488</v>
      </c>
      <c r="K97" s="71">
        <v>0.75896903194514442</v>
      </c>
      <c r="L97" s="71">
        <v>1.7947108725216909</v>
      </c>
      <c r="M97" s="71">
        <v>5.8945567280855489</v>
      </c>
      <c r="N97" s="71">
        <v>8.5177042279309934</v>
      </c>
      <c r="O97" s="71">
        <v>2.7491538472990098</v>
      </c>
      <c r="P97" s="71">
        <v>3.3052418039127129</v>
      </c>
      <c r="Q97" s="71">
        <v>0.224409635273529</v>
      </c>
      <c r="R97" s="71">
        <v>0.68084366207527103</v>
      </c>
      <c r="S97" s="71">
        <v>0.2048689358376167</v>
      </c>
      <c r="T97" s="72"/>
      <c r="U97" s="71">
        <v>35289</v>
      </c>
      <c r="V97" s="71">
        <v>243</v>
      </c>
      <c r="W97" s="71">
        <v>21</v>
      </c>
      <c r="X97" s="71">
        <v>922</v>
      </c>
      <c r="Y97" s="71">
        <v>1889</v>
      </c>
      <c r="Z97" s="71">
        <v>1408</v>
      </c>
      <c r="AA97" s="71">
        <v>648</v>
      </c>
      <c r="AB97" s="71">
        <v>3667</v>
      </c>
      <c r="AC97" s="71">
        <v>128602</v>
      </c>
      <c r="AD97" s="71">
        <v>0.2048689358376167</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1836</v>
      </c>
      <c r="B98" s="70">
        <v>278</v>
      </c>
      <c r="C98" s="70">
        <v>6</v>
      </c>
      <c r="D98" s="70">
        <v>17</v>
      </c>
      <c r="E98" s="70">
        <v>2009</v>
      </c>
      <c r="F98" s="70" t="s">
        <v>176</v>
      </c>
      <c r="G98" s="70" t="s">
        <v>1830</v>
      </c>
      <c r="H98" s="70" t="s">
        <v>1831</v>
      </c>
      <c r="I98" s="148"/>
      <c r="J98" s="71">
        <v>1.353300281845973</v>
      </c>
      <c r="K98" s="71">
        <v>0.71040404830246662</v>
      </c>
      <c r="L98" s="71">
        <v>0.8019188291431415</v>
      </c>
      <c r="M98" s="71">
        <v>5.2542385175588668</v>
      </c>
      <c r="N98" s="71">
        <v>7.4321350387766456</v>
      </c>
      <c r="O98" s="71">
        <v>2.7812701681758432</v>
      </c>
      <c r="P98" s="71">
        <v>3.214591600311195</v>
      </c>
      <c r="Q98" s="71">
        <v>0.21016197687552299</v>
      </c>
      <c r="R98" s="71">
        <v>0.69111881930921515</v>
      </c>
      <c r="S98" s="71">
        <v>0.42537015379194859</v>
      </c>
      <c r="T98" s="72"/>
      <c r="U98" s="71">
        <v>32108</v>
      </c>
      <c r="V98" s="71">
        <v>233</v>
      </c>
      <c r="W98" s="71">
        <v>14</v>
      </c>
      <c r="X98" s="71">
        <v>899</v>
      </c>
      <c r="Y98" s="71">
        <v>1887</v>
      </c>
      <c r="Z98" s="71">
        <v>1406</v>
      </c>
      <c r="AA98" s="71">
        <v>647</v>
      </c>
      <c r="AB98" s="71">
        <v>3605</v>
      </c>
      <c r="AC98" s="71">
        <v>127355</v>
      </c>
      <c r="AD98" s="71">
        <v>0.42537015379194859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1837</v>
      </c>
      <c r="B99" s="70">
        <v>279</v>
      </c>
      <c r="C99" s="70">
        <v>7</v>
      </c>
      <c r="D99" s="70">
        <v>17</v>
      </c>
      <c r="E99" s="70">
        <v>2010</v>
      </c>
      <c r="F99" s="70" t="s">
        <v>177</v>
      </c>
      <c r="G99" s="70" t="s">
        <v>1830</v>
      </c>
      <c r="H99" s="70" t="s">
        <v>1831</v>
      </c>
      <c r="I99" s="148"/>
      <c r="J99" s="71">
        <v>1.6162449620094319</v>
      </c>
      <c r="K99" s="71">
        <v>0.88328868558161566</v>
      </c>
      <c r="L99" s="71">
        <v>0.74285623448209337</v>
      </c>
      <c r="M99" s="71">
        <v>6.0092189765617503</v>
      </c>
      <c r="N99" s="71">
        <v>8.9377770681886375</v>
      </c>
      <c r="O99" s="71">
        <v>2.8235377802460819</v>
      </c>
      <c r="P99" s="71">
        <v>3.2663537637529849</v>
      </c>
      <c r="Q99" s="71">
        <v>0.215917491047486</v>
      </c>
      <c r="R99" s="71">
        <v>0.7232665477988629</v>
      </c>
      <c r="S99" s="71">
        <v>0.36834958987682981</v>
      </c>
      <c r="T99" s="72"/>
      <c r="U99" s="71">
        <v>40804</v>
      </c>
      <c r="V99" s="71">
        <v>233</v>
      </c>
      <c r="W99" s="71">
        <v>14</v>
      </c>
      <c r="X99" s="71">
        <v>899</v>
      </c>
      <c r="Y99" s="71">
        <v>1867</v>
      </c>
      <c r="Z99" s="71">
        <v>1434</v>
      </c>
      <c r="AA99" s="71">
        <v>641</v>
      </c>
      <c r="AB99" s="71">
        <v>3549</v>
      </c>
      <c r="AC99" s="71">
        <v>126303</v>
      </c>
      <c r="AD99" s="71">
        <v>0.36834958987682981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1838</v>
      </c>
      <c r="B100" s="70">
        <v>280</v>
      </c>
      <c r="C100" s="70">
        <v>8</v>
      </c>
      <c r="D100" s="70">
        <v>17</v>
      </c>
      <c r="E100" s="70">
        <v>2011</v>
      </c>
      <c r="F100" s="70" t="s">
        <v>178</v>
      </c>
      <c r="G100" s="70" t="s">
        <v>1830</v>
      </c>
      <c r="H100" s="70" t="s">
        <v>1831</v>
      </c>
      <c r="I100" s="148"/>
      <c r="J100" s="71">
        <v>1.3688692052527649</v>
      </c>
      <c r="K100" s="71">
        <v>1.173568178416931</v>
      </c>
      <c r="L100" s="71">
        <v>0.72623311380503497</v>
      </c>
      <c r="M100" s="71">
        <v>5.5071925557770154</v>
      </c>
      <c r="N100" s="71">
        <v>8.3922934252038122</v>
      </c>
      <c r="O100" s="71">
        <v>2.7808448779591255</v>
      </c>
      <c r="P100" s="71">
        <v>3.0086623048214585</v>
      </c>
      <c r="Q100" s="71">
        <v>0.24337398097504201</v>
      </c>
      <c r="R100" s="71">
        <v>0.72532511144214107</v>
      </c>
      <c r="S100" s="71">
        <v>0.44969138725213409</v>
      </c>
      <c r="T100" s="72"/>
      <c r="U100" s="71">
        <v>36393</v>
      </c>
      <c r="V100" s="71">
        <v>233</v>
      </c>
      <c r="W100" s="71">
        <v>14</v>
      </c>
      <c r="X100" s="71">
        <v>899</v>
      </c>
      <c r="Y100" s="71">
        <v>1845</v>
      </c>
      <c r="Z100" s="71">
        <v>1443</v>
      </c>
      <c r="AA100" s="71">
        <v>608</v>
      </c>
      <c r="AB100" s="71">
        <v>3468</v>
      </c>
      <c r="AC100" s="71">
        <v>126453</v>
      </c>
      <c r="AD100" s="71">
        <v>0.44969138725213409</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1839</v>
      </c>
      <c r="B101" s="70">
        <v>281</v>
      </c>
      <c r="C101" s="70">
        <v>9</v>
      </c>
      <c r="D101" s="70">
        <v>17</v>
      </c>
      <c r="E101" s="70">
        <v>2012</v>
      </c>
      <c r="F101" s="70" t="s">
        <v>179</v>
      </c>
      <c r="G101" s="70" t="s">
        <v>1830</v>
      </c>
      <c r="H101" s="70" t="s">
        <v>1831</v>
      </c>
      <c r="I101" s="148"/>
      <c r="J101" s="71">
        <v>0.95913056829855969</v>
      </c>
      <c r="K101" s="71">
        <v>1.133831860979521</v>
      </c>
      <c r="L101" s="71">
        <v>0.7106170811825292</v>
      </c>
      <c r="M101" s="71">
        <v>5.5393578596766666</v>
      </c>
      <c r="N101" s="71">
        <v>8.6962045005912696</v>
      </c>
      <c r="O101" s="71">
        <v>2.770433759006103</v>
      </c>
      <c r="P101" s="71">
        <v>2.8416454575639811</v>
      </c>
      <c r="Q101" s="71">
        <v>0.25572888897499302</v>
      </c>
      <c r="R101" s="71">
        <v>0.74065999786784154</v>
      </c>
      <c r="S101" s="71">
        <v>0.51342905149558127</v>
      </c>
      <c r="T101" s="72"/>
      <c r="U101" s="71">
        <v>25638</v>
      </c>
      <c r="V101" s="71">
        <v>233</v>
      </c>
      <c r="W101" s="71">
        <v>14</v>
      </c>
      <c r="X101" s="71">
        <v>899</v>
      </c>
      <c r="Y101" s="71">
        <v>1795</v>
      </c>
      <c r="Z101" s="71">
        <v>1449</v>
      </c>
      <c r="AA101" s="71">
        <v>571</v>
      </c>
      <c r="AB101" s="71">
        <v>3354</v>
      </c>
      <c r="AC101" s="71">
        <v>125782</v>
      </c>
      <c r="AD101" s="71">
        <v>0.51342905149558127</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1840</v>
      </c>
      <c r="B102" s="70">
        <v>282</v>
      </c>
      <c r="C102" s="70">
        <v>10</v>
      </c>
      <c r="D102" s="70">
        <v>17</v>
      </c>
      <c r="E102" s="70">
        <v>2013</v>
      </c>
      <c r="F102" s="70" t="s">
        <v>180</v>
      </c>
      <c r="G102" s="1064" t="s">
        <v>1830</v>
      </c>
      <c r="H102" s="70" t="s">
        <v>1831</v>
      </c>
      <c r="I102" s="148"/>
      <c r="J102" s="71">
        <v>0.87499317960141709</v>
      </c>
      <c r="K102" s="71">
        <v>0.7491293364928503</v>
      </c>
      <c r="L102" s="71">
        <v>0.70259849401193442</v>
      </c>
      <c r="M102" s="71">
        <v>5.3560887995507356</v>
      </c>
      <c r="N102" s="71">
        <v>8.7796863990242233</v>
      </c>
      <c r="O102" s="71">
        <v>2.6355534899756932</v>
      </c>
      <c r="P102" s="71">
        <v>2.8523527982556658</v>
      </c>
      <c r="Q102" s="71">
        <v>0.253801406551242</v>
      </c>
      <c r="R102" s="71">
        <v>0.75700446418629019</v>
      </c>
      <c r="S102" s="71">
        <v>0.42888546041862879</v>
      </c>
      <c r="T102" s="72"/>
      <c r="U102" s="71">
        <v>26164</v>
      </c>
      <c r="V102" s="71">
        <v>233</v>
      </c>
      <c r="W102" s="71">
        <v>14</v>
      </c>
      <c r="X102" s="71">
        <v>899</v>
      </c>
      <c r="Y102" s="71">
        <v>1761</v>
      </c>
      <c r="Z102" s="71">
        <v>1440</v>
      </c>
      <c r="AA102" s="71">
        <v>571</v>
      </c>
      <c r="AB102" s="71">
        <v>3281</v>
      </c>
      <c r="AC102" s="71">
        <v>125490</v>
      </c>
      <c r="AD102" s="71">
        <v>0.42888546041862879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1841</v>
      </c>
      <c r="B103" s="70">
        <v>283</v>
      </c>
      <c r="C103" s="70">
        <v>11</v>
      </c>
      <c r="D103" s="70">
        <v>17</v>
      </c>
      <c r="E103" s="70">
        <v>2014</v>
      </c>
      <c r="F103" s="70" t="s">
        <v>181</v>
      </c>
      <c r="G103" s="1064" t="s">
        <v>1830</v>
      </c>
      <c r="H103" s="70" t="s">
        <v>1831</v>
      </c>
      <c r="I103" s="148"/>
      <c r="J103" s="71">
        <v>1.0481687889121329</v>
      </c>
      <c r="K103" s="71">
        <v>0.63308623945367737</v>
      </c>
      <c r="L103" s="71">
        <v>0.58573031331523973</v>
      </c>
      <c r="M103" s="71">
        <v>4.913621770644764</v>
      </c>
      <c r="N103" s="71">
        <v>8.2916397768434571</v>
      </c>
      <c r="O103" s="71">
        <v>2.4467626908838698</v>
      </c>
      <c r="P103" s="71">
        <v>2.8019016147019866</v>
      </c>
      <c r="Q103" s="71">
        <v>0.23675354774462201</v>
      </c>
      <c r="R103" s="71">
        <v>0.74985691627434348</v>
      </c>
      <c r="S103" s="71">
        <v>0.45516374731190101</v>
      </c>
      <c r="T103" s="72"/>
      <c r="U103" s="71">
        <v>30461</v>
      </c>
      <c r="V103" s="71">
        <v>198</v>
      </c>
      <c r="W103" s="71">
        <v>14</v>
      </c>
      <c r="X103" s="71">
        <v>832</v>
      </c>
      <c r="Y103" s="71">
        <v>1741</v>
      </c>
      <c r="Z103" s="71">
        <v>1408</v>
      </c>
      <c r="AA103" s="71">
        <v>558</v>
      </c>
      <c r="AB103" s="71">
        <v>3190</v>
      </c>
      <c r="AC103" s="71">
        <v>124696</v>
      </c>
      <c r="AD103" s="71">
        <v>0.45516374731190101</v>
      </c>
      <c r="AE103" s="72"/>
      <c r="AF103" s="71"/>
      <c r="AG103" s="71"/>
      <c r="AH103" s="71"/>
      <c r="AI103" s="71"/>
      <c r="AJ103" s="71"/>
      <c r="AK103" s="71"/>
      <c r="AL103" s="71"/>
      <c r="AM103" s="71"/>
      <c r="AN103" s="71"/>
      <c r="AO103" s="71"/>
      <c r="AP103" s="71"/>
      <c r="AQ103" s="72"/>
      <c r="AR103" s="71">
        <v>7</v>
      </c>
      <c r="AS103" s="71">
        <v>4</v>
      </c>
      <c r="AT103" s="71">
        <v>0</v>
      </c>
      <c r="AU103" s="71">
        <v>0</v>
      </c>
      <c r="AV103" s="71">
        <v>0</v>
      </c>
      <c r="AW103" s="71">
        <v>0</v>
      </c>
      <c r="AX103" s="71"/>
      <c r="AY103" s="72"/>
      <c r="AZ103" s="71">
        <v>36.799999999999997</v>
      </c>
      <c r="BA103" s="71">
        <v>84.7</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1842</v>
      </c>
      <c r="B104" s="70">
        <v>284</v>
      </c>
      <c r="C104" s="70">
        <v>12</v>
      </c>
      <c r="D104" s="70">
        <v>17</v>
      </c>
      <c r="E104" s="70">
        <v>2015</v>
      </c>
      <c r="F104" s="70" t="s">
        <v>182</v>
      </c>
      <c r="G104" s="70" t="s">
        <v>1830</v>
      </c>
      <c r="H104" s="70" t="s">
        <v>1831</v>
      </c>
      <c r="I104" s="148"/>
      <c r="J104" s="71">
        <v>0</v>
      </c>
      <c r="K104" s="71">
        <v>0.59755675042440792</v>
      </c>
      <c r="L104" s="71">
        <v>0.58694077743314299</v>
      </c>
      <c r="M104" s="71">
        <v>4.9638371266593353</v>
      </c>
      <c r="N104" s="71">
        <v>7.1793644249382069</v>
      </c>
      <c r="O104" s="71">
        <v>2.3924582360346283</v>
      </c>
      <c r="P104" s="71">
        <v>2.6985840604682507</v>
      </c>
      <c r="Q104" s="71">
        <v>0.22181285796042499</v>
      </c>
      <c r="R104" s="71">
        <v>0.73408586120063113</v>
      </c>
      <c r="S104" s="71">
        <v>0.50023941622195933</v>
      </c>
      <c r="T104" s="72"/>
      <c r="U104" s="71">
        <v>0</v>
      </c>
      <c r="V104" s="71">
        <v>198</v>
      </c>
      <c r="W104" s="71">
        <v>14</v>
      </c>
      <c r="X104" s="71">
        <v>832</v>
      </c>
      <c r="Y104" s="71">
        <v>1694</v>
      </c>
      <c r="Z104" s="71">
        <v>1390</v>
      </c>
      <c r="AA104" s="71">
        <v>537</v>
      </c>
      <c r="AB104" s="71">
        <v>3053</v>
      </c>
      <c r="AC104" s="71">
        <v>125480</v>
      </c>
      <c r="AD104" s="71">
        <v>0.50023941622195933</v>
      </c>
      <c r="AE104" s="72"/>
      <c r="AF104" s="71">
        <v>0</v>
      </c>
      <c r="AG104" s="71">
        <v>394231.02925682301</v>
      </c>
      <c r="AH104" s="71">
        <v>86963.068368600987</v>
      </c>
      <c r="AI104" s="71">
        <v>5129468.370238754</v>
      </c>
      <c r="AJ104" s="71">
        <v>9199159.3996110689</v>
      </c>
      <c r="AK104" s="71">
        <v>0</v>
      </c>
      <c r="AL104" s="71">
        <v>0</v>
      </c>
      <c r="AM104" s="71">
        <v>418400.84314667498</v>
      </c>
      <c r="AN104" s="71">
        <v>0</v>
      </c>
      <c r="AO104" s="71">
        <v>0</v>
      </c>
      <c r="AP104" s="71">
        <v>15228222.710621921</v>
      </c>
      <c r="AQ104" s="72"/>
      <c r="AR104" s="71">
        <v>9</v>
      </c>
      <c r="AS104" s="71">
        <v>6</v>
      </c>
      <c r="AT104" s="71">
        <v>0</v>
      </c>
      <c r="AU104" s="71">
        <v>0</v>
      </c>
      <c r="AV104" s="71">
        <v>0</v>
      </c>
      <c r="AW104" s="71">
        <v>0</v>
      </c>
      <c r="AX104" s="71"/>
      <c r="AY104" s="72"/>
      <c r="AZ104" s="71">
        <v>46.6</v>
      </c>
      <c r="BA104" s="71">
        <v>183.7</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1843</v>
      </c>
      <c r="B105" s="70">
        <v>285</v>
      </c>
      <c r="C105" s="70">
        <v>13</v>
      </c>
      <c r="D105" s="70">
        <v>17</v>
      </c>
      <c r="E105" s="70">
        <v>2016</v>
      </c>
      <c r="F105" s="70" t="s">
        <v>155</v>
      </c>
      <c r="G105" s="70" t="s">
        <v>1830</v>
      </c>
      <c r="H105" s="70" t="s">
        <v>1831</v>
      </c>
      <c r="I105" s="148"/>
      <c r="J105" s="71">
        <v>0.81840597876164256</v>
      </c>
      <c r="K105" s="71">
        <v>0.56683449257993845</v>
      </c>
      <c r="L105" s="71">
        <v>0.65372634616670033</v>
      </c>
      <c r="M105" s="71">
        <v>4.3703197243034007</v>
      </c>
      <c r="N105" s="71">
        <v>6.5987500104394643</v>
      </c>
      <c r="O105" s="71">
        <v>2.3328002139340156</v>
      </c>
      <c r="P105" s="71">
        <v>2.6091336785906059</v>
      </c>
      <c r="Q105" s="71">
        <v>0.2080819540499477</v>
      </c>
      <c r="R105" s="71">
        <v>0.73052075057102572</v>
      </c>
      <c r="S105" s="71">
        <v>0.23927881104913556</v>
      </c>
      <c r="T105" s="72"/>
      <c r="U105" s="71">
        <v>20975</v>
      </c>
      <c r="V105" s="71">
        <v>198</v>
      </c>
      <c r="W105" s="71">
        <v>14</v>
      </c>
      <c r="X105" s="71">
        <v>832</v>
      </c>
      <c r="Y105" s="71">
        <v>1636</v>
      </c>
      <c r="Z105" s="71">
        <v>1372</v>
      </c>
      <c r="AA105" s="71">
        <v>537</v>
      </c>
      <c r="AB105" s="71">
        <v>2946</v>
      </c>
      <c r="AC105" s="71">
        <v>124765.75333109871</v>
      </c>
      <c r="AD105" s="71">
        <v>0.23927881104913559</v>
      </c>
      <c r="AE105" s="72"/>
      <c r="AF105" s="71">
        <v>243763.07355760221</v>
      </c>
      <c r="AG105" s="71">
        <v>366518.27878288901</v>
      </c>
      <c r="AH105" s="71">
        <v>83294.121449875369</v>
      </c>
      <c r="AI105" s="71">
        <v>5118521.5699474681</v>
      </c>
      <c r="AJ105" s="71">
        <v>8280861.9297718666</v>
      </c>
      <c r="AK105" s="71">
        <v>0</v>
      </c>
      <c r="AL105" s="71">
        <v>0</v>
      </c>
      <c r="AM105" s="71">
        <v>404050.60598440992</v>
      </c>
      <c r="AN105" s="71">
        <v>0</v>
      </c>
      <c r="AO105" s="71">
        <v>0</v>
      </c>
      <c r="AP105" s="71">
        <v>14497009.579494111</v>
      </c>
      <c r="AQ105" s="72"/>
      <c r="AR105" s="71">
        <v>9</v>
      </c>
      <c r="AS105" s="71">
        <v>7</v>
      </c>
      <c r="AT105" s="71">
        <v>0</v>
      </c>
      <c r="AU105" s="71">
        <v>0</v>
      </c>
      <c r="AV105" s="71">
        <v>0</v>
      </c>
      <c r="AW105" s="71">
        <v>0</v>
      </c>
      <c r="AX105" s="71"/>
      <c r="AY105" s="72"/>
      <c r="AZ105" s="71">
        <v>46.6</v>
      </c>
      <c r="BA105" s="71">
        <v>230.1</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1844</v>
      </c>
      <c r="B106" s="70">
        <v>286</v>
      </c>
      <c r="C106" s="70">
        <v>14</v>
      </c>
      <c r="D106" s="70">
        <v>17</v>
      </c>
      <c r="E106" s="70">
        <v>2017</v>
      </c>
      <c r="F106" s="70" t="s">
        <v>156</v>
      </c>
      <c r="G106" s="70" t="s">
        <v>1830</v>
      </c>
      <c r="H106" s="70" t="s">
        <v>1831</v>
      </c>
      <c r="I106" s="148"/>
      <c r="J106" s="71">
        <v>0.73397570010197744</v>
      </c>
      <c r="K106" s="71">
        <v>0.64090038069883448</v>
      </c>
      <c r="L106" s="71">
        <v>0.59997884926162603</v>
      </c>
      <c r="M106" s="71">
        <v>4.2429800112744314</v>
      </c>
      <c r="N106" s="71">
        <v>6.5557345879569304</v>
      </c>
      <c r="O106" s="71">
        <v>2.3047697548594042</v>
      </c>
      <c r="P106" s="71">
        <v>2.5346704244375569</v>
      </c>
      <c r="Q106" s="71">
        <v>0.195823964554351</v>
      </c>
      <c r="R106" s="71">
        <v>0.67322126958414386</v>
      </c>
      <c r="S106" s="71">
        <v>0.22238109884392054</v>
      </c>
      <c r="T106" s="72"/>
      <c r="U106" s="71">
        <v>20261</v>
      </c>
      <c r="V106" s="71">
        <v>198</v>
      </c>
      <c r="W106" s="71">
        <v>14</v>
      </c>
      <c r="X106" s="71">
        <v>832</v>
      </c>
      <c r="Y106" s="71">
        <v>1609</v>
      </c>
      <c r="Z106" s="71">
        <v>1378</v>
      </c>
      <c r="AA106" s="71">
        <v>525</v>
      </c>
      <c r="AB106" s="71">
        <v>2867</v>
      </c>
      <c r="AC106" s="71">
        <v>117261</v>
      </c>
      <c r="AD106" s="71">
        <v>0.22238109884392049</v>
      </c>
      <c r="AE106" s="72"/>
      <c r="AF106" s="71">
        <v>218380.21162035959</v>
      </c>
      <c r="AG106" s="71">
        <v>459026.41163304553</v>
      </c>
      <c r="AH106" s="71">
        <v>100654.8601858809</v>
      </c>
      <c r="AI106" s="71">
        <v>5253005.1307366258</v>
      </c>
      <c r="AJ106" s="71">
        <v>8467569.9671381246</v>
      </c>
      <c r="AK106" s="71">
        <v>0</v>
      </c>
      <c r="AL106" s="71">
        <v>0</v>
      </c>
      <c r="AM106" s="71">
        <v>393830.85119695519</v>
      </c>
      <c r="AN106" s="71">
        <v>0</v>
      </c>
      <c r="AO106" s="71">
        <v>0</v>
      </c>
      <c r="AP106" s="71">
        <v>14892467.432510993</v>
      </c>
      <c r="AQ106" s="72"/>
      <c r="AR106" s="71">
        <v>10</v>
      </c>
      <c r="AS106" s="71">
        <v>7</v>
      </c>
      <c r="AT106" s="71">
        <v>0</v>
      </c>
      <c r="AU106" s="71">
        <v>0</v>
      </c>
      <c r="AV106" s="71">
        <v>0</v>
      </c>
      <c r="AW106" s="71">
        <v>0</v>
      </c>
      <c r="AX106" s="71"/>
      <c r="AY106" s="72"/>
      <c r="AZ106" s="71">
        <v>48.8</v>
      </c>
      <c r="BA106" s="71">
        <v>230.1</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1845</v>
      </c>
      <c r="B107" s="70">
        <v>287</v>
      </c>
      <c r="C107" s="70">
        <v>15</v>
      </c>
      <c r="D107" s="70">
        <v>17</v>
      </c>
      <c r="E107" s="70">
        <v>2018</v>
      </c>
      <c r="F107" s="70" t="s">
        <v>183</v>
      </c>
      <c r="G107" s="70" t="s">
        <v>1830</v>
      </c>
      <c r="H107" s="70" t="s">
        <v>1831</v>
      </c>
      <c r="I107" s="148"/>
      <c r="J107" s="71">
        <v>0.72585101990414047</v>
      </c>
      <c r="K107" s="71">
        <v>0.53531964194331561</v>
      </c>
      <c r="L107" s="71">
        <v>0.54625712586015052</v>
      </c>
      <c r="M107" s="71">
        <v>3.7702210019579985</v>
      </c>
      <c r="N107" s="71">
        <v>5.8501339798564178</v>
      </c>
      <c r="O107" s="71">
        <v>2.2056699627332832</v>
      </c>
      <c r="P107" s="71">
        <v>2.4664207468955772</v>
      </c>
      <c r="Q107" s="71">
        <v>0.174804338462589</v>
      </c>
      <c r="R107" s="71">
        <v>0.65954122516589164</v>
      </c>
      <c r="S107" s="71">
        <v>0.15792975523088815</v>
      </c>
      <c r="T107" s="72"/>
      <c r="U107" s="71">
        <v>22448</v>
      </c>
      <c r="V107" s="71">
        <v>198</v>
      </c>
      <c r="W107" s="71">
        <v>14</v>
      </c>
      <c r="X107" s="71">
        <v>832</v>
      </c>
      <c r="Y107" s="71">
        <v>1567</v>
      </c>
      <c r="Z107" s="71">
        <v>1344</v>
      </c>
      <c r="AA107" s="71">
        <v>516</v>
      </c>
      <c r="AB107" s="71">
        <v>2758</v>
      </c>
      <c r="AC107" s="71">
        <v>114428</v>
      </c>
      <c r="AD107" s="71">
        <v>0.15792975523088809</v>
      </c>
      <c r="AE107" s="72"/>
      <c r="AF107" s="71">
        <v>225807.74316696831</v>
      </c>
      <c r="AG107" s="71">
        <v>345741.65668817417</v>
      </c>
      <c r="AH107" s="71">
        <v>93605.975434900567</v>
      </c>
      <c r="AI107" s="71">
        <v>4771057.3139893394</v>
      </c>
      <c r="AJ107" s="71">
        <v>8113143.1431419486</v>
      </c>
      <c r="AK107" s="71">
        <v>0</v>
      </c>
      <c r="AL107" s="71">
        <v>0</v>
      </c>
      <c r="AM107" s="71">
        <v>379641.76334272762</v>
      </c>
      <c r="AN107" s="71">
        <v>0</v>
      </c>
      <c r="AO107" s="71">
        <v>0</v>
      </c>
      <c r="AP107" s="71">
        <v>13928997.595764058</v>
      </c>
      <c r="AQ107" s="72"/>
      <c r="AR107" s="71">
        <v>10</v>
      </c>
      <c r="AS107" s="71">
        <v>7</v>
      </c>
      <c r="AT107" s="71">
        <v>0</v>
      </c>
      <c r="AU107" s="71">
        <v>0</v>
      </c>
      <c r="AV107" s="71">
        <v>0</v>
      </c>
      <c r="AW107" s="71">
        <v>0</v>
      </c>
      <c r="AX107" s="71"/>
      <c r="AY107" s="72"/>
      <c r="AZ107" s="71">
        <v>48.9</v>
      </c>
      <c r="BA107" s="71">
        <v>230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1846</v>
      </c>
      <c r="B108" s="70">
        <v>287</v>
      </c>
      <c r="C108" s="70">
        <v>16</v>
      </c>
      <c r="D108" s="70">
        <v>17</v>
      </c>
      <c r="E108" s="70">
        <v>2019</v>
      </c>
      <c r="F108" s="70" t="s">
        <v>158</v>
      </c>
      <c r="G108" s="70" t="s">
        <v>1830</v>
      </c>
      <c r="H108" s="70" t="s">
        <v>1831</v>
      </c>
      <c r="I108" s="148"/>
      <c r="J108" s="71">
        <v>0.5342872759274031</v>
      </c>
      <c r="K108" s="71">
        <v>0.54097491301629941</v>
      </c>
      <c r="L108" s="71">
        <v>0.54660746222813972</v>
      </c>
      <c r="M108" s="71">
        <v>3.4000869705799173</v>
      </c>
      <c r="N108" s="71">
        <v>4.5600700746276548</v>
      </c>
      <c r="O108" s="71">
        <v>2.0860386666495598</v>
      </c>
      <c r="P108" s="71">
        <v>2.3742548519853788</v>
      </c>
      <c r="Q108" s="71">
        <v>0.16464286574332301</v>
      </c>
      <c r="R108" s="71">
        <v>0.66742271267227493</v>
      </c>
      <c r="S108" s="71">
        <v>0.35904797390948717</v>
      </c>
      <c r="T108" s="72"/>
      <c r="U108" s="71">
        <v>18042</v>
      </c>
      <c r="V108" s="71">
        <v>198</v>
      </c>
      <c r="W108" s="71">
        <v>14</v>
      </c>
      <c r="X108" s="71">
        <v>832</v>
      </c>
      <c r="Y108" s="71">
        <v>1525</v>
      </c>
      <c r="Z108" s="71">
        <v>1306</v>
      </c>
      <c r="AA108" s="71">
        <v>493</v>
      </c>
      <c r="AB108" s="71">
        <v>2668</v>
      </c>
      <c r="AC108" s="71">
        <v>117692</v>
      </c>
      <c r="AD108" s="71">
        <v>0.35904797390948717</v>
      </c>
      <c r="AE108" s="72"/>
      <c r="AF108" s="71">
        <v>177239.31944696611</v>
      </c>
      <c r="AG108" s="71">
        <v>421662.58491630462</v>
      </c>
      <c r="AH108" s="71">
        <v>101709.7355572142</v>
      </c>
      <c r="AI108" s="71">
        <v>4773015.5756966388</v>
      </c>
      <c r="AJ108" s="71">
        <v>7048895.5622360427</v>
      </c>
      <c r="AK108" s="71">
        <v>0</v>
      </c>
      <c r="AL108" s="71">
        <v>0</v>
      </c>
      <c r="AM108" s="71">
        <v>363361.51530675328</v>
      </c>
      <c r="AN108" s="71">
        <v>0</v>
      </c>
      <c r="AO108" s="71">
        <v>0</v>
      </c>
      <c r="AP108" s="71">
        <v>12885884.293159921</v>
      </c>
      <c r="AQ108" s="72"/>
      <c r="AR108" s="71">
        <v>12</v>
      </c>
      <c r="AS108" s="71">
        <v>7</v>
      </c>
      <c r="AT108" s="71">
        <v>1</v>
      </c>
      <c r="AU108" s="71">
        <v>0</v>
      </c>
      <c r="AV108" s="71">
        <v>0</v>
      </c>
      <c r="AW108" s="71">
        <v>0</v>
      </c>
      <c r="AX108" s="71"/>
      <c r="AY108" s="72"/>
      <c r="AZ108" s="71">
        <v>58.3</v>
      </c>
      <c r="BA108" s="71">
        <v>230.1</v>
      </c>
      <c r="BB108" s="71">
        <v>4000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1847</v>
      </c>
      <c r="B109" s="70">
        <v>287</v>
      </c>
      <c r="C109" s="70">
        <v>17</v>
      </c>
      <c r="D109" s="70">
        <v>17</v>
      </c>
      <c r="E109" s="70">
        <v>2020</v>
      </c>
      <c r="F109" s="70" t="s">
        <v>159</v>
      </c>
      <c r="G109" s="70" t="s">
        <v>1830</v>
      </c>
      <c r="H109" s="70" t="s">
        <v>1831</v>
      </c>
      <c r="I109" s="148"/>
      <c r="J109" s="71">
        <v>0</v>
      </c>
      <c r="K109" s="71">
        <v>0.48522057363960203</v>
      </c>
      <c r="L109" s="71">
        <v>0.37072050856431993</v>
      </c>
      <c r="M109" s="71">
        <v>3.2174835349318491</v>
      </c>
      <c r="N109" s="71">
        <v>4.8141607791547338</v>
      </c>
      <c r="O109" s="71">
        <v>1.796877187007428</v>
      </c>
      <c r="P109" s="71">
        <v>2.1929844272495869</v>
      </c>
      <c r="Q109" s="71">
        <v>0.15288515577339901</v>
      </c>
      <c r="R109" s="71">
        <v>0.65677302017100236</v>
      </c>
      <c r="S109" s="71">
        <v>0.25151623523706651</v>
      </c>
      <c r="T109" s="72"/>
      <c r="U109" s="71">
        <v>0</v>
      </c>
      <c r="V109" s="71">
        <v>162</v>
      </c>
      <c r="W109" s="71">
        <v>10</v>
      </c>
      <c r="X109" s="71">
        <v>857</v>
      </c>
      <c r="Y109" s="71">
        <v>1484</v>
      </c>
      <c r="Z109" s="71">
        <v>1284</v>
      </c>
      <c r="AA109" s="71">
        <v>484</v>
      </c>
      <c r="AB109" s="71">
        <v>2593</v>
      </c>
      <c r="AC109" s="71">
        <v>116426</v>
      </c>
      <c r="AD109" s="71">
        <v>0.25151623523706651</v>
      </c>
      <c r="AE109" s="72"/>
      <c r="AF109" s="71">
        <v>0</v>
      </c>
      <c r="AG109" s="71">
        <v>373879.38611476222</v>
      </c>
      <c r="AH109" s="71">
        <v>71660.554845941093</v>
      </c>
      <c r="AI109" s="71">
        <v>4668031.0008926708</v>
      </c>
      <c r="AJ109" s="71">
        <v>7796187.838499696</v>
      </c>
      <c r="AK109" s="71"/>
      <c r="AL109" s="71"/>
      <c r="AM109" s="71">
        <v>338415.30883086711</v>
      </c>
      <c r="AN109" s="71"/>
      <c r="AO109" s="71"/>
      <c r="AP109" s="71">
        <v>13248174.089183936</v>
      </c>
      <c r="AQ109" s="72"/>
      <c r="AR109" s="71">
        <v>13</v>
      </c>
      <c r="AS109" s="71">
        <v>7</v>
      </c>
      <c r="AT109" s="71">
        <v>1</v>
      </c>
      <c r="AU109" s="71">
        <v>0</v>
      </c>
      <c r="AV109" s="71">
        <v>0</v>
      </c>
      <c r="AW109" s="71">
        <v>0</v>
      </c>
      <c r="AX109" s="71"/>
      <c r="AY109" s="72"/>
      <c r="AZ109" s="71">
        <v>66.800000000000011</v>
      </c>
      <c r="BA109" s="71">
        <v>230.1</v>
      </c>
      <c r="BB109" s="71">
        <v>4000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1848</v>
      </c>
      <c r="B110" s="70">
        <v>287</v>
      </c>
      <c r="C110" s="70">
        <v>18</v>
      </c>
      <c r="D110" s="70">
        <v>17</v>
      </c>
      <c r="E110" s="70">
        <v>2021</v>
      </c>
      <c r="F110" s="70" t="s">
        <v>160</v>
      </c>
      <c r="G110" s="70" t="s">
        <v>1830</v>
      </c>
      <c r="H110" s="70" t="s">
        <v>1831</v>
      </c>
      <c r="I110" s="148"/>
      <c r="J110" s="71">
        <v>0.1629279442051782</v>
      </c>
      <c r="K110" s="71">
        <v>0.56293227628160925</v>
      </c>
      <c r="L110" s="71">
        <v>0.33466270313884761</v>
      </c>
      <c r="M110" s="71">
        <v>3.480333930411069</v>
      </c>
      <c r="N110" s="71">
        <v>5.1439783810475257</v>
      </c>
      <c r="O110" s="71">
        <v>1.7288205687390081</v>
      </c>
      <c r="P110" s="71">
        <v>2.1885532636667628</v>
      </c>
      <c r="Q110" s="71">
        <v>0.146259704030577</v>
      </c>
      <c r="R110" s="71">
        <v>0.66864192524914312</v>
      </c>
      <c r="S110" s="71">
        <v>0.27045738637588612</v>
      </c>
      <c r="T110" s="72"/>
      <c r="U110" s="71">
        <v>5457</v>
      </c>
      <c r="V110" s="71">
        <v>162</v>
      </c>
      <c r="W110" s="71">
        <v>10</v>
      </c>
      <c r="X110" s="71">
        <v>857</v>
      </c>
      <c r="Y110" s="71">
        <v>1440</v>
      </c>
      <c r="Z110" s="71">
        <v>1272</v>
      </c>
      <c r="AA110" s="71">
        <v>471</v>
      </c>
      <c r="AB110" s="71">
        <v>2505</v>
      </c>
      <c r="AC110" s="71">
        <v>114987.99999999999</v>
      </c>
      <c r="AD110" s="71">
        <v>0.27045738637588612</v>
      </c>
      <c r="AE110" s="72"/>
      <c r="AF110" s="71">
        <v>51874.281681863533</v>
      </c>
      <c r="AG110" s="71">
        <v>419498.99357828707</v>
      </c>
      <c r="AH110" s="71">
        <v>59492.486996314416</v>
      </c>
      <c r="AI110" s="71">
        <v>5135537.0503198029</v>
      </c>
      <c r="AJ110" s="71">
        <v>7836118.2364680441</v>
      </c>
      <c r="AK110" s="71">
        <v>0</v>
      </c>
      <c r="AL110" s="71">
        <v>0</v>
      </c>
      <c r="AM110" s="71">
        <v>328816.03895854636</v>
      </c>
      <c r="AN110" s="71">
        <v>0</v>
      </c>
      <c r="AO110" s="71">
        <v>0</v>
      </c>
      <c r="AP110" s="71">
        <v>13831337.088002857</v>
      </c>
      <c r="AQ110" s="72"/>
      <c r="AR110" s="71">
        <v>13</v>
      </c>
      <c r="AS110" s="71">
        <v>7</v>
      </c>
      <c r="AT110" s="71">
        <v>1</v>
      </c>
      <c r="AU110" s="71">
        <v>0</v>
      </c>
      <c r="AV110" s="71">
        <v>0</v>
      </c>
      <c r="AW110" s="71">
        <v>0</v>
      </c>
      <c r="AX110" s="71"/>
      <c r="AY110" s="72"/>
      <c r="AZ110" s="71">
        <v>66.800000000000011</v>
      </c>
      <c r="BA110" s="71">
        <v>230.1</v>
      </c>
      <c r="BB110" s="71">
        <v>4000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1849</v>
      </c>
      <c r="B111" s="70">
        <v>287</v>
      </c>
      <c r="C111" s="70">
        <v>19</v>
      </c>
      <c r="D111" s="70">
        <v>17</v>
      </c>
      <c r="E111" s="70">
        <v>2022</v>
      </c>
      <c r="F111" s="70" t="s">
        <v>161</v>
      </c>
      <c r="G111" s="70" t="s">
        <v>1830</v>
      </c>
      <c r="H111" s="70" t="s">
        <v>1831</v>
      </c>
      <c r="I111" s="148"/>
      <c r="J111" s="71">
        <v>0.14631724692987316</v>
      </c>
      <c r="K111" s="71">
        <v>0.41124624183824882</v>
      </c>
      <c r="L111" s="71">
        <v>0.265582120914998</v>
      </c>
      <c r="M111" s="71">
        <v>3.473475714055779</v>
      </c>
      <c r="N111" s="71">
        <v>5.4201237692086695</v>
      </c>
      <c r="O111" s="71">
        <v>1.7995774358132595</v>
      </c>
      <c r="P111" s="71">
        <v>2.1236531314595504</v>
      </c>
      <c r="Q111" s="71">
        <v>0.1406989235919314</v>
      </c>
      <c r="R111" s="71">
        <v>0.65143555582063628</v>
      </c>
      <c r="S111" s="71">
        <v>0.1694242975308235</v>
      </c>
      <c r="T111" s="72"/>
      <c r="U111" s="71">
        <v>5746</v>
      </c>
      <c r="V111" s="71">
        <v>162</v>
      </c>
      <c r="W111" s="71">
        <v>10</v>
      </c>
      <c r="X111" s="71">
        <v>857</v>
      </c>
      <c r="Y111" s="71">
        <v>1403</v>
      </c>
      <c r="Z111" s="71">
        <v>1258</v>
      </c>
      <c r="AA111" s="71">
        <v>464</v>
      </c>
      <c r="AB111" s="71">
        <v>2390</v>
      </c>
      <c r="AC111" s="71">
        <v>113435.99999999999</v>
      </c>
      <c r="AD111" s="71">
        <v>0.1694242975308235</v>
      </c>
      <c r="AE111" s="72"/>
      <c r="AF111" s="71">
        <v>44928.256996850527</v>
      </c>
      <c r="AG111" s="71">
        <v>311160.678988981</v>
      </c>
      <c r="AH111" s="71">
        <v>54531.639277162743</v>
      </c>
      <c r="AI111" s="71">
        <v>4830842.7648680117</v>
      </c>
      <c r="AJ111" s="71">
        <v>8527161.5112327952</v>
      </c>
      <c r="AK111" s="71">
        <v>0</v>
      </c>
      <c r="AL111" s="71">
        <v>0</v>
      </c>
      <c r="AM111" s="71">
        <v>308614.23363300617</v>
      </c>
      <c r="AN111" s="71">
        <v>0</v>
      </c>
      <c r="AO111" s="71">
        <v>0</v>
      </c>
      <c r="AP111" s="71">
        <v>14077239.084996806</v>
      </c>
      <c r="AQ111" s="72"/>
      <c r="AR111" s="71">
        <v>18</v>
      </c>
      <c r="AS111" s="71">
        <v>7</v>
      </c>
      <c r="AT111" s="71">
        <v>1</v>
      </c>
      <c r="AU111" s="71">
        <v>0</v>
      </c>
      <c r="AV111" s="71">
        <v>0</v>
      </c>
      <c r="AW111" s="71">
        <v>0</v>
      </c>
      <c r="AX111" s="71"/>
      <c r="AY111" s="72"/>
      <c r="AZ111" s="71">
        <v>86.2</v>
      </c>
      <c r="BA111" s="71">
        <v>230.1</v>
      </c>
      <c r="BB111" s="71">
        <v>4000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1850</v>
      </c>
      <c r="B112" s="70">
        <v>287</v>
      </c>
      <c r="C112" s="70">
        <v>20</v>
      </c>
      <c r="D112" s="70">
        <v>17</v>
      </c>
      <c r="E112" s="70">
        <v>2023</v>
      </c>
      <c r="F112" s="70" t="s">
        <v>1539</v>
      </c>
      <c r="G112" s="70" t="s">
        <v>1830</v>
      </c>
      <c r="H112" s="70" t="s">
        <v>1831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21</v>
      </c>
      <c r="AS112" s="71">
        <v>7</v>
      </c>
      <c r="AT112" s="71">
        <v>1</v>
      </c>
      <c r="AU112" s="71">
        <v>0</v>
      </c>
      <c r="AV112" s="71">
        <v>0</v>
      </c>
      <c r="AW112" s="71">
        <v>0</v>
      </c>
      <c r="AX112" s="71"/>
      <c r="AY112" s="72"/>
      <c r="AZ112" s="71">
        <v>99.000000000000014</v>
      </c>
      <c r="BA112" s="71">
        <v>230.1</v>
      </c>
      <c r="BB112" s="71">
        <v>4000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1851</v>
      </c>
      <c r="B113" s="70">
        <v>287</v>
      </c>
      <c r="C113" s="70">
        <v>21</v>
      </c>
      <c r="D113" s="70">
        <v>17</v>
      </c>
      <c r="E113" s="70">
        <v>2024</v>
      </c>
      <c r="F113" s="70" t="s">
        <v>1554</v>
      </c>
      <c r="G113" s="70" t="s">
        <v>1830</v>
      </c>
      <c r="H113" s="70" t="s">
        <v>1831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1852</v>
      </c>
      <c r="B114" s="70">
        <v>69</v>
      </c>
      <c r="C114" s="70">
        <v>1</v>
      </c>
      <c r="D114" s="70">
        <v>5</v>
      </c>
      <c r="E114" s="70">
        <v>1990</v>
      </c>
      <c r="F114" s="70" t="s">
        <v>787</v>
      </c>
      <c r="G114" s="70" t="s">
        <v>1853</v>
      </c>
      <c r="H114" s="70" t="s">
        <v>1854</v>
      </c>
      <c r="I114" s="148"/>
      <c r="J114" s="71">
        <v>1.450981489188534</v>
      </c>
      <c r="K114" s="71">
        <v>1.2482538276853381</v>
      </c>
      <c r="L114" s="71">
        <v>0</v>
      </c>
      <c r="M114" s="71">
        <v>1.4093090621147559</v>
      </c>
      <c r="N114" s="71">
        <v>5.2869029085432624</v>
      </c>
      <c r="O114" s="71">
        <v>3.4304884141838121</v>
      </c>
      <c r="P114" s="71">
        <v>5.889352005634513</v>
      </c>
      <c r="Q114" s="71">
        <v>0.25454824031423501</v>
      </c>
      <c r="R114" s="71">
        <v>0</v>
      </c>
      <c r="S114" s="71">
        <v>0.22947199297273341</v>
      </c>
      <c r="T114" s="72"/>
      <c r="U114" s="71">
        <v>216018</v>
      </c>
      <c r="V114" s="71">
        <v>364</v>
      </c>
      <c r="W114" s="71">
        <v>0</v>
      </c>
      <c r="X114" s="71">
        <v>485</v>
      </c>
      <c r="Y114" s="71">
        <v>1314</v>
      </c>
      <c r="Z114" s="71">
        <v>1411</v>
      </c>
      <c r="AA114" s="71">
        <v>1430</v>
      </c>
      <c r="AB114" s="71">
        <v>4133</v>
      </c>
      <c r="AC114" s="71">
        <v>0</v>
      </c>
      <c r="AD114" s="71">
        <v>0.22947199297273341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1855</v>
      </c>
      <c r="B115" s="70">
        <v>70</v>
      </c>
      <c r="C115" s="70">
        <v>2</v>
      </c>
      <c r="D115" s="70">
        <v>5</v>
      </c>
      <c r="E115" s="70">
        <v>2005</v>
      </c>
      <c r="F115" s="70" t="s">
        <v>789</v>
      </c>
      <c r="G115" s="70" t="s">
        <v>1853</v>
      </c>
      <c r="H115" s="70" t="s">
        <v>1854</v>
      </c>
      <c r="I115" s="148"/>
      <c r="J115" s="71">
        <v>1.219412619152469</v>
      </c>
      <c r="K115" s="71">
        <v>0.42692663612070619</v>
      </c>
      <c r="L115" s="71">
        <v>0</v>
      </c>
      <c r="M115" s="71">
        <v>1.9615746919490049</v>
      </c>
      <c r="N115" s="71">
        <v>6.6520485184145102</v>
      </c>
      <c r="O115" s="71">
        <v>3.7565704170135339</v>
      </c>
      <c r="P115" s="71">
        <v>5.6723324370626012</v>
      </c>
      <c r="Q115" s="71">
        <v>0.19848233377246599</v>
      </c>
      <c r="R115" s="71">
        <v>0</v>
      </c>
      <c r="S115" s="71">
        <v>0</v>
      </c>
      <c r="T115" s="72"/>
      <c r="U115" s="71">
        <v>219722</v>
      </c>
      <c r="V115" s="71">
        <v>164</v>
      </c>
      <c r="W115" s="71">
        <v>0</v>
      </c>
      <c r="X115" s="71">
        <v>360</v>
      </c>
      <c r="Y115" s="71">
        <v>1243</v>
      </c>
      <c r="Z115" s="71">
        <v>1788</v>
      </c>
      <c r="AA115" s="71">
        <v>1128</v>
      </c>
      <c r="AB115" s="71">
        <v>3369</v>
      </c>
      <c r="AC115" s="71">
        <v>0</v>
      </c>
      <c r="AD115" s="71">
        <v>0</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1856</v>
      </c>
      <c r="B116" s="70">
        <v>71</v>
      </c>
      <c r="C116" s="70">
        <v>3</v>
      </c>
      <c r="D116" s="70">
        <v>5</v>
      </c>
      <c r="E116" s="70">
        <v>2006</v>
      </c>
      <c r="F116" s="70" t="s">
        <v>790</v>
      </c>
      <c r="G116" s="70" t="s">
        <v>1853</v>
      </c>
      <c r="H116" s="70" t="s">
        <v>1854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1857</v>
      </c>
      <c r="B117" s="70">
        <v>72</v>
      </c>
      <c r="C117" s="70">
        <v>4</v>
      </c>
      <c r="D117" s="70">
        <v>5</v>
      </c>
      <c r="E117" s="70">
        <v>2007</v>
      </c>
      <c r="F117" s="70" t="s">
        <v>791</v>
      </c>
      <c r="G117" s="70" t="s">
        <v>1853</v>
      </c>
      <c r="H117" s="70" t="s">
        <v>1854</v>
      </c>
      <c r="I117" s="148"/>
      <c r="J117" s="71">
        <v>2.881033863234427</v>
      </c>
      <c r="K117" s="71">
        <v>0.44152074796496132</v>
      </c>
      <c r="L117" s="71">
        <v>0</v>
      </c>
      <c r="M117" s="71">
        <v>2.2835649061463981</v>
      </c>
      <c r="N117" s="71">
        <v>5.7407921328168499</v>
      </c>
      <c r="O117" s="71">
        <v>3.5186553818544821</v>
      </c>
      <c r="P117" s="71">
        <v>5.4639565091149294</v>
      </c>
      <c r="Q117" s="71">
        <v>0.19979804554465599</v>
      </c>
      <c r="R117" s="71">
        <v>0</v>
      </c>
      <c r="S117" s="71">
        <v>0</v>
      </c>
      <c r="T117" s="72"/>
      <c r="U117" s="71">
        <v>531078</v>
      </c>
      <c r="V117" s="71">
        <v>165</v>
      </c>
      <c r="W117" s="71">
        <v>0</v>
      </c>
      <c r="X117" s="71">
        <v>489</v>
      </c>
      <c r="Y117" s="71">
        <v>1222</v>
      </c>
      <c r="Z117" s="71">
        <v>1741</v>
      </c>
      <c r="AA117" s="71">
        <v>1070</v>
      </c>
      <c r="AB117" s="71">
        <v>3212</v>
      </c>
      <c r="AC117" s="71">
        <v>0</v>
      </c>
      <c r="AD117" s="71">
        <v>0</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1858</v>
      </c>
      <c r="B118" s="70">
        <v>73</v>
      </c>
      <c r="C118" s="70">
        <v>5</v>
      </c>
      <c r="D118" s="70">
        <v>5</v>
      </c>
      <c r="E118" s="70">
        <v>2008</v>
      </c>
      <c r="F118" s="70" t="s">
        <v>792</v>
      </c>
      <c r="G118" s="70" t="s">
        <v>1853</v>
      </c>
      <c r="H118" s="70" t="s">
        <v>1854</v>
      </c>
      <c r="I118" s="148"/>
      <c r="J118" s="71">
        <v>2.726420505876634</v>
      </c>
      <c r="K118" s="71">
        <v>0.32729299423757108</v>
      </c>
      <c r="L118" s="71">
        <v>0</v>
      </c>
      <c r="M118" s="71">
        <v>2.470369459935625</v>
      </c>
      <c r="N118" s="71">
        <v>5.1705339002695441</v>
      </c>
      <c r="O118" s="71">
        <v>3.3739615398669671</v>
      </c>
      <c r="P118" s="71">
        <v>5.2537022500464428</v>
      </c>
      <c r="Q118" s="71">
        <v>0.192097585253234</v>
      </c>
      <c r="R118" s="71">
        <v>0</v>
      </c>
      <c r="S118" s="71">
        <v>0</v>
      </c>
      <c r="T118" s="72"/>
      <c r="U118" s="71">
        <v>583199</v>
      </c>
      <c r="V118" s="71">
        <v>165</v>
      </c>
      <c r="W118" s="71">
        <v>0</v>
      </c>
      <c r="X118" s="71">
        <v>489</v>
      </c>
      <c r="Y118" s="71">
        <v>1211</v>
      </c>
      <c r="Z118" s="71">
        <v>1728</v>
      </c>
      <c r="AA118" s="71">
        <v>1030</v>
      </c>
      <c r="AB118" s="71">
        <v>3139</v>
      </c>
      <c r="AC118" s="71">
        <v>0</v>
      </c>
      <c r="AD118" s="71">
        <v>0</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1859</v>
      </c>
      <c r="B119" s="70">
        <v>74</v>
      </c>
      <c r="C119" s="70">
        <v>6</v>
      </c>
      <c r="D119" s="70">
        <v>5</v>
      </c>
      <c r="E119" s="70">
        <v>2009</v>
      </c>
      <c r="F119" s="70" t="s">
        <v>176</v>
      </c>
      <c r="G119" s="70" t="s">
        <v>1853</v>
      </c>
      <c r="H119" s="70" t="s">
        <v>1854</v>
      </c>
      <c r="I119" s="148"/>
      <c r="J119" s="71">
        <v>3.4658804746672782</v>
      </c>
      <c r="K119" s="71">
        <v>0.26498226937273789</v>
      </c>
      <c r="L119" s="71">
        <v>0</v>
      </c>
      <c r="M119" s="71">
        <v>2.6655880226818209</v>
      </c>
      <c r="N119" s="71">
        <v>5.1805182934225593</v>
      </c>
      <c r="O119" s="71">
        <v>3.4122980370578451</v>
      </c>
      <c r="P119" s="71">
        <v>5.0380152746762787</v>
      </c>
      <c r="Q119" s="71">
        <v>0.18054691883037299</v>
      </c>
      <c r="R119" s="71">
        <v>0</v>
      </c>
      <c r="S119" s="71">
        <v>0</v>
      </c>
      <c r="T119" s="72"/>
      <c r="U119" s="71">
        <v>550736</v>
      </c>
      <c r="V119" s="71">
        <v>128</v>
      </c>
      <c r="W119" s="71">
        <v>0</v>
      </c>
      <c r="X119" s="71">
        <v>538</v>
      </c>
      <c r="Y119" s="71">
        <v>1204</v>
      </c>
      <c r="Z119" s="71">
        <v>1725</v>
      </c>
      <c r="AA119" s="71">
        <v>1014</v>
      </c>
      <c r="AB119" s="71">
        <v>3097</v>
      </c>
      <c r="AC119" s="71">
        <v>0</v>
      </c>
      <c r="AD119" s="71">
        <v>0</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1860</v>
      </c>
      <c r="B120" s="70">
        <v>75</v>
      </c>
      <c r="C120" s="70">
        <v>7</v>
      </c>
      <c r="D120" s="70">
        <v>5</v>
      </c>
      <c r="E120" s="70">
        <v>2010</v>
      </c>
      <c r="F120" s="70" t="s">
        <v>177</v>
      </c>
      <c r="G120" s="70" t="s">
        <v>1853</v>
      </c>
      <c r="H120" s="70" t="s">
        <v>1854</v>
      </c>
      <c r="I120" s="148"/>
      <c r="J120" s="71">
        <v>2.9465192517415169</v>
      </c>
      <c r="K120" s="71">
        <v>0.28387251593503782</v>
      </c>
      <c r="L120" s="71">
        <v>0</v>
      </c>
      <c r="M120" s="71">
        <v>2.7540783728315019</v>
      </c>
      <c r="N120" s="71">
        <v>5.4539161642492022</v>
      </c>
      <c r="O120" s="71">
        <v>3.3768251695411662</v>
      </c>
      <c r="P120" s="71">
        <v>4.9377485133800976</v>
      </c>
      <c r="Q120" s="71">
        <v>0.18349032206233301</v>
      </c>
      <c r="R120" s="71">
        <v>0</v>
      </c>
      <c r="S120" s="71">
        <v>0</v>
      </c>
      <c r="T120" s="72"/>
      <c r="U120" s="71">
        <v>546750</v>
      </c>
      <c r="V120" s="71">
        <v>128</v>
      </c>
      <c r="W120" s="71">
        <v>0</v>
      </c>
      <c r="X120" s="71">
        <v>538</v>
      </c>
      <c r="Y120" s="71">
        <v>1191</v>
      </c>
      <c r="Z120" s="71">
        <v>1715</v>
      </c>
      <c r="AA120" s="71">
        <v>969</v>
      </c>
      <c r="AB120" s="71">
        <v>3016</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1861</v>
      </c>
      <c r="B121" s="70">
        <v>76</v>
      </c>
      <c r="C121" s="70">
        <v>8</v>
      </c>
      <c r="D121" s="70">
        <v>5</v>
      </c>
      <c r="E121" s="70">
        <v>2011</v>
      </c>
      <c r="F121" s="70" t="s">
        <v>178</v>
      </c>
      <c r="G121" s="1064" t="s">
        <v>1853</v>
      </c>
      <c r="H121" s="70" t="s">
        <v>1854</v>
      </c>
      <c r="I121" s="148"/>
      <c r="J121" s="71">
        <v>2.0268222015157371</v>
      </c>
      <c r="K121" s="71">
        <v>0.35629692612482677</v>
      </c>
      <c r="L121" s="71">
        <v>0</v>
      </c>
      <c r="M121" s="71">
        <v>3.030896415790937</v>
      </c>
      <c r="N121" s="71">
        <v>5.1043808695767678</v>
      </c>
      <c r="O121" s="71">
        <v>3.2626267348474012</v>
      </c>
      <c r="P121" s="71">
        <v>4.7851586328328128</v>
      </c>
      <c r="Q121" s="71">
        <v>0.209127584574863</v>
      </c>
      <c r="R121" s="71">
        <v>0</v>
      </c>
      <c r="S121" s="71">
        <v>0</v>
      </c>
      <c r="T121" s="72"/>
      <c r="U121" s="71">
        <v>356631</v>
      </c>
      <c r="V121" s="71">
        <v>128</v>
      </c>
      <c r="W121" s="71">
        <v>0</v>
      </c>
      <c r="X121" s="71">
        <v>538</v>
      </c>
      <c r="Y121" s="71">
        <v>1187</v>
      </c>
      <c r="Z121" s="71">
        <v>1693</v>
      </c>
      <c r="AA121" s="71">
        <v>967</v>
      </c>
      <c r="AB121" s="71">
        <v>2980</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1862</v>
      </c>
      <c r="B122" s="70">
        <v>77</v>
      </c>
      <c r="C122" s="70">
        <v>9</v>
      </c>
      <c r="D122" s="70">
        <v>5</v>
      </c>
      <c r="E122" s="70">
        <v>2012</v>
      </c>
      <c r="F122" s="70" t="s">
        <v>179</v>
      </c>
      <c r="G122" s="1064" t="s">
        <v>1853</v>
      </c>
      <c r="H122" s="70" t="s">
        <v>1854</v>
      </c>
      <c r="I122" s="148"/>
      <c r="J122" s="71">
        <v>3.2133704602755739</v>
      </c>
      <c r="K122" s="71">
        <v>0.32160305370279618</v>
      </c>
      <c r="L122" s="71">
        <v>0</v>
      </c>
      <c r="M122" s="71">
        <v>2.728742884542974</v>
      </c>
      <c r="N122" s="71">
        <v>4.9191068219490663</v>
      </c>
      <c r="O122" s="71">
        <v>3.2216569247241433</v>
      </c>
      <c r="P122" s="71">
        <v>4.7327580212668057</v>
      </c>
      <c r="Q122" s="71">
        <v>0.22599297165231999</v>
      </c>
      <c r="R122" s="71">
        <v>0</v>
      </c>
      <c r="S122" s="71">
        <v>0</v>
      </c>
      <c r="T122" s="72"/>
      <c r="U122" s="71">
        <v>580158</v>
      </c>
      <c r="V122" s="71">
        <v>128</v>
      </c>
      <c r="W122" s="71">
        <v>0</v>
      </c>
      <c r="X122" s="71">
        <v>538</v>
      </c>
      <c r="Y122" s="71">
        <v>1181</v>
      </c>
      <c r="Z122" s="71">
        <v>1685</v>
      </c>
      <c r="AA122" s="71">
        <v>951</v>
      </c>
      <c r="AB122" s="71">
        <v>2964</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1863</v>
      </c>
      <c r="B123" s="70">
        <v>78</v>
      </c>
      <c r="C123" s="70">
        <v>10</v>
      </c>
      <c r="D123" s="70">
        <v>5</v>
      </c>
      <c r="E123" s="70">
        <v>2013</v>
      </c>
      <c r="F123" s="70" t="s">
        <v>180</v>
      </c>
      <c r="G123" s="70" t="s">
        <v>1853</v>
      </c>
      <c r="H123" s="70" t="s">
        <v>1854</v>
      </c>
      <c r="I123" s="148"/>
      <c r="J123" s="71">
        <v>2.8125088821207371</v>
      </c>
      <c r="K123" s="71">
        <v>0.26454589368332598</v>
      </c>
      <c r="L123" s="71">
        <v>0</v>
      </c>
      <c r="M123" s="71">
        <v>2.63055910641833</v>
      </c>
      <c r="N123" s="71">
        <v>5.2201610872853514</v>
      </c>
      <c r="O123" s="71">
        <v>3.0693216685341924</v>
      </c>
      <c r="P123" s="71">
        <v>4.6406930815753311</v>
      </c>
      <c r="Q123" s="71">
        <v>0.22548951542117401</v>
      </c>
      <c r="R123" s="71">
        <v>0</v>
      </c>
      <c r="S123" s="71">
        <v>0</v>
      </c>
      <c r="T123" s="72"/>
      <c r="U123" s="71">
        <v>504250</v>
      </c>
      <c r="V123" s="71">
        <v>128</v>
      </c>
      <c r="W123" s="71">
        <v>0</v>
      </c>
      <c r="X123" s="71">
        <v>538</v>
      </c>
      <c r="Y123" s="71">
        <v>1171</v>
      </c>
      <c r="Z123" s="71">
        <v>1677</v>
      </c>
      <c r="AA123" s="71">
        <v>929</v>
      </c>
      <c r="AB123" s="71">
        <v>2915</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1864</v>
      </c>
      <c r="B124" s="70">
        <v>79</v>
      </c>
      <c r="C124" s="70">
        <v>11</v>
      </c>
      <c r="D124" s="70">
        <v>5</v>
      </c>
      <c r="E124" s="70">
        <v>2014</v>
      </c>
      <c r="F124" s="70" t="s">
        <v>181</v>
      </c>
      <c r="G124" s="70" t="s">
        <v>1853</v>
      </c>
      <c r="H124" s="70" t="s">
        <v>1854</v>
      </c>
      <c r="I124" s="148"/>
      <c r="J124" s="71">
        <v>2.8340120698645448</v>
      </c>
      <c r="K124" s="71">
        <v>0.2427019146393847</v>
      </c>
      <c r="L124" s="71">
        <v>0</v>
      </c>
      <c r="M124" s="71">
        <v>2.4922353591126591</v>
      </c>
      <c r="N124" s="71">
        <v>5.0691355705819889</v>
      </c>
      <c r="O124" s="71">
        <v>2.898579665052766</v>
      </c>
      <c r="P124" s="71">
        <v>4.5995374176828312</v>
      </c>
      <c r="Q124" s="71">
        <v>0.210183713859802</v>
      </c>
      <c r="R124" s="71">
        <v>0</v>
      </c>
      <c r="S124" s="71">
        <v>0</v>
      </c>
      <c r="T124" s="72"/>
      <c r="U124" s="71">
        <v>556203</v>
      </c>
      <c r="V124" s="71">
        <v>100</v>
      </c>
      <c r="W124" s="71">
        <v>0</v>
      </c>
      <c r="X124" s="71">
        <v>512</v>
      </c>
      <c r="Y124" s="71">
        <v>1147</v>
      </c>
      <c r="Z124" s="71">
        <v>1668</v>
      </c>
      <c r="AA124" s="71">
        <v>916</v>
      </c>
      <c r="AB124" s="71">
        <v>2832</v>
      </c>
      <c r="AC124" s="71">
        <v>0</v>
      </c>
      <c r="AD124" s="71">
        <v>0</v>
      </c>
      <c r="AE124" s="72"/>
      <c r="AF124" s="71"/>
      <c r="AG124" s="71"/>
      <c r="AH124" s="71"/>
      <c r="AI124" s="71"/>
      <c r="AJ124" s="71"/>
      <c r="AK124" s="71"/>
      <c r="AL124" s="71"/>
      <c r="AM124" s="71"/>
      <c r="AN124" s="71"/>
      <c r="AO124" s="71"/>
      <c r="AP124" s="71"/>
      <c r="AQ124" s="72"/>
      <c r="AR124" s="71">
        <v>40</v>
      </c>
      <c r="AS124" s="71">
        <v>2</v>
      </c>
      <c r="AT124" s="71">
        <v>0</v>
      </c>
      <c r="AU124" s="71">
        <v>0</v>
      </c>
      <c r="AV124" s="71">
        <v>0</v>
      </c>
      <c r="AW124" s="71">
        <v>0</v>
      </c>
      <c r="AX124" s="71"/>
      <c r="AY124" s="72"/>
      <c r="AZ124" s="71">
        <v>172.6</v>
      </c>
      <c r="BA124" s="71">
        <v>53.5</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1865</v>
      </c>
      <c r="B125" s="70">
        <v>80</v>
      </c>
      <c r="C125" s="70">
        <v>12</v>
      </c>
      <c r="D125" s="70">
        <v>5</v>
      </c>
      <c r="E125" s="70">
        <v>2015</v>
      </c>
      <c r="F125" s="70" t="s">
        <v>182</v>
      </c>
      <c r="G125" s="70" t="s">
        <v>1853</v>
      </c>
      <c r="H125" s="70" t="s">
        <v>1854</v>
      </c>
      <c r="I125" s="148"/>
      <c r="J125" s="71">
        <v>1.763395055802998</v>
      </c>
      <c r="K125" s="71">
        <v>0.22585806206178061</v>
      </c>
      <c r="L125" s="71">
        <v>0</v>
      </c>
      <c r="M125" s="71">
        <v>2.6568451083254079</v>
      </c>
      <c r="N125" s="71">
        <v>4.2348636334854932</v>
      </c>
      <c r="O125" s="71">
        <v>2.8072657431456682</v>
      </c>
      <c r="P125" s="71">
        <v>4.5026653969824073</v>
      </c>
      <c r="Q125" s="71">
        <v>0.198999481805963</v>
      </c>
      <c r="R125" s="71">
        <v>0</v>
      </c>
      <c r="S125" s="71">
        <v>0</v>
      </c>
      <c r="T125" s="72"/>
      <c r="U125" s="71">
        <v>373577</v>
      </c>
      <c r="V125" s="71">
        <v>100</v>
      </c>
      <c r="W125" s="71">
        <v>0</v>
      </c>
      <c r="X125" s="71">
        <v>512</v>
      </c>
      <c r="Y125" s="71">
        <v>1118</v>
      </c>
      <c r="Z125" s="71">
        <v>1631</v>
      </c>
      <c r="AA125" s="71">
        <v>896</v>
      </c>
      <c r="AB125" s="71">
        <v>2739</v>
      </c>
      <c r="AC125" s="71">
        <v>0</v>
      </c>
      <c r="AD125" s="71">
        <v>0</v>
      </c>
      <c r="AE125" s="72"/>
      <c r="AF125" s="71">
        <v>2537292.9439644902</v>
      </c>
      <c r="AG125" s="71">
        <v>173644.05129176041</v>
      </c>
      <c r="AH125" s="71">
        <v>0</v>
      </c>
      <c r="AI125" s="71">
        <v>3324941.883872956</v>
      </c>
      <c r="AJ125" s="71">
        <v>5496052.2416172083</v>
      </c>
      <c r="AK125" s="71">
        <v>0</v>
      </c>
      <c r="AL125" s="71">
        <v>0</v>
      </c>
      <c r="AM125" s="71">
        <v>375368.46032713488</v>
      </c>
      <c r="AN125" s="71">
        <v>0</v>
      </c>
      <c r="AO125" s="71">
        <v>0</v>
      </c>
      <c r="AP125" s="71">
        <v>11907299.581073551</v>
      </c>
      <c r="AQ125" s="72"/>
      <c r="AR125" s="71">
        <v>42</v>
      </c>
      <c r="AS125" s="71">
        <v>3</v>
      </c>
      <c r="AT125" s="71">
        <v>0</v>
      </c>
      <c r="AU125" s="71">
        <v>0</v>
      </c>
      <c r="AV125" s="71">
        <v>0</v>
      </c>
      <c r="AW125" s="71">
        <v>0</v>
      </c>
      <c r="AX125" s="71"/>
      <c r="AY125" s="72"/>
      <c r="AZ125" s="71">
        <v>186.1</v>
      </c>
      <c r="BA125" s="71">
        <v>67</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1866</v>
      </c>
      <c r="B126" s="70">
        <v>81</v>
      </c>
      <c r="C126" s="70">
        <v>13</v>
      </c>
      <c r="D126" s="70">
        <v>5</v>
      </c>
      <c r="E126" s="70">
        <v>2016</v>
      </c>
      <c r="F126" s="70" t="s">
        <v>155</v>
      </c>
      <c r="G126" s="70" t="s">
        <v>1853</v>
      </c>
      <c r="H126" s="70" t="s">
        <v>1854</v>
      </c>
      <c r="I126" s="148"/>
      <c r="J126" s="71">
        <v>1.611915906671616</v>
      </c>
      <c r="K126" s="71">
        <v>0.22721528363943289</v>
      </c>
      <c r="L126" s="71">
        <v>0</v>
      </c>
      <c r="M126" s="71">
        <v>2.1477573492722932</v>
      </c>
      <c r="N126" s="71">
        <v>4.3836097610588984</v>
      </c>
      <c r="O126" s="71">
        <v>2.7493716807079465</v>
      </c>
      <c r="P126" s="71">
        <v>4.4894590670721035</v>
      </c>
      <c r="Q126" s="71">
        <v>0.18668044961100197</v>
      </c>
      <c r="R126" s="71">
        <v>0</v>
      </c>
      <c r="S126" s="71">
        <v>0</v>
      </c>
      <c r="T126" s="72"/>
      <c r="U126" s="71">
        <v>338888</v>
      </c>
      <c r="V126" s="71">
        <v>100</v>
      </c>
      <c r="W126" s="71">
        <v>0</v>
      </c>
      <c r="X126" s="71">
        <v>512</v>
      </c>
      <c r="Y126" s="71">
        <v>1087</v>
      </c>
      <c r="Z126" s="71">
        <v>1617</v>
      </c>
      <c r="AA126" s="71">
        <v>924</v>
      </c>
      <c r="AB126" s="71">
        <v>2643</v>
      </c>
      <c r="AC126" s="71">
        <v>0</v>
      </c>
      <c r="AD126" s="71">
        <v>0</v>
      </c>
      <c r="AE126" s="72"/>
      <c r="AF126" s="71">
        <v>2367764.891197301</v>
      </c>
      <c r="AG126" s="71">
        <v>167905.6495060017</v>
      </c>
      <c r="AH126" s="71">
        <v>0</v>
      </c>
      <c r="AI126" s="71">
        <v>3234620.4737260528</v>
      </c>
      <c r="AJ126" s="71">
        <v>5336979.4405897241</v>
      </c>
      <c r="AK126" s="71">
        <v>0</v>
      </c>
      <c r="AL126" s="71">
        <v>0</v>
      </c>
      <c r="AM126" s="71">
        <v>362493.46626503562</v>
      </c>
      <c r="AN126" s="71">
        <v>0</v>
      </c>
      <c r="AO126" s="71">
        <v>0</v>
      </c>
      <c r="AP126" s="71">
        <v>11469763.921284115</v>
      </c>
      <c r="AQ126" s="72"/>
      <c r="AR126" s="71">
        <v>44</v>
      </c>
      <c r="AS126" s="71">
        <v>4</v>
      </c>
      <c r="AT126" s="71">
        <v>0</v>
      </c>
      <c r="AU126" s="71">
        <v>0</v>
      </c>
      <c r="AV126" s="71">
        <v>0</v>
      </c>
      <c r="AW126" s="71">
        <v>0</v>
      </c>
      <c r="AX126" s="71"/>
      <c r="AY126" s="72"/>
      <c r="AZ126" s="71">
        <v>193.1</v>
      </c>
      <c r="BA126" s="71">
        <v>77.7</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1867</v>
      </c>
      <c r="B127" s="70">
        <v>82</v>
      </c>
      <c r="C127" s="70">
        <v>14</v>
      </c>
      <c r="D127" s="70">
        <v>5</v>
      </c>
      <c r="E127" s="70">
        <v>2017</v>
      </c>
      <c r="F127" s="70" t="s">
        <v>156</v>
      </c>
      <c r="G127" s="70" t="s">
        <v>1853</v>
      </c>
      <c r="H127" s="70" t="s">
        <v>1854</v>
      </c>
      <c r="I127" s="148"/>
      <c r="J127" s="71">
        <v>1.4330956298123414</v>
      </c>
      <c r="K127" s="71">
        <v>0.22407471361865949</v>
      </c>
      <c r="L127" s="71">
        <v>0</v>
      </c>
      <c r="M127" s="71">
        <v>2.0403644852309206</v>
      </c>
      <c r="N127" s="71">
        <v>4.5079974353166428</v>
      </c>
      <c r="O127" s="71">
        <v>2.7229065028382511</v>
      </c>
      <c r="P127" s="71">
        <v>4.4030846230229557</v>
      </c>
      <c r="Q127" s="71">
        <v>0.178065251340493</v>
      </c>
      <c r="R127" s="71">
        <v>0</v>
      </c>
      <c r="S127" s="71">
        <v>0</v>
      </c>
      <c r="T127" s="72"/>
      <c r="U127" s="71">
        <v>319860</v>
      </c>
      <c r="V127" s="71">
        <v>100</v>
      </c>
      <c r="W127" s="71">
        <v>0</v>
      </c>
      <c r="X127" s="71">
        <v>512</v>
      </c>
      <c r="Y127" s="71">
        <v>1085</v>
      </c>
      <c r="Z127" s="71">
        <v>1628</v>
      </c>
      <c r="AA127" s="71">
        <v>912</v>
      </c>
      <c r="AB127" s="71">
        <v>2607</v>
      </c>
      <c r="AC127" s="71">
        <v>0</v>
      </c>
      <c r="AD127" s="71">
        <v>0</v>
      </c>
      <c r="AE127" s="72"/>
      <c r="AF127" s="71">
        <v>2133785.7007741169</v>
      </c>
      <c r="AG127" s="71">
        <v>167455.4959884276</v>
      </c>
      <c r="AH127" s="71">
        <v>0</v>
      </c>
      <c r="AI127" s="71">
        <v>3203845.3501537279</v>
      </c>
      <c r="AJ127" s="71">
        <v>5311852.0052147582</v>
      </c>
      <c r="AK127" s="71">
        <v>0</v>
      </c>
      <c r="AL127" s="71">
        <v>0</v>
      </c>
      <c r="AM127" s="71">
        <v>358115.46183134359</v>
      </c>
      <c r="AN127" s="71">
        <v>0</v>
      </c>
      <c r="AO127" s="71">
        <v>0</v>
      </c>
      <c r="AP127" s="71">
        <v>11175054.013962375</v>
      </c>
      <c r="AQ127" s="72"/>
      <c r="AR127" s="71">
        <v>47</v>
      </c>
      <c r="AS127" s="71">
        <v>8</v>
      </c>
      <c r="AT127" s="71">
        <v>0</v>
      </c>
      <c r="AU127" s="71">
        <v>0</v>
      </c>
      <c r="AV127" s="71">
        <v>0</v>
      </c>
      <c r="AW127" s="71">
        <v>0</v>
      </c>
      <c r="AX127" s="71"/>
      <c r="AY127" s="72"/>
      <c r="AZ127" s="71">
        <v>208.2</v>
      </c>
      <c r="BA127" s="71">
        <v>130.30000000000001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1868</v>
      </c>
      <c r="B128" s="70">
        <v>83</v>
      </c>
      <c r="C128" s="70">
        <v>15</v>
      </c>
      <c r="D128" s="70">
        <v>5</v>
      </c>
      <c r="E128" s="70">
        <v>2018</v>
      </c>
      <c r="F128" s="70" t="s">
        <v>183</v>
      </c>
      <c r="G128" s="70" t="s">
        <v>1853</v>
      </c>
      <c r="H128" s="70" t="s">
        <v>1854</v>
      </c>
      <c r="I128" s="148"/>
      <c r="J128" s="71">
        <v>1.3241767439508745</v>
      </c>
      <c r="K128" s="71">
        <v>0.21026198119732839</v>
      </c>
      <c r="L128" s="71">
        <v>0</v>
      </c>
      <c r="M128" s="71">
        <v>1.9857186827035542</v>
      </c>
      <c r="N128" s="71">
        <v>4.2806336507882321</v>
      </c>
      <c r="O128" s="71">
        <v>2.6668256617868944</v>
      </c>
      <c r="P128" s="71">
        <v>4.3305759625724667</v>
      </c>
      <c r="Q128" s="71">
        <v>0.160797174285565</v>
      </c>
      <c r="R128" s="71">
        <v>0</v>
      </c>
      <c r="S128" s="71">
        <v>1.3251103732804354E-2</v>
      </c>
      <c r="T128" s="72"/>
      <c r="U128" s="71">
        <v>317742</v>
      </c>
      <c r="V128" s="71">
        <v>100</v>
      </c>
      <c r="W128" s="71">
        <v>0</v>
      </c>
      <c r="X128" s="71">
        <v>512</v>
      </c>
      <c r="Y128" s="71">
        <v>1063</v>
      </c>
      <c r="Z128" s="71">
        <v>1625</v>
      </c>
      <c r="AA128" s="71">
        <v>906</v>
      </c>
      <c r="AB128" s="71">
        <v>2537</v>
      </c>
      <c r="AC128" s="71">
        <v>0</v>
      </c>
      <c r="AD128" s="71">
        <v>1.325110373280435E-2</v>
      </c>
      <c r="AE128" s="72"/>
      <c r="AF128" s="71">
        <v>2026759.2463612121</v>
      </c>
      <c r="AG128" s="71">
        <v>148749.70891605321</v>
      </c>
      <c r="AH128" s="71">
        <v>0</v>
      </c>
      <c r="AI128" s="71">
        <v>3060249.4855591892</v>
      </c>
      <c r="AJ128" s="71">
        <v>4994490.081690032</v>
      </c>
      <c r="AK128" s="71">
        <v>0</v>
      </c>
      <c r="AL128" s="71">
        <v>0</v>
      </c>
      <c r="AM128" s="71">
        <v>349220.86787545308</v>
      </c>
      <c r="AN128" s="71">
        <v>0</v>
      </c>
      <c r="AO128" s="71">
        <v>0</v>
      </c>
      <c r="AP128" s="71">
        <v>10579469.390401941</v>
      </c>
      <c r="AQ128" s="72"/>
      <c r="AR128" s="71">
        <v>51</v>
      </c>
      <c r="AS128" s="71">
        <v>10</v>
      </c>
      <c r="AT128" s="71">
        <v>0</v>
      </c>
      <c r="AU128" s="71">
        <v>0</v>
      </c>
      <c r="AV128" s="71">
        <v>0</v>
      </c>
      <c r="AW128" s="71">
        <v>0</v>
      </c>
      <c r="AX128" s="71"/>
      <c r="AY128" s="72"/>
      <c r="AZ128" s="71">
        <v>227</v>
      </c>
      <c r="BA128" s="71">
        <v>213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1869</v>
      </c>
      <c r="B129" s="70">
        <v>84</v>
      </c>
      <c r="C129" s="70">
        <v>16</v>
      </c>
      <c r="D129" s="70">
        <v>5</v>
      </c>
      <c r="E129" s="70">
        <v>2019</v>
      </c>
      <c r="F129" s="70" t="s">
        <v>158</v>
      </c>
      <c r="G129" s="70" t="s">
        <v>1853</v>
      </c>
      <c r="H129" s="70" t="s">
        <v>1854</v>
      </c>
      <c r="I129" s="148"/>
      <c r="J129" s="71">
        <v>1.3608845158820071</v>
      </c>
      <c r="K129" s="71">
        <v>0.19085874101688188</v>
      </c>
      <c r="L129" s="71">
        <v>0</v>
      </c>
      <c r="M129" s="71">
        <v>1.901536749764936</v>
      </c>
      <c r="N129" s="71">
        <v>3.7565183997423994</v>
      </c>
      <c r="O129" s="71">
        <v>2.5668178693000328</v>
      </c>
      <c r="P129" s="71">
        <v>4.0887269154880057</v>
      </c>
      <c r="Q129" s="71">
        <v>0.15044951524820899</v>
      </c>
      <c r="R129" s="71">
        <v>0</v>
      </c>
      <c r="S129" s="71">
        <v>0.12817346725865023</v>
      </c>
      <c r="T129" s="72"/>
      <c r="U129" s="71">
        <v>331012</v>
      </c>
      <c r="V129" s="71">
        <v>100</v>
      </c>
      <c r="W129" s="71">
        <v>0</v>
      </c>
      <c r="X129" s="71">
        <v>512</v>
      </c>
      <c r="Y129" s="71">
        <v>1051</v>
      </c>
      <c r="Z129" s="71">
        <v>1607</v>
      </c>
      <c r="AA129" s="71">
        <v>849</v>
      </c>
      <c r="AB129" s="71">
        <v>2438</v>
      </c>
      <c r="AC129" s="71">
        <v>0</v>
      </c>
      <c r="AD129" s="71">
        <v>0.1281734672586502</v>
      </c>
      <c r="AE129" s="72"/>
      <c r="AF129" s="71">
        <v>2210522.8638072</v>
      </c>
      <c r="AG129" s="71">
        <v>144029.12105162509</v>
      </c>
      <c r="AH129" s="71">
        <v>0</v>
      </c>
      <c r="AI129" s="71">
        <v>3135989.5020714169</v>
      </c>
      <c r="AJ129" s="71">
        <v>4797511.5256252373</v>
      </c>
      <c r="AK129" s="71">
        <v>0</v>
      </c>
      <c r="AL129" s="71">
        <v>0</v>
      </c>
      <c r="AM129" s="71">
        <v>332037.24674582627</v>
      </c>
      <c r="AN129" s="71">
        <v>0</v>
      </c>
      <c r="AO129" s="71">
        <v>0</v>
      </c>
      <c r="AP129" s="71">
        <v>10620090.259301307</v>
      </c>
      <c r="AQ129" s="72"/>
      <c r="AR129" s="71">
        <v>52</v>
      </c>
      <c r="AS129" s="71">
        <v>16</v>
      </c>
      <c r="AT129" s="71">
        <v>0</v>
      </c>
      <c r="AU129" s="71">
        <v>0</v>
      </c>
      <c r="AV129" s="71">
        <v>0</v>
      </c>
      <c r="AW129" s="71">
        <v>0</v>
      </c>
      <c r="AX129" s="71"/>
      <c r="AY129" s="72"/>
      <c r="AZ129" s="71">
        <v>231.4</v>
      </c>
      <c r="BA129" s="71">
        <v>542.5</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1870</v>
      </c>
      <c r="B130" s="70">
        <v>85</v>
      </c>
      <c r="C130" s="70">
        <v>17</v>
      </c>
      <c r="D130" s="70">
        <v>5</v>
      </c>
      <c r="E130" s="70">
        <v>2020</v>
      </c>
      <c r="F130" s="70" t="s">
        <v>159</v>
      </c>
      <c r="G130" s="70" t="s">
        <v>1853</v>
      </c>
      <c r="H130" s="70" t="s">
        <v>1854</v>
      </c>
      <c r="I130" s="148"/>
      <c r="J130" s="71">
        <v>1.2471029937664331</v>
      </c>
      <c r="K130" s="71">
        <v>0.26177206468802411</v>
      </c>
      <c r="L130" s="71">
        <v>0.22240182987767929</v>
      </c>
      <c r="M130" s="71">
        <v>1.5008116406340959</v>
      </c>
      <c r="N130" s="71">
        <v>3.6616899138055055</v>
      </c>
      <c r="O130" s="71">
        <v>2.2502947949438816</v>
      </c>
      <c r="P130" s="71">
        <v>3.8603775454889422</v>
      </c>
      <c r="Q130" s="71">
        <v>0.14091612892341801</v>
      </c>
      <c r="R130" s="71">
        <v>0</v>
      </c>
      <c r="S130" s="71">
        <v>0.1170733371872513</v>
      </c>
      <c r="T130" s="72"/>
      <c r="U130" s="71">
        <v>308617</v>
      </c>
      <c r="V130" s="71">
        <v>120</v>
      </c>
      <c r="W130" s="71">
        <v>10</v>
      </c>
      <c r="X130" s="71">
        <v>449</v>
      </c>
      <c r="Y130" s="71">
        <v>1045</v>
      </c>
      <c r="Z130" s="71">
        <v>1608</v>
      </c>
      <c r="AA130" s="71">
        <v>852</v>
      </c>
      <c r="AB130" s="71">
        <v>2390</v>
      </c>
      <c r="AC130" s="71">
        <v>0</v>
      </c>
      <c r="AD130" s="71">
        <v>0.1170733371872513</v>
      </c>
      <c r="AE130" s="72"/>
      <c r="AF130" s="71">
        <v>2080567.9885316349</v>
      </c>
      <c r="AG130" s="71">
        <v>188758.45386977459</v>
      </c>
      <c r="AH130" s="71">
        <v>57226.682115434174</v>
      </c>
      <c r="AI130" s="71">
        <v>2594442.9263118561</v>
      </c>
      <c r="AJ130" s="71">
        <v>4773320.1227200739</v>
      </c>
      <c r="AK130" s="71"/>
      <c r="AL130" s="71"/>
      <c r="AM130" s="71">
        <v>311921.55345382658</v>
      </c>
      <c r="AN130" s="71"/>
      <c r="AO130" s="71"/>
      <c r="AP130" s="71">
        <v>10006237.7270026</v>
      </c>
      <c r="AQ130" s="72"/>
      <c r="AR130" s="71">
        <v>57</v>
      </c>
      <c r="AS130" s="71">
        <v>16</v>
      </c>
      <c r="AT130" s="71">
        <v>0</v>
      </c>
      <c r="AU130" s="71">
        <v>0</v>
      </c>
      <c r="AV130" s="71">
        <v>0</v>
      </c>
      <c r="AW130" s="71">
        <v>0</v>
      </c>
      <c r="AX130" s="71"/>
      <c r="AY130" s="72"/>
      <c r="AZ130" s="71">
        <v>266.8</v>
      </c>
      <c r="BA130" s="71">
        <v>542.5</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1871</v>
      </c>
      <c r="B131" s="70">
        <v>85</v>
      </c>
      <c r="C131" s="70">
        <v>18</v>
      </c>
      <c r="D131" s="70">
        <v>5</v>
      </c>
      <c r="E131" s="70">
        <v>2021</v>
      </c>
      <c r="F131" s="70" t="s">
        <v>160</v>
      </c>
      <c r="G131" s="70" t="s">
        <v>1853</v>
      </c>
      <c r="H131" s="70" t="s">
        <v>1854</v>
      </c>
      <c r="I131" s="148"/>
      <c r="J131" s="71">
        <v>1.4871941489627272</v>
      </c>
      <c r="K131" s="71">
        <v>0.28070178998693102</v>
      </c>
      <c r="L131" s="71">
        <v>0.2917736337177721</v>
      </c>
      <c r="M131" s="71">
        <v>1.6976435957607634</v>
      </c>
      <c r="N131" s="71">
        <v>3.9937365332341579</v>
      </c>
      <c r="O131" s="71">
        <v>2.1474343542512835</v>
      </c>
      <c r="P131" s="71">
        <v>3.9077989272691025</v>
      </c>
      <c r="Q131" s="71">
        <v>0.13761841213575601</v>
      </c>
      <c r="R131" s="71">
        <v>0</v>
      </c>
      <c r="S131" s="71">
        <v>0.12560775824720441</v>
      </c>
      <c r="T131" s="72"/>
      <c r="U131" s="71">
        <v>389268</v>
      </c>
      <c r="V131" s="71">
        <v>120</v>
      </c>
      <c r="W131" s="71">
        <v>10</v>
      </c>
      <c r="X131" s="71">
        <v>449</v>
      </c>
      <c r="Y131" s="71">
        <v>1044</v>
      </c>
      <c r="Z131" s="71">
        <v>1580</v>
      </c>
      <c r="AA131" s="71">
        <v>841</v>
      </c>
      <c r="AB131" s="71">
        <v>2357</v>
      </c>
      <c r="AC131" s="71">
        <v>0</v>
      </c>
      <c r="AD131" s="71">
        <v>0.12560775824720441</v>
      </c>
      <c r="AE131" s="72"/>
      <c r="AF131" s="71">
        <v>2348941.2711985703</v>
      </c>
      <c r="AG131" s="71">
        <v>194382.1529660612</v>
      </c>
      <c r="AH131" s="71">
        <v>68549.66188292038</v>
      </c>
      <c r="AI131" s="71">
        <v>2776564.6720476733</v>
      </c>
      <c r="AJ131" s="71">
        <v>5058004.2390881302</v>
      </c>
      <c r="AK131" s="71">
        <v>0</v>
      </c>
      <c r="AL131" s="71">
        <v>0</v>
      </c>
      <c r="AM131" s="71">
        <v>309388.98356299149</v>
      </c>
      <c r="AN131" s="71">
        <v>0</v>
      </c>
      <c r="AO131" s="71">
        <v>0</v>
      </c>
      <c r="AP131" s="71">
        <v>10755830.980746347</v>
      </c>
      <c r="AQ131" s="72"/>
      <c r="AR131" s="71">
        <v>58</v>
      </c>
      <c r="AS131" s="71">
        <v>16</v>
      </c>
      <c r="AT131" s="71">
        <v>0</v>
      </c>
      <c r="AU131" s="71">
        <v>0</v>
      </c>
      <c r="AV131" s="71">
        <v>0</v>
      </c>
      <c r="AW131" s="71">
        <v>0</v>
      </c>
      <c r="AX131" s="71"/>
      <c r="AY131" s="72"/>
      <c r="AZ131" s="71">
        <v>276.7</v>
      </c>
      <c r="BA131" s="71">
        <v>542.5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1872</v>
      </c>
      <c r="B132" s="70">
        <v>85</v>
      </c>
      <c r="C132" s="70">
        <v>19</v>
      </c>
      <c r="D132" s="70">
        <v>5</v>
      </c>
      <c r="E132" s="70">
        <v>2022</v>
      </c>
      <c r="F132" s="70" t="s">
        <v>161</v>
      </c>
      <c r="G132" s="70" t="s">
        <v>1853</v>
      </c>
      <c r="H132" s="70" t="s">
        <v>1854</v>
      </c>
      <c r="I132" s="148"/>
      <c r="J132" s="71">
        <v>1.4150056574746666</v>
      </c>
      <c r="K132" s="71">
        <v>0.25289220033340221</v>
      </c>
      <c r="L132" s="71">
        <v>0.18695925241627115</v>
      </c>
      <c r="M132" s="71">
        <v>1.6765171233972396</v>
      </c>
      <c r="N132" s="71">
        <v>3.8718109608981552</v>
      </c>
      <c r="O132" s="71">
        <v>2.2287294475334325</v>
      </c>
      <c r="P132" s="71">
        <v>3.8720054939973689</v>
      </c>
      <c r="Q132" s="71">
        <v>0.13622481556139301</v>
      </c>
      <c r="R132" s="71">
        <v>0</v>
      </c>
      <c r="S132" s="71">
        <v>0.19296804273934651</v>
      </c>
      <c r="T132" s="72"/>
      <c r="U132" s="71">
        <v>410994</v>
      </c>
      <c r="V132" s="71">
        <v>120</v>
      </c>
      <c r="W132" s="71">
        <v>10</v>
      </c>
      <c r="X132" s="71">
        <v>449</v>
      </c>
      <c r="Y132" s="71">
        <v>1035</v>
      </c>
      <c r="Z132" s="71">
        <v>1558</v>
      </c>
      <c r="AA132" s="71">
        <v>846</v>
      </c>
      <c r="AB132" s="71">
        <v>2314</v>
      </c>
      <c r="AC132" s="71">
        <v>0</v>
      </c>
      <c r="AD132" s="71">
        <v>0.19296804273934651</v>
      </c>
      <c r="AE132" s="72"/>
      <c r="AF132" s="71">
        <v>2202738.2569484352</v>
      </c>
      <c r="AG132" s="71">
        <v>188781.75991144576</v>
      </c>
      <c r="AH132" s="71">
        <v>53517.316397450479</v>
      </c>
      <c r="AI132" s="71">
        <v>2757433.0165118431</v>
      </c>
      <c r="AJ132" s="71">
        <v>4971769.2942054663</v>
      </c>
      <c r="AK132" s="71">
        <v>0</v>
      </c>
      <c r="AL132" s="71">
        <v>0</v>
      </c>
      <c r="AM132" s="71">
        <v>298800.55925806542</v>
      </c>
      <c r="AN132" s="71">
        <v>0</v>
      </c>
      <c r="AO132" s="71">
        <v>0</v>
      </c>
      <c r="AP132" s="71">
        <v>10473040.203232707</v>
      </c>
      <c r="AQ132" s="72"/>
      <c r="AR132" s="71">
        <v>59</v>
      </c>
      <c r="AS132" s="71">
        <v>18</v>
      </c>
      <c r="AT132" s="71">
        <v>0</v>
      </c>
      <c r="AU132" s="71">
        <v>0</v>
      </c>
      <c r="AV132" s="71">
        <v>0</v>
      </c>
      <c r="AW132" s="71">
        <v>0</v>
      </c>
      <c r="AX132" s="71"/>
      <c r="AY132" s="72"/>
      <c r="AZ132" s="71">
        <v>286.60000000000002</v>
      </c>
      <c r="BA132" s="71">
        <v>641.5</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1873</v>
      </c>
      <c r="B133" s="70">
        <v>85</v>
      </c>
      <c r="C133" s="70">
        <v>20</v>
      </c>
      <c r="D133" s="70">
        <v>5</v>
      </c>
      <c r="E133" s="70">
        <v>2023</v>
      </c>
      <c r="F133" s="70" t="s">
        <v>1539</v>
      </c>
      <c r="G133" s="70" t="s">
        <v>1853</v>
      </c>
      <c r="H133" s="70" t="s">
        <v>1854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59</v>
      </c>
      <c r="AS133" s="71">
        <v>19</v>
      </c>
      <c r="AT133" s="71">
        <v>0</v>
      </c>
      <c r="AU133" s="71">
        <v>0</v>
      </c>
      <c r="AV133" s="71">
        <v>0</v>
      </c>
      <c r="AW133" s="71">
        <v>0</v>
      </c>
      <c r="AX133" s="71"/>
      <c r="AY133" s="72"/>
      <c r="AZ133" s="71">
        <v>286.60000000000002</v>
      </c>
      <c r="BA133" s="71">
        <v>691</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1874</v>
      </c>
      <c r="B134" s="70">
        <v>85</v>
      </c>
      <c r="C134" s="70">
        <v>21</v>
      </c>
      <c r="D134" s="70">
        <v>5</v>
      </c>
      <c r="E134" s="70">
        <v>2024</v>
      </c>
      <c r="F134" s="70" t="s">
        <v>1554</v>
      </c>
      <c r="G134" s="70" t="s">
        <v>1853</v>
      </c>
      <c r="H134" s="70" t="s">
        <v>1854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1875</v>
      </c>
      <c r="B135" s="70">
        <v>188</v>
      </c>
      <c r="C135" s="70">
        <v>1</v>
      </c>
      <c r="D135" s="70">
        <v>12</v>
      </c>
      <c r="E135" s="70">
        <v>1990</v>
      </c>
      <c r="F135" s="70" t="s">
        <v>787</v>
      </c>
      <c r="G135" s="70" t="s">
        <v>1876</v>
      </c>
      <c r="H135" s="70" t="s">
        <v>1877</v>
      </c>
      <c r="I135" s="148"/>
      <c r="J135" s="71">
        <v>9.7323814520169513E-2</v>
      </c>
      <c r="K135" s="71">
        <v>1.2788032109632059</v>
      </c>
      <c r="L135" s="71">
        <v>1.642089047141994</v>
      </c>
      <c r="M135" s="71">
        <v>3.4210930527347911</v>
      </c>
      <c r="N135" s="71">
        <v>3.810302072456917</v>
      </c>
      <c r="O135" s="71">
        <v>3.1873637923422948</v>
      </c>
      <c r="P135" s="71">
        <v>7.586144331733407</v>
      </c>
      <c r="Q135" s="71">
        <v>0.24087543379360599</v>
      </c>
      <c r="R135" s="71">
        <v>14.167670321318649</v>
      </c>
      <c r="S135" s="71">
        <v>0.30291255005181961</v>
      </c>
      <c r="T135" s="72"/>
      <c r="U135" s="71">
        <v>24277</v>
      </c>
      <c r="V135" s="71">
        <v>491</v>
      </c>
      <c r="W135" s="71">
        <v>15</v>
      </c>
      <c r="X135" s="71">
        <v>1427</v>
      </c>
      <c r="Y135" s="71">
        <v>1668</v>
      </c>
      <c r="Z135" s="71">
        <v>1311</v>
      </c>
      <c r="AA135" s="71">
        <v>1842</v>
      </c>
      <c r="AB135" s="71">
        <v>3911</v>
      </c>
      <c r="AC135" s="71">
        <v>2453866</v>
      </c>
      <c r="AD135" s="71">
        <v>0.30291255005181961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1878</v>
      </c>
      <c r="B136" s="70">
        <v>189</v>
      </c>
      <c r="C136" s="70">
        <v>2</v>
      </c>
      <c r="D136" s="70">
        <v>12</v>
      </c>
      <c r="E136" s="70">
        <v>2005</v>
      </c>
      <c r="F136" s="70" t="s">
        <v>789</v>
      </c>
      <c r="G136" s="70" t="s">
        <v>1876</v>
      </c>
      <c r="H136" s="70" t="s">
        <v>1877</v>
      </c>
      <c r="I136" s="148"/>
      <c r="J136" s="71">
        <v>3.102855364110655E-2</v>
      </c>
      <c r="K136" s="71">
        <v>0</v>
      </c>
      <c r="L136" s="71">
        <v>0</v>
      </c>
      <c r="M136" s="71">
        <v>0.2141511224276697</v>
      </c>
      <c r="N136" s="71">
        <v>4.4439174783858384</v>
      </c>
      <c r="O136" s="71">
        <v>3.0611426720294852</v>
      </c>
      <c r="P136" s="71">
        <v>9.3734287789757875</v>
      </c>
      <c r="Q136" s="71">
        <v>0.16684534557542999</v>
      </c>
      <c r="R136" s="71">
        <v>5.9149871362532043</v>
      </c>
      <c r="S136" s="71">
        <v>0.84024908000000009</v>
      </c>
      <c r="T136" s="72"/>
      <c r="U136" s="71">
        <v>3943</v>
      </c>
      <c r="V136" s="71">
        <v>0</v>
      </c>
      <c r="W136" s="71">
        <v>0</v>
      </c>
      <c r="X136" s="71">
        <v>51</v>
      </c>
      <c r="Y136" s="71">
        <v>1679</v>
      </c>
      <c r="Z136" s="71">
        <v>1457</v>
      </c>
      <c r="AA136" s="71">
        <v>1864</v>
      </c>
      <c r="AB136" s="71">
        <v>2832</v>
      </c>
      <c r="AC136" s="71">
        <v>1045943</v>
      </c>
      <c r="AD136" s="71">
        <v>0.84024908000000009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1879</v>
      </c>
      <c r="B137" s="70">
        <v>190</v>
      </c>
      <c r="C137" s="70">
        <v>3</v>
      </c>
      <c r="D137" s="70">
        <v>12</v>
      </c>
      <c r="E137" s="70">
        <v>2006</v>
      </c>
      <c r="F137" s="70" t="s">
        <v>790</v>
      </c>
      <c r="G137" s="70" t="s">
        <v>1876</v>
      </c>
      <c r="H137" s="70" t="s">
        <v>1877</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1880</v>
      </c>
      <c r="B138" s="70">
        <v>191</v>
      </c>
      <c r="C138" s="70">
        <v>4</v>
      </c>
      <c r="D138" s="70">
        <v>12</v>
      </c>
      <c r="E138" s="70">
        <v>2007</v>
      </c>
      <c r="F138" s="70" t="s">
        <v>791</v>
      </c>
      <c r="G138" s="70" t="s">
        <v>1876</v>
      </c>
      <c r="H138" s="70" t="s">
        <v>1877</v>
      </c>
      <c r="I138" s="148"/>
      <c r="J138" s="71">
        <v>0</v>
      </c>
      <c r="K138" s="71">
        <v>0.74660501635998677</v>
      </c>
      <c r="L138" s="71">
        <v>1.116188390230705</v>
      </c>
      <c r="M138" s="71">
        <v>3.3556509943243928</v>
      </c>
      <c r="N138" s="71">
        <v>4.7698817131031479</v>
      </c>
      <c r="O138" s="71">
        <v>2.8941496305661221</v>
      </c>
      <c r="P138" s="71">
        <v>9.0895725104902567</v>
      </c>
      <c r="Q138" s="71">
        <v>0.17560083517203101</v>
      </c>
      <c r="R138" s="71">
        <v>8.4598998202068678</v>
      </c>
      <c r="S138" s="71">
        <v>0.62952935063999993</v>
      </c>
      <c r="T138" s="72"/>
      <c r="U138" s="71">
        <v>0</v>
      </c>
      <c r="V138" s="71">
        <v>315</v>
      </c>
      <c r="W138" s="71">
        <v>10</v>
      </c>
      <c r="X138" s="71">
        <v>856</v>
      </c>
      <c r="Y138" s="71">
        <v>1717</v>
      </c>
      <c r="Z138" s="71">
        <v>1432</v>
      </c>
      <c r="AA138" s="71">
        <v>1780</v>
      </c>
      <c r="AB138" s="71">
        <v>2823</v>
      </c>
      <c r="AC138" s="71">
        <v>1538881</v>
      </c>
      <c r="AD138" s="71">
        <v>0.62952935063999993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1881</v>
      </c>
      <c r="B139" s="70">
        <v>192</v>
      </c>
      <c r="C139" s="70">
        <v>5</v>
      </c>
      <c r="D139" s="70">
        <v>12</v>
      </c>
      <c r="E139" s="70">
        <v>2008</v>
      </c>
      <c r="F139" s="70" t="s">
        <v>792</v>
      </c>
      <c r="G139" s="70" t="s">
        <v>1876</v>
      </c>
      <c r="H139" s="70" t="s">
        <v>1877</v>
      </c>
      <c r="I139" s="148"/>
      <c r="J139" s="71">
        <v>4.9078925997785669E-2</v>
      </c>
      <c r="K139" s="71">
        <v>0.59225221839934739</v>
      </c>
      <c r="L139" s="71">
        <v>0.99884765206458903</v>
      </c>
      <c r="M139" s="71">
        <v>3.3485949759720479</v>
      </c>
      <c r="N139" s="71">
        <v>4.6784576176573189</v>
      </c>
      <c r="O139" s="71">
        <v>2.8721628617733268</v>
      </c>
      <c r="P139" s="71">
        <v>8.7323672350286508</v>
      </c>
      <c r="Q139" s="71">
        <v>0.17080100683076599</v>
      </c>
      <c r="R139" s="71">
        <v>5.7544794928805096</v>
      </c>
      <c r="S139" s="71">
        <v>0.52100575871999988</v>
      </c>
      <c r="T139" s="72"/>
      <c r="U139" s="71">
        <v>6884</v>
      </c>
      <c r="V139" s="71">
        <v>315</v>
      </c>
      <c r="W139" s="71">
        <v>10</v>
      </c>
      <c r="X139" s="71">
        <v>856</v>
      </c>
      <c r="Y139" s="71">
        <v>1713</v>
      </c>
      <c r="Z139" s="71">
        <v>1471</v>
      </c>
      <c r="AA139" s="71">
        <v>1712</v>
      </c>
      <c r="AB139" s="71">
        <v>2791</v>
      </c>
      <c r="AC139" s="71">
        <v>1086942</v>
      </c>
      <c r="AD139" s="71">
        <v>0.52100575871999988</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1882</v>
      </c>
      <c r="B140" s="70">
        <v>193</v>
      </c>
      <c r="C140" s="70">
        <v>6</v>
      </c>
      <c r="D140" s="70">
        <v>12</v>
      </c>
      <c r="E140" s="70">
        <v>2009</v>
      </c>
      <c r="F140" s="70" t="s">
        <v>176</v>
      </c>
      <c r="G140" s="1064" t="s">
        <v>1876</v>
      </c>
      <c r="H140" s="70" t="s">
        <v>1877</v>
      </c>
      <c r="I140" s="148"/>
      <c r="J140" s="71">
        <v>0</v>
      </c>
      <c r="K140" s="71">
        <v>0.50879832569221473</v>
      </c>
      <c r="L140" s="71">
        <v>3.5251992361051232</v>
      </c>
      <c r="M140" s="71">
        <v>3.5159693193288151</v>
      </c>
      <c r="N140" s="71">
        <v>4.2395394558760646</v>
      </c>
      <c r="O140" s="71">
        <v>2.97512825955652</v>
      </c>
      <c r="P140" s="71">
        <v>8.5507142876902122</v>
      </c>
      <c r="Q140" s="71">
        <v>0.16142538528941</v>
      </c>
      <c r="R140" s="71">
        <v>5.7704337812056181</v>
      </c>
      <c r="S140" s="71">
        <v>0.39516462830880011</v>
      </c>
      <c r="T140" s="72"/>
      <c r="U140" s="71">
        <v>0</v>
      </c>
      <c r="V140" s="71">
        <v>312</v>
      </c>
      <c r="W140" s="71">
        <v>34</v>
      </c>
      <c r="X140" s="71">
        <v>1027</v>
      </c>
      <c r="Y140" s="71">
        <v>1701</v>
      </c>
      <c r="Z140" s="71">
        <v>1504</v>
      </c>
      <c r="AA140" s="71">
        <v>1721</v>
      </c>
      <c r="AB140" s="71">
        <v>2769</v>
      </c>
      <c r="AC140" s="71">
        <v>1063339</v>
      </c>
      <c r="AD140" s="71">
        <v>0.39516462830880011</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0.38500000000000001</v>
      </c>
      <c r="BL140" s="71">
        <v>0</v>
      </c>
      <c r="BM140" s="71">
        <v>0</v>
      </c>
      <c r="BN140" s="72"/>
      <c r="BO140" s="71">
        <v>0</v>
      </c>
      <c r="BP140" s="71">
        <v>0</v>
      </c>
      <c r="BQ140" s="71">
        <v>0</v>
      </c>
      <c r="BR140" s="71">
        <v>1</v>
      </c>
      <c r="BS140" s="71">
        <v>0</v>
      </c>
      <c r="BT140" s="71">
        <v>0</v>
      </c>
      <c r="BU140"/>
      <c r="BV140" s="70">
        <v>0.38500000000000001</v>
      </c>
      <c r="BW140" s="70">
        <v>0</v>
      </c>
      <c r="BX140" s="70">
        <v>0</v>
      </c>
      <c r="BY140" s="70">
        <v>0</v>
      </c>
      <c r="BZ140" s="70">
        <v>0</v>
      </c>
      <c r="CA140" s="70">
        <v>0</v>
      </c>
      <c r="CB140" s="70">
        <v>0</v>
      </c>
      <c r="CC140" s="70">
        <v>0</v>
      </c>
      <c r="CD140" s="70">
        <v>0</v>
      </c>
    </row>
    <row r="141" spans="1:82">
      <c r="A141" s="70" t="s">
        <v>1883</v>
      </c>
      <c r="B141" s="70">
        <v>194</v>
      </c>
      <c r="C141" s="70">
        <v>7</v>
      </c>
      <c r="D141" s="70">
        <v>12</v>
      </c>
      <c r="E141" s="70">
        <v>2010</v>
      </c>
      <c r="F141" s="70" t="s">
        <v>177</v>
      </c>
      <c r="G141" s="1064" t="s">
        <v>1876</v>
      </c>
      <c r="H141" s="70" t="s">
        <v>1877</v>
      </c>
      <c r="I141" s="148"/>
      <c r="J141" s="71">
        <v>0</v>
      </c>
      <c r="K141" s="71">
        <v>0.45611779112183448</v>
      </c>
      <c r="L141" s="71">
        <v>3.2927223075077592</v>
      </c>
      <c r="M141" s="71">
        <v>3.5568696128766089</v>
      </c>
      <c r="N141" s="71">
        <v>4.2600626634239926</v>
      </c>
      <c r="O141" s="71">
        <v>3.004685252897854</v>
      </c>
      <c r="P141" s="71">
        <v>8.6525252587403578</v>
      </c>
      <c r="Q141" s="71">
        <v>0.165542827033026</v>
      </c>
      <c r="R141" s="71">
        <v>7.9414212268981341</v>
      </c>
      <c r="S141" s="71">
        <v>0.1496210465078</v>
      </c>
      <c r="T141" s="72"/>
      <c r="U141" s="71">
        <v>0</v>
      </c>
      <c r="V141" s="71">
        <v>312</v>
      </c>
      <c r="W141" s="71">
        <v>34</v>
      </c>
      <c r="X141" s="71">
        <v>1027</v>
      </c>
      <c r="Y141" s="71">
        <v>1686</v>
      </c>
      <c r="Z141" s="71">
        <v>1526</v>
      </c>
      <c r="AA141" s="71">
        <v>1698</v>
      </c>
      <c r="AB141" s="71">
        <v>2721</v>
      </c>
      <c r="AC141" s="71">
        <v>1386799</v>
      </c>
      <c r="AD141" s="71">
        <v>0.1496210465078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0.41799999999999998</v>
      </c>
      <c r="BL141" s="71">
        <v>0</v>
      </c>
      <c r="BM141" s="71">
        <v>0</v>
      </c>
      <c r="BN141" s="72"/>
      <c r="BO141" s="71">
        <v>0</v>
      </c>
      <c r="BP141" s="71">
        <v>0</v>
      </c>
      <c r="BQ141" s="71">
        <v>0</v>
      </c>
      <c r="BR141" s="71">
        <v>1</v>
      </c>
      <c r="BS141" s="71">
        <v>0</v>
      </c>
      <c r="BT141" s="71">
        <v>0</v>
      </c>
      <c r="BU141"/>
      <c r="BV141" s="70">
        <v>0.41799999999999998</v>
      </c>
      <c r="BW141" s="70">
        <v>0</v>
      </c>
      <c r="BX141" s="70">
        <v>0</v>
      </c>
      <c r="BY141" s="70">
        <v>0</v>
      </c>
      <c r="BZ141" s="70">
        <v>0</v>
      </c>
      <c r="CA141" s="70">
        <v>0</v>
      </c>
      <c r="CB141" s="70">
        <v>0</v>
      </c>
      <c r="CC141" s="70">
        <v>0</v>
      </c>
      <c r="CD141" s="70">
        <v>0</v>
      </c>
    </row>
    <row r="142" spans="1:82">
      <c r="A142" s="70" t="s">
        <v>1884</v>
      </c>
      <c r="B142" s="70">
        <v>195</v>
      </c>
      <c r="C142" s="70">
        <v>8</v>
      </c>
      <c r="D142" s="70">
        <v>12</v>
      </c>
      <c r="E142" s="70">
        <v>2011</v>
      </c>
      <c r="F142" s="70" t="s">
        <v>178</v>
      </c>
      <c r="G142" s="70" t="s">
        <v>1876</v>
      </c>
      <c r="H142" s="70" t="s">
        <v>1877</v>
      </c>
      <c r="I142" s="148"/>
      <c r="J142" s="71">
        <v>0.22358305317789751</v>
      </c>
      <c r="K142" s="71">
        <v>0.68857881499824725</v>
      </c>
      <c r="L142" s="71">
        <v>1.45185501208057</v>
      </c>
      <c r="M142" s="71">
        <v>4.5229902481297852</v>
      </c>
      <c r="N142" s="71">
        <v>4.9090970706391426</v>
      </c>
      <c r="O142" s="71">
        <v>2.9485049641562453</v>
      </c>
      <c r="P142" s="71">
        <v>8.1600068102805672</v>
      </c>
      <c r="Q142" s="71">
        <v>0.190249960329682</v>
      </c>
      <c r="R142" s="71">
        <v>7.6888029559138822</v>
      </c>
      <c r="S142" s="71">
        <v>0.32815049386560002</v>
      </c>
      <c r="T142" s="72"/>
      <c r="U142" s="71">
        <v>27739</v>
      </c>
      <c r="V142" s="71">
        <v>312</v>
      </c>
      <c r="W142" s="71">
        <v>34</v>
      </c>
      <c r="X142" s="71">
        <v>1027</v>
      </c>
      <c r="Y142" s="71">
        <v>1682</v>
      </c>
      <c r="Z142" s="71">
        <v>1530</v>
      </c>
      <c r="AA142" s="71">
        <v>1649</v>
      </c>
      <c r="AB142" s="71">
        <v>2711</v>
      </c>
      <c r="AC142" s="71">
        <v>1340464</v>
      </c>
      <c r="AD142" s="71">
        <v>0.32815049386560002</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0.38300000000000001</v>
      </c>
      <c r="BL142" s="71">
        <v>0</v>
      </c>
      <c r="BM142" s="71">
        <v>0</v>
      </c>
      <c r="BN142" s="72"/>
      <c r="BO142" s="71">
        <v>0</v>
      </c>
      <c r="BP142" s="71">
        <v>0</v>
      </c>
      <c r="BQ142" s="71">
        <v>0</v>
      </c>
      <c r="BR142" s="71">
        <v>1</v>
      </c>
      <c r="BS142" s="71">
        <v>0</v>
      </c>
      <c r="BT142" s="71">
        <v>0</v>
      </c>
      <c r="BU142"/>
      <c r="BV142" s="70">
        <v>0.38300000000000001</v>
      </c>
      <c r="BW142" s="70">
        <v>0</v>
      </c>
      <c r="BX142" s="70">
        <v>0</v>
      </c>
      <c r="BY142" s="70">
        <v>0</v>
      </c>
      <c r="BZ142" s="70">
        <v>0</v>
      </c>
      <c r="CA142" s="70">
        <v>0</v>
      </c>
      <c r="CB142" s="70">
        <v>0</v>
      </c>
      <c r="CC142" s="70">
        <v>0</v>
      </c>
      <c r="CD142" s="70">
        <v>0</v>
      </c>
    </row>
    <row r="143" spans="1:82">
      <c r="A143" s="70" t="s">
        <v>1885</v>
      </c>
      <c r="B143" s="70">
        <v>196</v>
      </c>
      <c r="C143" s="70">
        <v>9</v>
      </c>
      <c r="D143" s="70">
        <v>12</v>
      </c>
      <c r="E143" s="70">
        <v>2012</v>
      </c>
      <c r="F143" s="70" t="s">
        <v>179</v>
      </c>
      <c r="G143" s="70" t="s">
        <v>1876</v>
      </c>
      <c r="H143" s="70" t="s">
        <v>1877</v>
      </c>
      <c r="I143" s="148"/>
      <c r="J143" s="71">
        <v>0.51487071149760677</v>
      </c>
      <c r="K143" s="71">
        <v>0.67923441597423528</v>
      </c>
      <c r="L143" s="71">
        <v>1.4374128772388559</v>
      </c>
      <c r="M143" s="71">
        <v>4.7623194959336264</v>
      </c>
      <c r="N143" s="71">
        <v>5.2846087709817384</v>
      </c>
      <c r="O143" s="71">
        <v>2.96163001566629</v>
      </c>
      <c r="P143" s="71">
        <v>7.977509051620074</v>
      </c>
      <c r="Q143" s="71">
        <v>0.20754145372389099</v>
      </c>
      <c r="R143" s="71">
        <v>7.2620151764996699</v>
      </c>
      <c r="S143" s="71">
        <v>0.36927358271999999</v>
      </c>
      <c r="T143" s="72"/>
      <c r="U143" s="71">
        <v>68880</v>
      </c>
      <c r="V143" s="71">
        <v>312</v>
      </c>
      <c r="W143" s="71">
        <v>34</v>
      </c>
      <c r="X143" s="71">
        <v>1027</v>
      </c>
      <c r="Y143" s="71">
        <v>1715</v>
      </c>
      <c r="Z143" s="71">
        <v>1549</v>
      </c>
      <c r="AA143" s="71">
        <v>1603</v>
      </c>
      <c r="AB143" s="71">
        <v>2722</v>
      </c>
      <c r="AC143" s="71">
        <v>1233266</v>
      </c>
      <c r="AD143" s="71">
        <v>0.36927358271999999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0.39900000000000002</v>
      </c>
      <c r="BL143" s="71">
        <v>0</v>
      </c>
      <c r="BM143" s="71">
        <v>0</v>
      </c>
      <c r="BN143" s="72"/>
      <c r="BO143" s="71">
        <v>0</v>
      </c>
      <c r="BP143" s="71">
        <v>0</v>
      </c>
      <c r="BQ143" s="71">
        <v>0</v>
      </c>
      <c r="BR143" s="71">
        <v>1</v>
      </c>
      <c r="BS143" s="71">
        <v>0</v>
      </c>
      <c r="BT143" s="71">
        <v>0</v>
      </c>
      <c r="BU143"/>
      <c r="BV143" s="70">
        <v>0.39900000000000002</v>
      </c>
      <c r="BW143" s="70">
        <v>0</v>
      </c>
      <c r="BX143" s="70">
        <v>0</v>
      </c>
      <c r="BY143" s="70">
        <v>0</v>
      </c>
      <c r="BZ143" s="70">
        <v>0</v>
      </c>
      <c r="CA143" s="70">
        <v>0</v>
      </c>
      <c r="CB143" s="70">
        <v>0</v>
      </c>
      <c r="CC143" s="70">
        <v>0</v>
      </c>
      <c r="CD143" s="70">
        <v>0</v>
      </c>
    </row>
    <row r="144" spans="1:82">
      <c r="A144" s="70" t="s">
        <v>1886</v>
      </c>
      <c r="B144" s="70">
        <v>197</v>
      </c>
      <c r="C144" s="70">
        <v>10</v>
      </c>
      <c r="D144" s="70">
        <v>12</v>
      </c>
      <c r="E144" s="70">
        <v>2013</v>
      </c>
      <c r="F144" s="70" t="s">
        <v>180</v>
      </c>
      <c r="G144" s="70" t="s">
        <v>1876</v>
      </c>
      <c r="H144" s="70" t="s">
        <v>1877</v>
      </c>
      <c r="I144" s="148"/>
      <c r="J144" s="71">
        <v>0.54293191326118928</v>
      </c>
      <c r="K144" s="71">
        <v>0.58572304170061362</v>
      </c>
      <c r="L144" s="71">
        <v>1.317424691487086</v>
      </c>
      <c r="M144" s="71">
        <v>5.0672002849228699</v>
      </c>
      <c r="N144" s="71">
        <v>5.1190797329832876</v>
      </c>
      <c r="O144" s="71">
        <v>2.9393742395145575</v>
      </c>
      <c r="P144" s="71">
        <v>7.827735262463448</v>
      </c>
      <c r="Q144" s="71">
        <v>0.21179769921892799</v>
      </c>
      <c r="R144" s="71">
        <v>8.1097383337338922</v>
      </c>
      <c r="S144" s="71">
        <v>0.37533785747999998</v>
      </c>
      <c r="T144" s="72"/>
      <c r="U144" s="71">
        <v>70282</v>
      </c>
      <c r="V144" s="71">
        <v>312</v>
      </c>
      <c r="W144" s="71">
        <v>34</v>
      </c>
      <c r="X144" s="71">
        <v>1027</v>
      </c>
      <c r="Y144" s="71">
        <v>1728</v>
      </c>
      <c r="Z144" s="71">
        <v>1606</v>
      </c>
      <c r="AA144" s="71">
        <v>1567</v>
      </c>
      <c r="AB144" s="71">
        <v>2738</v>
      </c>
      <c r="AC144" s="71">
        <v>1344366</v>
      </c>
      <c r="AD144" s="71">
        <v>0.37533785747999998</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0.437</v>
      </c>
      <c r="BL144" s="71">
        <v>0</v>
      </c>
      <c r="BM144" s="71">
        <v>0</v>
      </c>
      <c r="BN144" s="72"/>
      <c r="BO144" s="71">
        <v>0</v>
      </c>
      <c r="BP144" s="71">
        <v>0</v>
      </c>
      <c r="BQ144" s="71">
        <v>0</v>
      </c>
      <c r="BR144" s="71">
        <v>1</v>
      </c>
      <c r="BS144" s="71">
        <v>0</v>
      </c>
      <c r="BT144" s="71">
        <v>0</v>
      </c>
      <c r="BU144"/>
      <c r="BV144" s="70">
        <v>0.437</v>
      </c>
      <c r="BW144" s="70">
        <v>0</v>
      </c>
      <c r="BX144" s="70">
        <v>0</v>
      </c>
      <c r="BY144" s="70">
        <v>0</v>
      </c>
      <c r="BZ144" s="70">
        <v>0</v>
      </c>
      <c r="CA144" s="70">
        <v>0</v>
      </c>
      <c r="CB144" s="70">
        <v>0</v>
      </c>
      <c r="CC144" s="70">
        <v>0</v>
      </c>
      <c r="CD144" s="70">
        <v>0</v>
      </c>
    </row>
    <row r="145" spans="1:82">
      <c r="A145" s="70" t="s">
        <v>1887</v>
      </c>
      <c r="B145" s="70">
        <v>198</v>
      </c>
      <c r="C145" s="70">
        <v>11</v>
      </c>
      <c r="D145" s="70">
        <v>12</v>
      </c>
      <c r="E145" s="70">
        <v>2014</v>
      </c>
      <c r="F145" s="70" t="s">
        <v>181</v>
      </c>
      <c r="G145" s="70" t="s">
        <v>1876</v>
      </c>
      <c r="H145" s="70" t="s">
        <v>1877</v>
      </c>
      <c r="I145" s="148"/>
      <c r="J145" s="71">
        <v>0.57501945548439315</v>
      </c>
      <c r="K145" s="71">
        <v>0.6047274009952982</v>
      </c>
      <c r="L145" s="71">
        <v>8.8493312784010555E-2</v>
      </c>
      <c r="M145" s="71">
        <v>4.7492755469898373</v>
      </c>
      <c r="N145" s="71">
        <v>4.6297546138845362</v>
      </c>
      <c r="O145" s="71">
        <v>2.8186428157767307</v>
      </c>
      <c r="P145" s="71">
        <v>7.8232306733076982</v>
      </c>
      <c r="Q145" s="71">
        <v>0.20142605911564401</v>
      </c>
      <c r="R145" s="71">
        <v>9.8281432510008813</v>
      </c>
      <c r="S145" s="71">
        <v>0.53442111449999996</v>
      </c>
      <c r="T145" s="72"/>
      <c r="U145" s="71">
        <v>85380</v>
      </c>
      <c r="V145" s="71">
        <v>308</v>
      </c>
      <c r="W145" s="71">
        <v>1</v>
      </c>
      <c r="X145" s="71">
        <v>1063</v>
      </c>
      <c r="Y145" s="71">
        <v>1742</v>
      </c>
      <c r="Z145" s="71">
        <v>1622</v>
      </c>
      <c r="AA145" s="71">
        <v>1558</v>
      </c>
      <c r="AB145" s="71">
        <v>2714</v>
      </c>
      <c r="AC145" s="71">
        <v>1634352</v>
      </c>
      <c r="AD145" s="71">
        <v>0.53442111449999996</v>
      </c>
      <c r="AE145" s="72"/>
      <c r="AF145" s="71"/>
      <c r="AG145" s="71"/>
      <c r="AH145" s="71"/>
      <c r="AI145" s="71"/>
      <c r="AJ145" s="71"/>
      <c r="AK145" s="71"/>
      <c r="AL145" s="71"/>
      <c r="AM145" s="71"/>
      <c r="AN145" s="71"/>
      <c r="AO145" s="71"/>
      <c r="AP145" s="71"/>
      <c r="AQ145" s="72"/>
      <c r="AR145" s="71">
        <v>3</v>
      </c>
      <c r="AS145" s="71">
        <v>2</v>
      </c>
      <c r="AT145" s="71">
        <v>0</v>
      </c>
      <c r="AU145" s="71">
        <v>0</v>
      </c>
      <c r="AV145" s="71">
        <v>0</v>
      </c>
      <c r="AW145" s="71">
        <v>0</v>
      </c>
      <c r="AX145" s="71"/>
      <c r="AY145" s="72"/>
      <c r="AZ145" s="71">
        <v>11.5</v>
      </c>
      <c r="BA145" s="71">
        <v>21.1</v>
      </c>
      <c r="BB145" s="71">
        <v>0</v>
      </c>
      <c r="BC145" s="71">
        <v>0</v>
      </c>
      <c r="BD145" s="71">
        <v>0</v>
      </c>
      <c r="BE145" s="71">
        <v>0</v>
      </c>
      <c r="BF145" s="71"/>
      <c r="BG145" s="72"/>
      <c r="BH145" s="71">
        <v>0</v>
      </c>
      <c r="BI145" s="71">
        <v>0</v>
      </c>
      <c r="BJ145" s="71">
        <v>0</v>
      </c>
      <c r="BK145" s="71">
        <v>0.45100000000000001</v>
      </c>
      <c r="BL145" s="71">
        <v>0</v>
      </c>
      <c r="BM145" s="71">
        <v>0</v>
      </c>
      <c r="BN145" s="72"/>
      <c r="BO145" s="71">
        <v>0</v>
      </c>
      <c r="BP145" s="71">
        <v>0</v>
      </c>
      <c r="BQ145" s="71">
        <v>0</v>
      </c>
      <c r="BR145" s="71">
        <v>1</v>
      </c>
      <c r="BS145" s="71">
        <v>0</v>
      </c>
      <c r="BT145" s="71">
        <v>0</v>
      </c>
      <c r="BU145"/>
      <c r="BV145" s="70">
        <v>0.45100000000000001</v>
      </c>
      <c r="BW145" s="70">
        <v>0</v>
      </c>
      <c r="BX145" s="70">
        <v>0</v>
      </c>
      <c r="BY145" s="70">
        <v>0</v>
      </c>
      <c r="BZ145" s="70">
        <v>0</v>
      </c>
      <c r="CA145" s="70">
        <v>0</v>
      </c>
      <c r="CB145" s="70">
        <v>0</v>
      </c>
      <c r="CC145" s="70">
        <v>0</v>
      </c>
      <c r="CD145" s="70">
        <v>0</v>
      </c>
    </row>
    <row r="146" spans="1:82">
      <c r="A146" s="70" t="s">
        <v>1888</v>
      </c>
      <c r="B146" s="70">
        <v>199</v>
      </c>
      <c r="C146" s="70">
        <v>12</v>
      </c>
      <c r="D146" s="70">
        <v>12</v>
      </c>
      <c r="E146" s="70">
        <v>2015</v>
      </c>
      <c r="F146" s="70" t="s">
        <v>182</v>
      </c>
      <c r="G146" s="70" t="s">
        <v>1876</v>
      </c>
      <c r="H146" s="70" t="s">
        <v>1877</v>
      </c>
      <c r="I146" s="148"/>
      <c r="J146" s="71">
        <v>0</v>
      </c>
      <c r="K146" s="71">
        <v>0.64313583212937109</v>
      </c>
      <c r="L146" s="71">
        <v>0.1103045660628469</v>
      </c>
      <c r="M146" s="71">
        <v>5.0529414209016679</v>
      </c>
      <c r="N146" s="71">
        <v>4.4953750644557369</v>
      </c>
      <c r="O146" s="71">
        <v>2.8502955675347801</v>
      </c>
      <c r="P146" s="71">
        <v>7.6736273004376514</v>
      </c>
      <c r="Q146" s="71">
        <v>0.19028099410362101</v>
      </c>
      <c r="R146" s="71">
        <v>7.6870162499345964</v>
      </c>
      <c r="S146" s="71">
        <v>0.60135193740000004</v>
      </c>
      <c r="T146" s="72"/>
      <c r="U146" s="71">
        <v>0</v>
      </c>
      <c r="V146" s="71">
        <v>308</v>
      </c>
      <c r="W146" s="71">
        <v>1</v>
      </c>
      <c r="X146" s="71">
        <v>1063</v>
      </c>
      <c r="Y146" s="71">
        <v>1699</v>
      </c>
      <c r="Z146" s="71">
        <v>1656</v>
      </c>
      <c r="AA146" s="71">
        <v>1527</v>
      </c>
      <c r="AB146" s="71">
        <v>2619</v>
      </c>
      <c r="AC146" s="71">
        <v>1313970</v>
      </c>
      <c r="AD146" s="71">
        <v>0.60135193740000004</v>
      </c>
      <c r="AE146" s="72"/>
      <c r="AF146" s="71">
        <v>0</v>
      </c>
      <c r="AG146" s="71">
        <v>533075.6162533334</v>
      </c>
      <c r="AH146" s="71">
        <v>22481.133015341071</v>
      </c>
      <c r="AI146" s="71">
        <v>6219614.4103908939</v>
      </c>
      <c r="AJ146" s="71">
        <v>6631434.251208894</v>
      </c>
      <c r="AK146" s="71">
        <v>0</v>
      </c>
      <c r="AL146" s="71">
        <v>0</v>
      </c>
      <c r="AM146" s="71">
        <v>358922.96370820241</v>
      </c>
      <c r="AN146" s="71">
        <v>0</v>
      </c>
      <c r="AO146" s="71">
        <v>0</v>
      </c>
      <c r="AP146" s="71">
        <v>13765528.374576665</v>
      </c>
      <c r="AQ146" s="72"/>
      <c r="AR146" s="71">
        <v>3</v>
      </c>
      <c r="AS146" s="71">
        <v>2</v>
      </c>
      <c r="AT146" s="71">
        <v>0</v>
      </c>
      <c r="AU146" s="71">
        <v>0</v>
      </c>
      <c r="AV146" s="71">
        <v>0</v>
      </c>
      <c r="AW146" s="71">
        <v>0</v>
      </c>
      <c r="AX146" s="71"/>
      <c r="AY146" s="72"/>
      <c r="AZ146" s="71">
        <v>11.5</v>
      </c>
      <c r="BA146" s="71">
        <v>21.1</v>
      </c>
      <c r="BB146" s="71">
        <v>0</v>
      </c>
      <c r="BC146" s="71">
        <v>0</v>
      </c>
      <c r="BD146" s="71">
        <v>0</v>
      </c>
      <c r="BE146" s="71">
        <v>0</v>
      </c>
      <c r="BF146" s="71"/>
      <c r="BG146" s="72"/>
      <c r="BH146" s="71">
        <v>0</v>
      </c>
      <c r="BI146" s="71">
        <v>0</v>
      </c>
      <c r="BJ146" s="71">
        <v>0</v>
      </c>
      <c r="BK146" s="71">
        <v>0.42599999999999999</v>
      </c>
      <c r="BL146" s="71">
        <v>0</v>
      </c>
      <c r="BM146" s="71">
        <v>0</v>
      </c>
      <c r="BN146" s="72"/>
      <c r="BO146" s="71">
        <v>0</v>
      </c>
      <c r="BP146" s="71">
        <v>0</v>
      </c>
      <c r="BQ146" s="71">
        <v>0</v>
      </c>
      <c r="BR146" s="71">
        <v>1</v>
      </c>
      <c r="BS146" s="71">
        <v>0</v>
      </c>
      <c r="BT146" s="71">
        <v>0</v>
      </c>
      <c r="BU146"/>
      <c r="BV146" s="70">
        <v>0.42599999999999999</v>
      </c>
      <c r="BW146" s="70">
        <v>0</v>
      </c>
      <c r="BX146" s="70">
        <v>0</v>
      </c>
      <c r="BY146" s="70">
        <v>0</v>
      </c>
      <c r="BZ146" s="70">
        <v>0</v>
      </c>
      <c r="CA146" s="70">
        <v>0</v>
      </c>
      <c r="CB146" s="70">
        <v>0</v>
      </c>
      <c r="CC146" s="70">
        <v>0</v>
      </c>
      <c r="CD146" s="70">
        <v>0</v>
      </c>
    </row>
    <row r="147" spans="1:82">
      <c r="A147" s="70" t="s">
        <v>1889</v>
      </c>
      <c r="B147" s="70">
        <v>200</v>
      </c>
      <c r="C147" s="70">
        <v>13</v>
      </c>
      <c r="D147" s="70">
        <v>12</v>
      </c>
      <c r="E147" s="70">
        <v>2016</v>
      </c>
      <c r="F147" s="70" t="s">
        <v>155</v>
      </c>
      <c r="G147" s="70" t="s">
        <v>1876</v>
      </c>
      <c r="H147" s="70" t="s">
        <v>1877</v>
      </c>
      <c r="I147" s="148"/>
      <c r="J147" s="71">
        <v>0.58106342210196804</v>
      </c>
      <c r="K147" s="71">
        <v>0.66242240964492738</v>
      </c>
      <c r="L147" s="71">
        <v>0.12464892190083551</v>
      </c>
      <c r="M147" s="71">
        <v>3.8920676411078015</v>
      </c>
      <c r="N147" s="71">
        <v>4.2188868979747758</v>
      </c>
      <c r="O147" s="71">
        <v>2.8105821819481975</v>
      </c>
      <c r="P147" s="71">
        <v>7.9537278060573957</v>
      </c>
      <c r="Q147" s="71">
        <v>0.1824425279399236</v>
      </c>
      <c r="R147" s="71">
        <v>7.7977876133039876</v>
      </c>
      <c r="S147" s="71">
        <v>0.49606731162000001</v>
      </c>
      <c r="T147" s="72"/>
      <c r="U147" s="71">
        <v>91520</v>
      </c>
      <c r="V147" s="71">
        <v>308</v>
      </c>
      <c r="W147" s="71">
        <v>1</v>
      </c>
      <c r="X147" s="71">
        <v>1063</v>
      </c>
      <c r="Y147" s="71">
        <v>1681</v>
      </c>
      <c r="Z147" s="71">
        <v>1653</v>
      </c>
      <c r="AA147" s="71">
        <v>1637</v>
      </c>
      <c r="AB147" s="71">
        <v>2583</v>
      </c>
      <c r="AC147" s="71">
        <v>1331785.366985535</v>
      </c>
      <c r="AD147" s="71">
        <v>0.49606731162000001</v>
      </c>
      <c r="AE147" s="72"/>
      <c r="AF147" s="71">
        <v>836087.2810671638</v>
      </c>
      <c r="AG147" s="71">
        <v>524027.46967198898</v>
      </c>
      <c r="AH147" s="71">
        <v>19334.131794242359</v>
      </c>
      <c r="AI147" s="71">
        <v>6013524.4729928114</v>
      </c>
      <c r="AJ147" s="71">
        <v>5920753.7804672783</v>
      </c>
      <c r="AK147" s="71">
        <v>0</v>
      </c>
      <c r="AL147" s="71">
        <v>0</v>
      </c>
      <c r="AM147" s="71">
        <v>354264.32968694181</v>
      </c>
      <c r="AN147" s="71">
        <v>0</v>
      </c>
      <c r="AO147" s="71">
        <v>0</v>
      </c>
      <c r="AP147" s="71">
        <v>13667991.465680426</v>
      </c>
      <c r="AQ147" s="72"/>
      <c r="AR147" s="71">
        <v>3</v>
      </c>
      <c r="AS147" s="71">
        <v>2</v>
      </c>
      <c r="AT147" s="71">
        <v>0</v>
      </c>
      <c r="AU147" s="71">
        <v>0</v>
      </c>
      <c r="AV147" s="71">
        <v>0</v>
      </c>
      <c r="AW147" s="71">
        <v>0</v>
      </c>
      <c r="AX147" s="71"/>
      <c r="AY147" s="72"/>
      <c r="AZ147" s="71">
        <v>11.5</v>
      </c>
      <c r="BA147" s="71">
        <v>21.1</v>
      </c>
      <c r="BB147" s="71">
        <v>0</v>
      </c>
      <c r="BC147" s="71">
        <v>0</v>
      </c>
      <c r="BD147" s="71">
        <v>0</v>
      </c>
      <c r="BE147" s="71">
        <v>0</v>
      </c>
      <c r="BF147" s="71"/>
      <c r="BG147" s="72"/>
      <c r="BH147" s="71">
        <v>0</v>
      </c>
      <c r="BI147" s="71">
        <v>0</v>
      </c>
      <c r="BJ147" s="71">
        <v>0</v>
      </c>
      <c r="BK147" s="71">
        <v>0.45200000000000001</v>
      </c>
      <c r="BL147" s="71">
        <v>0</v>
      </c>
      <c r="BM147" s="71">
        <v>0</v>
      </c>
      <c r="BN147" s="72"/>
      <c r="BO147" s="71">
        <v>0</v>
      </c>
      <c r="BP147" s="71">
        <v>0</v>
      </c>
      <c r="BQ147" s="71">
        <v>0</v>
      </c>
      <c r="BR147" s="71">
        <v>1</v>
      </c>
      <c r="BS147" s="71">
        <v>0</v>
      </c>
      <c r="BT147" s="71">
        <v>0</v>
      </c>
      <c r="BU147"/>
      <c r="BV147" s="70">
        <v>0.45200000000000001</v>
      </c>
      <c r="BW147" s="70">
        <v>0</v>
      </c>
      <c r="BX147" s="70">
        <v>0</v>
      </c>
      <c r="BY147" s="70">
        <v>0</v>
      </c>
      <c r="BZ147" s="70">
        <v>0</v>
      </c>
      <c r="CA147" s="70">
        <v>0</v>
      </c>
      <c r="CB147" s="70">
        <v>0</v>
      </c>
      <c r="CC147" s="70">
        <v>0</v>
      </c>
      <c r="CD147" s="70">
        <v>0</v>
      </c>
    </row>
    <row r="148" spans="1:82">
      <c r="A148" s="70" t="s">
        <v>1890</v>
      </c>
      <c r="B148" s="70">
        <v>201</v>
      </c>
      <c r="C148" s="70">
        <v>14</v>
      </c>
      <c r="D148" s="70">
        <v>12</v>
      </c>
      <c r="E148" s="70">
        <v>2017</v>
      </c>
      <c r="F148" s="70" t="s">
        <v>156</v>
      </c>
      <c r="G148" s="70" t="s">
        <v>1876</v>
      </c>
      <c r="H148" s="70" t="s">
        <v>1877</v>
      </c>
      <c r="I148" s="148"/>
      <c r="J148" s="71">
        <v>0</v>
      </c>
      <c r="K148" s="71">
        <v>0.67766975586104716</v>
      </c>
      <c r="L148" s="71">
        <v>0.10266062601316694</v>
      </c>
      <c r="M148" s="71">
        <v>3.9047276670392277</v>
      </c>
      <c r="N148" s="71">
        <v>4.2221463450473955</v>
      </c>
      <c r="O148" s="71">
        <v>2.7931534764986967</v>
      </c>
      <c r="P148" s="71">
        <v>7.6667745409654104</v>
      </c>
      <c r="Q148" s="71">
        <v>0.17335236206450799</v>
      </c>
      <c r="R148" s="71">
        <v>8.8144615504295416</v>
      </c>
      <c r="S148" s="71">
        <v>0.9995755583999999</v>
      </c>
      <c r="T148" s="72"/>
      <c r="U148" s="71">
        <v>0</v>
      </c>
      <c r="V148" s="71">
        <v>308</v>
      </c>
      <c r="W148" s="71">
        <v>1</v>
      </c>
      <c r="X148" s="71">
        <v>1063</v>
      </c>
      <c r="Y148" s="71">
        <v>1649</v>
      </c>
      <c r="Z148" s="71">
        <v>1670</v>
      </c>
      <c r="AA148" s="71">
        <v>1588</v>
      </c>
      <c r="AB148" s="71">
        <v>2538</v>
      </c>
      <c r="AC148" s="71">
        <v>1535294</v>
      </c>
      <c r="AD148" s="71">
        <v>0.9995755583999999</v>
      </c>
      <c r="AE148" s="72"/>
      <c r="AF148" s="71">
        <v>0</v>
      </c>
      <c r="AG148" s="71">
        <v>548042.56318886986</v>
      </c>
      <c r="AH148" s="71">
        <v>21636.977674609461</v>
      </c>
      <c r="AI148" s="71">
        <v>6293799.0728384173</v>
      </c>
      <c r="AJ148" s="71">
        <v>6261559.6364076184</v>
      </c>
      <c r="AK148" s="71">
        <v>0</v>
      </c>
      <c r="AL148" s="71">
        <v>0</v>
      </c>
      <c r="AM148" s="71">
        <v>348637.14696123899</v>
      </c>
      <c r="AN148" s="71">
        <v>0</v>
      </c>
      <c r="AO148" s="71">
        <v>0</v>
      </c>
      <c r="AP148" s="71">
        <v>13473675.397070754</v>
      </c>
      <c r="AQ148" s="72"/>
      <c r="AR148" s="71">
        <v>3</v>
      </c>
      <c r="AS148" s="71">
        <v>2</v>
      </c>
      <c r="AT148" s="71">
        <v>0</v>
      </c>
      <c r="AU148" s="71">
        <v>0</v>
      </c>
      <c r="AV148" s="71">
        <v>0</v>
      </c>
      <c r="AW148" s="71">
        <v>0</v>
      </c>
      <c r="AX148" s="71"/>
      <c r="AY148" s="72"/>
      <c r="AZ148" s="71">
        <v>11.5</v>
      </c>
      <c r="BA148" s="71">
        <v>21.1</v>
      </c>
      <c r="BB148" s="71">
        <v>0</v>
      </c>
      <c r="BC148" s="71">
        <v>0</v>
      </c>
      <c r="BD148" s="71">
        <v>0</v>
      </c>
      <c r="BE148" s="71">
        <v>0</v>
      </c>
      <c r="BF148" s="71"/>
      <c r="BG148" s="72"/>
      <c r="BH148" s="71">
        <v>0</v>
      </c>
      <c r="BI148" s="71">
        <v>0</v>
      </c>
      <c r="BJ148" s="71">
        <v>0</v>
      </c>
      <c r="BK148" s="71">
        <v>0.41399999999999998</v>
      </c>
      <c r="BL148" s="71">
        <v>0</v>
      </c>
      <c r="BM148" s="71">
        <v>0</v>
      </c>
      <c r="BN148" s="72"/>
      <c r="BO148" s="71">
        <v>0</v>
      </c>
      <c r="BP148" s="71">
        <v>0</v>
      </c>
      <c r="BQ148" s="71">
        <v>0</v>
      </c>
      <c r="BR148" s="71">
        <v>1</v>
      </c>
      <c r="BS148" s="71">
        <v>0</v>
      </c>
      <c r="BT148" s="71">
        <v>0</v>
      </c>
      <c r="BU148"/>
      <c r="BV148" s="70">
        <v>0.41399999999999998</v>
      </c>
      <c r="BW148" s="70">
        <v>0</v>
      </c>
      <c r="BX148" s="70">
        <v>0</v>
      </c>
      <c r="BY148" s="70">
        <v>0</v>
      </c>
      <c r="BZ148" s="70">
        <v>0</v>
      </c>
      <c r="CA148" s="70">
        <v>0</v>
      </c>
      <c r="CB148" s="70">
        <v>0</v>
      </c>
      <c r="CC148" s="70">
        <v>0</v>
      </c>
      <c r="CD148" s="70">
        <v>0</v>
      </c>
    </row>
    <row r="149" spans="1:82">
      <c r="A149" s="70" t="s">
        <v>1891</v>
      </c>
      <c r="B149" s="70">
        <v>202</v>
      </c>
      <c r="C149" s="70">
        <v>15</v>
      </c>
      <c r="D149" s="70">
        <v>12</v>
      </c>
      <c r="E149" s="70">
        <v>2018</v>
      </c>
      <c r="F149" s="70" t="s">
        <v>183</v>
      </c>
      <c r="G149" s="70" t="s">
        <v>1876</v>
      </c>
      <c r="H149" s="70" t="s">
        <v>1877</v>
      </c>
      <c r="I149" s="148"/>
      <c r="J149" s="71">
        <v>0.2119495525866118</v>
      </c>
      <c r="K149" s="71">
        <v>0.63709244375577001</v>
      </c>
      <c r="L149" s="71">
        <v>9.5939438863283225E-2</v>
      </c>
      <c r="M149" s="71">
        <v>3.8749541806390675</v>
      </c>
      <c r="N149" s="71">
        <v>3.9462960027211231</v>
      </c>
      <c r="O149" s="71">
        <v>2.7899099231001352</v>
      </c>
      <c r="P149" s="71">
        <v>7.4948599440547765</v>
      </c>
      <c r="Q149" s="71">
        <v>0.157247847616274</v>
      </c>
      <c r="R149" s="71">
        <v>10.90387158760776</v>
      </c>
      <c r="S149" s="71">
        <v>9.4874860079999998E-2</v>
      </c>
      <c r="T149" s="72"/>
      <c r="U149" s="71">
        <v>36432</v>
      </c>
      <c r="V149" s="71">
        <v>308</v>
      </c>
      <c r="W149" s="71">
        <v>1</v>
      </c>
      <c r="X149" s="71">
        <v>1063</v>
      </c>
      <c r="Y149" s="71">
        <v>1620</v>
      </c>
      <c r="Z149" s="71">
        <v>1700</v>
      </c>
      <c r="AA149" s="71">
        <v>1568</v>
      </c>
      <c r="AB149" s="71">
        <v>2481</v>
      </c>
      <c r="AC149" s="71">
        <v>1891782</v>
      </c>
      <c r="AD149" s="71">
        <v>9.4874860079999998E-2</v>
      </c>
      <c r="AE149" s="72"/>
      <c r="AF149" s="71">
        <v>307957.8993171138</v>
      </c>
      <c r="AG149" s="71">
        <v>486074.35140438302</v>
      </c>
      <c r="AH149" s="71">
        <v>20609.593698654091</v>
      </c>
      <c r="AI149" s="71">
        <v>6026981.3952836627</v>
      </c>
      <c r="AJ149" s="71">
        <v>5739289.542972127</v>
      </c>
      <c r="AK149" s="71">
        <v>0</v>
      </c>
      <c r="AL149" s="71">
        <v>0</v>
      </c>
      <c r="AM149" s="71">
        <v>341512.40567560092</v>
      </c>
      <c r="AN149" s="71">
        <v>0</v>
      </c>
      <c r="AO149" s="71">
        <v>0</v>
      </c>
      <c r="AP149" s="71">
        <v>12922425.188351542</v>
      </c>
      <c r="AQ149" s="72"/>
      <c r="AR149" s="71">
        <v>3</v>
      </c>
      <c r="AS149" s="71">
        <v>2</v>
      </c>
      <c r="AT149" s="71">
        <v>0</v>
      </c>
      <c r="AU149" s="71">
        <v>0</v>
      </c>
      <c r="AV149" s="71">
        <v>0</v>
      </c>
      <c r="AW149" s="71">
        <v>0</v>
      </c>
      <c r="AX149" s="71"/>
      <c r="AY149" s="72"/>
      <c r="AZ149" s="71">
        <v>12</v>
      </c>
      <c r="BA149" s="71">
        <v>21</v>
      </c>
      <c r="BB149" s="71">
        <v>0</v>
      </c>
      <c r="BC149" s="71">
        <v>0</v>
      </c>
      <c r="BD149" s="71">
        <v>0</v>
      </c>
      <c r="BE149" s="71">
        <v>0</v>
      </c>
      <c r="BF149" s="71"/>
      <c r="BG149" s="72"/>
      <c r="BH149" s="71">
        <v>0</v>
      </c>
      <c r="BI149" s="71">
        <v>0</v>
      </c>
      <c r="BJ149" s="71">
        <v>0</v>
      </c>
      <c r="BK149" s="71">
        <v>0.40500000000000003</v>
      </c>
      <c r="BL149" s="71">
        <v>0</v>
      </c>
      <c r="BM149" s="71">
        <v>0</v>
      </c>
      <c r="BN149" s="72"/>
      <c r="BO149" s="71">
        <v>0</v>
      </c>
      <c r="BP149" s="71">
        <v>0</v>
      </c>
      <c r="BQ149" s="71">
        <v>0</v>
      </c>
      <c r="BR149" s="71">
        <v>1</v>
      </c>
      <c r="BS149" s="71">
        <v>0</v>
      </c>
      <c r="BT149" s="71">
        <v>0</v>
      </c>
      <c r="BU149"/>
      <c r="BV149" s="70">
        <v>0.40500000000000003</v>
      </c>
      <c r="BW149" s="70">
        <v>0</v>
      </c>
      <c r="BX149" s="70">
        <v>0</v>
      </c>
      <c r="BY149" s="70">
        <v>0</v>
      </c>
      <c r="BZ149" s="70">
        <v>0</v>
      </c>
      <c r="CA149" s="70">
        <v>0</v>
      </c>
      <c r="CB149" s="70">
        <v>0</v>
      </c>
      <c r="CC149" s="70">
        <v>0</v>
      </c>
      <c r="CD149" s="70">
        <v>0</v>
      </c>
    </row>
    <row r="150" spans="1:82">
      <c r="A150" s="70" t="s">
        <v>1892</v>
      </c>
      <c r="B150" s="70">
        <v>203</v>
      </c>
      <c r="C150" s="70">
        <v>16</v>
      </c>
      <c r="D150" s="70">
        <v>12</v>
      </c>
      <c r="E150" s="70">
        <v>2019</v>
      </c>
      <c r="F150" s="70" t="s">
        <v>158</v>
      </c>
      <c r="G150" s="70" t="s">
        <v>1876</v>
      </c>
      <c r="H150" s="70" t="s">
        <v>1877</v>
      </c>
      <c r="I150" s="148"/>
      <c r="J150" s="71">
        <v>0</v>
      </c>
      <c r="K150" s="71">
        <v>0.57692634498572226</v>
      </c>
      <c r="L150" s="71">
        <v>9.7276596815654315E-2</v>
      </c>
      <c r="M150" s="71">
        <v>3.7491909036429654</v>
      </c>
      <c r="N150" s="71">
        <v>3.5980919766009949</v>
      </c>
      <c r="O150" s="71">
        <v>2.7057806288701034</v>
      </c>
      <c r="P150" s="71">
        <v>6.8819679178237445</v>
      </c>
      <c r="Q150" s="71">
        <v>0.14964728239413799</v>
      </c>
      <c r="R150" s="71">
        <v>8.7458847246200921</v>
      </c>
      <c r="S150" s="71">
        <v>0.46465629560000005</v>
      </c>
      <c r="T150" s="72"/>
      <c r="U150" s="71">
        <v>0</v>
      </c>
      <c r="V150" s="71">
        <v>308</v>
      </c>
      <c r="W150" s="71">
        <v>1</v>
      </c>
      <c r="X150" s="71">
        <v>1063</v>
      </c>
      <c r="Y150" s="71">
        <v>1577</v>
      </c>
      <c r="Z150" s="71">
        <v>1694</v>
      </c>
      <c r="AA150" s="71">
        <v>1429</v>
      </c>
      <c r="AB150" s="71">
        <v>2425</v>
      </c>
      <c r="AC150" s="71">
        <v>1542232</v>
      </c>
      <c r="AD150" s="71">
        <v>0.46465629559999999</v>
      </c>
      <c r="AE150" s="72"/>
      <c r="AF150" s="71">
        <v>0</v>
      </c>
      <c r="AG150" s="71">
        <v>468834.58222141379</v>
      </c>
      <c r="AH150" s="71">
        <v>21907.49526932267</v>
      </c>
      <c r="AI150" s="71">
        <v>6085288.5098498398</v>
      </c>
      <c r="AJ150" s="71">
        <v>5427916.3741761465</v>
      </c>
      <c r="AK150" s="71">
        <v>0</v>
      </c>
      <c r="AL150" s="71">
        <v>0</v>
      </c>
      <c r="AM150" s="71">
        <v>330266.74460977392</v>
      </c>
      <c r="AN150" s="71">
        <v>0</v>
      </c>
      <c r="AO150" s="71">
        <v>0</v>
      </c>
      <c r="AP150" s="71">
        <v>12334213.706126496</v>
      </c>
      <c r="AQ150" s="72"/>
      <c r="AR150" s="71">
        <v>3</v>
      </c>
      <c r="AS150" s="71">
        <v>2</v>
      </c>
      <c r="AT150" s="71">
        <v>0</v>
      </c>
      <c r="AU150" s="71">
        <v>0</v>
      </c>
      <c r="AV150" s="71">
        <v>0</v>
      </c>
      <c r="AW150" s="71">
        <v>0</v>
      </c>
      <c r="AX150" s="71"/>
      <c r="AY150" s="72"/>
      <c r="AZ150" s="71">
        <v>11.5</v>
      </c>
      <c r="BA150" s="71">
        <v>21.1</v>
      </c>
      <c r="BB150" s="71">
        <v>0</v>
      </c>
      <c r="BC150" s="71">
        <v>0</v>
      </c>
      <c r="BD150" s="71">
        <v>0</v>
      </c>
      <c r="BE150" s="71">
        <v>0</v>
      </c>
      <c r="BF150" s="71"/>
      <c r="BG150" s="72"/>
      <c r="BH150" s="71">
        <v>0</v>
      </c>
      <c r="BI150" s="71">
        <v>0</v>
      </c>
      <c r="BJ150" s="71">
        <v>0</v>
      </c>
      <c r="BK150" s="71">
        <v>0.40500000000000003</v>
      </c>
      <c r="BL150" s="71">
        <v>0</v>
      </c>
      <c r="BM150" s="71">
        <v>0</v>
      </c>
      <c r="BN150" s="72"/>
      <c r="BO150" s="71">
        <v>0</v>
      </c>
      <c r="BP150" s="71">
        <v>0</v>
      </c>
      <c r="BQ150" s="71">
        <v>0</v>
      </c>
      <c r="BR150" s="71">
        <v>1</v>
      </c>
      <c r="BS150" s="71">
        <v>0</v>
      </c>
      <c r="BT150" s="71">
        <v>0</v>
      </c>
      <c r="BU150"/>
      <c r="BV150" s="70">
        <v>0.40500000000000003</v>
      </c>
      <c r="BW150" s="70">
        <v>0</v>
      </c>
      <c r="BX150" s="70">
        <v>0</v>
      </c>
      <c r="BY150" s="70">
        <v>0</v>
      </c>
      <c r="BZ150" s="70">
        <v>0</v>
      </c>
      <c r="CA150" s="70">
        <v>0</v>
      </c>
      <c r="CB150" s="70">
        <v>0</v>
      </c>
      <c r="CC150" s="70">
        <v>0</v>
      </c>
      <c r="CD150" s="70">
        <v>0</v>
      </c>
    </row>
    <row r="151" spans="1:82">
      <c r="A151" s="70" t="s">
        <v>1893</v>
      </c>
      <c r="B151" s="70">
        <v>204</v>
      </c>
      <c r="C151" s="70">
        <v>17</v>
      </c>
      <c r="D151" s="70">
        <v>12</v>
      </c>
      <c r="E151" s="70">
        <v>2020</v>
      </c>
      <c r="F151" s="70" t="s">
        <v>159</v>
      </c>
      <c r="G151" s="70" t="s">
        <v>1876</v>
      </c>
      <c r="H151" s="70" t="s">
        <v>1877</v>
      </c>
      <c r="I151" s="148"/>
      <c r="J151" s="71">
        <v>0</v>
      </c>
      <c r="K151" s="71">
        <v>0.52910938261002149</v>
      </c>
      <c r="L151" s="71">
        <v>0.39618639421762764</v>
      </c>
      <c r="M151" s="71">
        <v>3.1796939315133264</v>
      </c>
      <c r="N151" s="71">
        <v>3.5564940028222152</v>
      </c>
      <c r="O151" s="71">
        <v>2.3342610186358179</v>
      </c>
      <c r="P151" s="71">
        <v>6.4475554544962028</v>
      </c>
      <c r="Q151" s="71">
        <v>0.14050340385962601</v>
      </c>
      <c r="R151" s="71">
        <v>10.786712458592955</v>
      </c>
      <c r="S151" s="71">
        <v>0.89098633638000002</v>
      </c>
      <c r="T151" s="72"/>
      <c r="U151" s="71">
        <v>0</v>
      </c>
      <c r="V151" s="71">
        <v>280</v>
      </c>
      <c r="W151" s="71">
        <v>5</v>
      </c>
      <c r="X151" s="71">
        <v>1033</v>
      </c>
      <c r="Y151" s="71">
        <v>1551</v>
      </c>
      <c r="Z151" s="71">
        <v>1668</v>
      </c>
      <c r="AA151" s="71">
        <v>1423</v>
      </c>
      <c r="AB151" s="71">
        <v>2383</v>
      </c>
      <c r="AC151" s="71">
        <v>1912157.9999999998</v>
      </c>
      <c r="AD151" s="71">
        <v>0.89098633638000002</v>
      </c>
      <c r="AE151" s="72"/>
      <c r="AF151" s="71"/>
      <c r="AG151" s="71">
        <v>404803.16303396918</v>
      </c>
      <c r="AH151" s="71">
        <v>92679.606381251433</v>
      </c>
      <c r="AI151" s="71">
        <v>5241025.0640842104</v>
      </c>
      <c r="AJ151" s="71">
        <v>5506673.7224421762</v>
      </c>
      <c r="AK151" s="71"/>
      <c r="AL151" s="71"/>
      <c r="AM151" s="71">
        <v>311007.97568220453</v>
      </c>
      <c r="AN151" s="71"/>
      <c r="AO151" s="71"/>
      <c r="AP151" s="71">
        <v>11556189.531623812</v>
      </c>
      <c r="AQ151" s="72"/>
      <c r="AR151" s="71">
        <v>3</v>
      </c>
      <c r="AS151" s="71">
        <v>2</v>
      </c>
      <c r="AT151" s="71">
        <v>0</v>
      </c>
      <c r="AU151" s="71">
        <v>0</v>
      </c>
      <c r="AV151" s="71">
        <v>0</v>
      </c>
      <c r="AW151" s="71">
        <v>0</v>
      </c>
      <c r="AX151" s="71"/>
      <c r="AY151" s="72"/>
      <c r="AZ151" s="71">
        <v>11.5</v>
      </c>
      <c r="BA151" s="71">
        <v>21.1</v>
      </c>
      <c r="BB151" s="71">
        <v>0</v>
      </c>
      <c r="BC151" s="71">
        <v>0</v>
      </c>
      <c r="BD151" s="71">
        <v>0</v>
      </c>
      <c r="BE151" s="71">
        <v>0</v>
      </c>
      <c r="BF151" s="71"/>
      <c r="BG151" s="72"/>
      <c r="BH151" s="71">
        <v>0</v>
      </c>
      <c r="BI151" s="71">
        <v>0</v>
      </c>
      <c r="BJ151" s="71">
        <v>0</v>
      </c>
      <c r="BK151" s="71">
        <v>0.39</v>
      </c>
      <c r="BL151" s="71">
        <v>0</v>
      </c>
      <c r="BM151" s="71">
        <v>0</v>
      </c>
      <c r="BN151" s="72"/>
      <c r="BO151" s="71">
        <v>0</v>
      </c>
      <c r="BP151" s="71">
        <v>0</v>
      </c>
      <c r="BQ151" s="71">
        <v>0</v>
      </c>
      <c r="BR151" s="71">
        <v>1</v>
      </c>
      <c r="BS151" s="71">
        <v>0</v>
      </c>
      <c r="BT151" s="71">
        <v>0</v>
      </c>
      <c r="BU151"/>
      <c r="BV151" s="70">
        <v>0.39</v>
      </c>
      <c r="BW151" s="70">
        <v>0</v>
      </c>
      <c r="BX151" s="70">
        <v>0</v>
      </c>
      <c r="BY151" s="70">
        <v>0</v>
      </c>
      <c r="BZ151" s="70">
        <v>0</v>
      </c>
      <c r="CA151" s="70">
        <v>0</v>
      </c>
      <c r="CB151" s="70">
        <v>0</v>
      </c>
      <c r="CC151" s="70">
        <v>0</v>
      </c>
      <c r="CD151" s="70">
        <v>0</v>
      </c>
    </row>
    <row r="152" spans="1:82">
      <c r="A152" s="70" t="s">
        <v>1894</v>
      </c>
      <c r="B152" s="70">
        <v>204</v>
      </c>
      <c r="C152" s="70">
        <v>18</v>
      </c>
      <c r="D152" s="70">
        <v>12</v>
      </c>
      <c r="E152" s="70">
        <v>2021</v>
      </c>
      <c r="F152" s="70" t="s">
        <v>160</v>
      </c>
      <c r="G152" s="70" t="s">
        <v>1876</v>
      </c>
      <c r="H152" s="70" t="s">
        <v>1877</v>
      </c>
      <c r="I152" s="148"/>
      <c r="J152" s="71">
        <v>0</v>
      </c>
      <c r="K152" s="71">
        <v>0.60601337828754465</v>
      </c>
      <c r="L152" s="71">
        <v>0.42584547980906839</v>
      </c>
      <c r="M152" s="71">
        <v>3.4778603088279154</v>
      </c>
      <c r="N152" s="71">
        <v>3.5594996754596915</v>
      </c>
      <c r="O152" s="71">
        <v>2.2969392776485247</v>
      </c>
      <c r="P152" s="71">
        <v>6.5052538622791243</v>
      </c>
      <c r="Q152" s="71">
        <v>0.13791034767274399</v>
      </c>
      <c r="R152" s="71">
        <v>9.4067966126447224</v>
      </c>
      <c r="S152" s="71">
        <v>0.20969232808499999</v>
      </c>
      <c r="T152" s="72"/>
      <c r="U152" s="71">
        <v>0</v>
      </c>
      <c r="V152" s="71">
        <v>280</v>
      </c>
      <c r="W152" s="71">
        <v>5</v>
      </c>
      <c r="X152" s="71">
        <v>1033</v>
      </c>
      <c r="Y152" s="71">
        <v>1540</v>
      </c>
      <c r="Z152" s="71">
        <v>1690</v>
      </c>
      <c r="AA152" s="71">
        <v>1400</v>
      </c>
      <c r="AB152" s="71">
        <v>2362</v>
      </c>
      <c r="AC152" s="71">
        <v>1617709.9999999998</v>
      </c>
      <c r="AD152" s="71">
        <v>0.20969232808499999</v>
      </c>
      <c r="AE152" s="72"/>
      <c r="AF152" s="71">
        <v>0</v>
      </c>
      <c r="AG152" s="71">
        <v>464628.59676821099</v>
      </c>
      <c r="AH152" s="71">
        <v>94784.296988559436</v>
      </c>
      <c r="AI152" s="71">
        <v>5666047.1654813103</v>
      </c>
      <c r="AJ152" s="71">
        <v>5269750.1905705752</v>
      </c>
      <c r="AK152" s="71">
        <v>0</v>
      </c>
      <c r="AL152" s="71">
        <v>0</v>
      </c>
      <c r="AM152" s="71">
        <v>310045.30300203047</v>
      </c>
      <c r="AN152" s="71">
        <v>0</v>
      </c>
      <c r="AO152" s="71">
        <v>0</v>
      </c>
      <c r="AP152" s="71">
        <v>11805255.552810686</v>
      </c>
      <c r="AQ152" s="72"/>
      <c r="AR152" s="71">
        <v>3</v>
      </c>
      <c r="AS152" s="71">
        <v>2</v>
      </c>
      <c r="AT152" s="71">
        <v>0</v>
      </c>
      <c r="AU152" s="71">
        <v>0</v>
      </c>
      <c r="AV152" s="71">
        <v>0</v>
      </c>
      <c r="AW152" s="71">
        <v>0</v>
      </c>
      <c r="AX152" s="71"/>
      <c r="AY152" s="72"/>
      <c r="AZ152" s="71">
        <v>11.5</v>
      </c>
      <c r="BA152" s="71">
        <v>21.1</v>
      </c>
      <c r="BB152" s="71">
        <v>0</v>
      </c>
      <c r="BC152" s="71">
        <v>0</v>
      </c>
      <c r="BD152" s="71">
        <v>0</v>
      </c>
      <c r="BE152" s="71">
        <v>0</v>
      </c>
      <c r="BF152" s="71"/>
      <c r="BG152" s="72"/>
      <c r="BH152" s="71">
        <v>0</v>
      </c>
      <c r="BI152" s="71">
        <v>0</v>
      </c>
      <c r="BJ152" s="71">
        <v>0</v>
      </c>
      <c r="BK152" s="71">
        <v>0.39800000000000002</v>
      </c>
      <c r="BL152" s="71">
        <v>0</v>
      </c>
      <c r="BM152" s="71">
        <v>0</v>
      </c>
      <c r="BN152" s="72"/>
      <c r="BO152" s="71">
        <v>0</v>
      </c>
      <c r="BP152" s="71">
        <v>0</v>
      </c>
      <c r="BQ152" s="71">
        <v>0</v>
      </c>
      <c r="BR152" s="71">
        <v>1</v>
      </c>
      <c r="BS152" s="71">
        <v>0</v>
      </c>
      <c r="BT152" s="71">
        <v>0</v>
      </c>
      <c r="BU152"/>
      <c r="BV152" s="70">
        <v>0.39800000000000002</v>
      </c>
      <c r="BW152" s="70">
        <v>0</v>
      </c>
      <c r="BX152" s="70">
        <v>0</v>
      </c>
      <c r="BY152" s="70">
        <v>0</v>
      </c>
      <c r="BZ152" s="70">
        <v>0</v>
      </c>
      <c r="CA152" s="70">
        <v>0</v>
      </c>
      <c r="CB152" s="70">
        <v>0</v>
      </c>
      <c r="CC152" s="70">
        <v>0</v>
      </c>
      <c r="CD152" s="70">
        <v>0</v>
      </c>
    </row>
    <row r="153" spans="1:82">
      <c r="A153" s="70" t="s">
        <v>1895</v>
      </c>
      <c r="B153" s="70">
        <v>204</v>
      </c>
      <c r="C153" s="70">
        <v>19</v>
      </c>
      <c r="D153" s="70">
        <v>12</v>
      </c>
      <c r="E153" s="70">
        <v>2022</v>
      </c>
      <c r="F153" s="70" t="s">
        <v>161</v>
      </c>
      <c r="G153" s="70" t="s">
        <v>1876</v>
      </c>
      <c r="H153" s="70" t="s">
        <v>1877</v>
      </c>
      <c r="I153" s="148"/>
      <c r="J153" s="71">
        <v>0</v>
      </c>
      <c r="K153" s="71">
        <v>0.57201827903943581</v>
      </c>
      <c r="L153" s="71">
        <v>0.37329788953907572</v>
      </c>
      <c r="M153" s="71">
        <v>3.4237647609303541</v>
      </c>
      <c r="N153" s="71">
        <v>3.5189118860419182</v>
      </c>
      <c r="O153" s="71">
        <v>2.3531835309322826</v>
      </c>
      <c r="P153" s="71">
        <v>6.4258814581232944</v>
      </c>
      <c r="Q153" s="71">
        <v>0.13545950760880091</v>
      </c>
      <c r="R153" s="71">
        <v>8.897761142510527</v>
      </c>
      <c r="S153" s="71">
        <v>0.18242499279999999</v>
      </c>
      <c r="T153" s="72"/>
      <c r="U153" s="71">
        <v>0</v>
      </c>
      <c r="V153" s="71">
        <v>280</v>
      </c>
      <c r="W153" s="71">
        <v>5</v>
      </c>
      <c r="X153" s="71">
        <v>1033</v>
      </c>
      <c r="Y153" s="71">
        <v>1496</v>
      </c>
      <c r="Z153" s="71">
        <v>1645</v>
      </c>
      <c r="AA153" s="71">
        <v>1404</v>
      </c>
      <c r="AB153" s="71">
        <v>2301</v>
      </c>
      <c r="AC153" s="71">
        <v>1549387.9999999998</v>
      </c>
      <c r="AD153" s="71">
        <v>0.18242499279999999</v>
      </c>
      <c r="AE153" s="72"/>
      <c r="AF153" s="71">
        <v>0</v>
      </c>
      <c r="AG153" s="71">
        <v>469520.72085312649</v>
      </c>
      <c r="AH153" s="71">
        <v>94460.569587160731</v>
      </c>
      <c r="AI153" s="71">
        <v>5511677.9676357247</v>
      </c>
      <c r="AJ153" s="71">
        <v>5465813.0732497908</v>
      </c>
      <c r="AK153" s="71">
        <v>0</v>
      </c>
      <c r="AL153" s="71">
        <v>0</v>
      </c>
      <c r="AM153" s="71">
        <v>297121.90443077293</v>
      </c>
      <c r="AN153" s="71">
        <v>0</v>
      </c>
      <c r="AO153" s="71">
        <v>0</v>
      </c>
      <c r="AP153" s="71">
        <v>11838594.235756576</v>
      </c>
      <c r="AQ153" s="72"/>
      <c r="AR153" s="71">
        <v>3</v>
      </c>
      <c r="AS153" s="71">
        <v>2</v>
      </c>
      <c r="AT153" s="71">
        <v>0</v>
      </c>
      <c r="AU153" s="71">
        <v>0</v>
      </c>
      <c r="AV153" s="71">
        <v>0</v>
      </c>
      <c r="AW153" s="71">
        <v>0</v>
      </c>
      <c r="AX153" s="71"/>
      <c r="AY153" s="72"/>
      <c r="AZ153" s="71">
        <v>11.5</v>
      </c>
      <c r="BA153" s="71">
        <v>21.1</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1896</v>
      </c>
      <c r="B154" s="70">
        <v>204</v>
      </c>
      <c r="C154" s="70">
        <v>20</v>
      </c>
      <c r="D154" s="70">
        <v>12</v>
      </c>
      <c r="E154" s="70">
        <v>2023</v>
      </c>
      <c r="F154" s="70" t="s">
        <v>1539</v>
      </c>
      <c r="G154" s="70" t="s">
        <v>1876</v>
      </c>
      <c r="H154" s="70" t="s">
        <v>1877</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3</v>
      </c>
      <c r="AS154" s="71">
        <v>2</v>
      </c>
      <c r="AT154" s="71">
        <v>0</v>
      </c>
      <c r="AU154" s="71">
        <v>0</v>
      </c>
      <c r="AV154" s="71">
        <v>0</v>
      </c>
      <c r="AW154" s="71">
        <v>0</v>
      </c>
      <c r="AX154" s="71"/>
      <c r="AY154" s="72"/>
      <c r="AZ154" s="71">
        <v>11.5</v>
      </c>
      <c r="BA154" s="71">
        <v>21.1</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1897</v>
      </c>
      <c r="B155" s="70">
        <v>204</v>
      </c>
      <c r="C155" s="70">
        <v>21</v>
      </c>
      <c r="D155" s="70">
        <v>12</v>
      </c>
      <c r="E155" s="70">
        <v>2024</v>
      </c>
      <c r="F155" s="70" t="s">
        <v>1554</v>
      </c>
      <c r="G155" s="70" t="s">
        <v>1876</v>
      </c>
      <c r="H155" s="70" t="s">
        <v>1877</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1898</v>
      </c>
      <c r="B156" s="70">
        <v>103</v>
      </c>
      <c r="C156" s="70">
        <v>1</v>
      </c>
      <c r="D156" s="70">
        <v>7</v>
      </c>
      <c r="E156" s="70">
        <v>1990</v>
      </c>
      <c r="F156" s="70" t="s">
        <v>787</v>
      </c>
      <c r="G156" s="70" t="s">
        <v>1669</v>
      </c>
      <c r="H156" s="70" t="s">
        <v>1670</v>
      </c>
      <c r="I156" s="148"/>
      <c r="J156" s="71">
        <v>16.29511462905926</v>
      </c>
      <c r="K156" s="71">
        <v>2.3227838833837091</v>
      </c>
      <c r="L156" s="71">
        <v>0.42747769864710222</v>
      </c>
      <c r="M156" s="71">
        <v>3.5070372609818761</v>
      </c>
      <c r="N156" s="71">
        <v>7.801754271618182</v>
      </c>
      <c r="O156" s="71">
        <v>1.762653508351002</v>
      </c>
      <c r="P156" s="71">
        <v>3.0558735581683969</v>
      </c>
      <c r="Q156" s="71">
        <v>0.31539838825289102</v>
      </c>
      <c r="R156" s="71">
        <v>30.22761889953108</v>
      </c>
      <c r="S156" s="71">
        <v>0.25683283427896891</v>
      </c>
      <c r="T156" s="72"/>
      <c r="U156" s="71">
        <v>457509</v>
      </c>
      <c r="V156" s="71">
        <v>425</v>
      </c>
      <c r="W156" s="71">
        <v>5</v>
      </c>
      <c r="X156" s="71">
        <v>1176</v>
      </c>
      <c r="Y156" s="71">
        <v>1669</v>
      </c>
      <c r="Z156" s="71">
        <v>725</v>
      </c>
      <c r="AA156" s="71">
        <v>742</v>
      </c>
      <c r="AB156" s="71">
        <v>5121</v>
      </c>
      <c r="AC156" s="71">
        <v>5235478</v>
      </c>
      <c r="AD156" s="71">
        <v>0.25683283427896891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1899</v>
      </c>
      <c r="B157" s="70">
        <v>104</v>
      </c>
      <c r="C157" s="70">
        <v>2</v>
      </c>
      <c r="D157" s="70">
        <v>7</v>
      </c>
      <c r="E157" s="70">
        <v>2005</v>
      </c>
      <c r="F157" s="70" t="s">
        <v>789</v>
      </c>
      <c r="G157" s="70" t="s">
        <v>1669</v>
      </c>
      <c r="H157" s="70" t="s">
        <v>1670</v>
      </c>
      <c r="I157" s="148"/>
      <c r="J157" s="71">
        <v>9.9241466166025223</v>
      </c>
      <c r="K157" s="71">
        <v>0.78351194618184605</v>
      </c>
      <c r="L157" s="71">
        <v>0</v>
      </c>
      <c r="M157" s="71">
        <v>6.619575638290601</v>
      </c>
      <c r="N157" s="71">
        <v>7.2494206312074372</v>
      </c>
      <c r="O157" s="71">
        <v>2.752297117610587</v>
      </c>
      <c r="P157" s="71">
        <v>3.8167556025979739</v>
      </c>
      <c r="Q157" s="71">
        <v>0.19818776218776399</v>
      </c>
      <c r="R157" s="71">
        <v>40.367265139779171</v>
      </c>
      <c r="S157" s="71">
        <v>0.37605132600000002</v>
      </c>
      <c r="T157" s="72"/>
      <c r="U157" s="71">
        <v>306511</v>
      </c>
      <c r="V157" s="71">
        <v>239</v>
      </c>
      <c r="W157" s="71">
        <v>0</v>
      </c>
      <c r="X157" s="71">
        <v>1075</v>
      </c>
      <c r="Y157" s="71">
        <v>1478</v>
      </c>
      <c r="Z157" s="71">
        <v>1310</v>
      </c>
      <c r="AA157" s="71">
        <v>759</v>
      </c>
      <c r="AB157" s="71">
        <v>3364</v>
      </c>
      <c r="AC157" s="71">
        <v>7138115</v>
      </c>
      <c r="AD157" s="71">
        <v>0.37605132600000002</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1900</v>
      </c>
      <c r="B158" s="70">
        <v>105</v>
      </c>
      <c r="C158" s="70">
        <v>3</v>
      </c>
      <c r="D158" s="70">
        <v>7</v>
      </c>
      <c r="E158" s="70">
        <v>2006</v>
      </c>
      <c r="F158" s="70" t="s">
        <v>790</v>
      </c>
      <c r="G158" s="1064" t="s">
        <v>1669</v>
      </c>
      <c r="H158" s="70" t="s">
        <v>1670</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1901</v>
      </c>
      <c r="B159" s="70">
        <v>106</v>
      </c>
      <c r="C159" s="70">
        <v>4</v>
      </c>
      <c r="D159" s="70">
        <v>7</v>
      </c>
      <c r="E159" s="70">
        <v>2007</v>
      </c>
      <c r="F159" s="70" t="s">
        <v>791</v>
      </c>
      <c r="G159" s="1064" t="s">
        <v>1669</v>
      </c>
      <c r="H159" s="70" t="s">
        <v>1670</v>
      </c>
      <c r="I159" s="148"/>
      <c r="J159" s="71">
        <v>10.60492469074007</v>
      </c>
      <c r="K159" s="71">
        <v>0.65521360740745527</v>
      </c>
      <c r="L159" s="71">
        <v>1.969651597801966</v>
      </c>
      <c r="M159" s="71">
        <v>5.9190638914061608</v>
      </c>
      <c r="N159" s="71">
        <v>6.9760090180319514</v>
      </c>
      <c r="O159" s="71">
        <v>2.62130731204208</v>
      </c>
      <c r="P159" s="71">
        <v>3.7737045422765729</v>
      </c>
      <c r="Q159" s="71">
        <v>0.19718549326792001</v>
      </c>
      <c r="R159" s="71">
        <v>39.979300736756578</v>
      </c>
      <c r="S159" s="71">
        <v>0.20581364225000001</v>
      </c>
      <c r="T159" s="72"/>
      <c r="U159" s="71">
        <v>348268</v>
      </c>
      <c r="V159" s="71">
        <v>218</v>
      </c>
      <c r="W159" s="71">
        <v>24</v>
      </c>
      <c r="X159" s="71">
        <v>1204</v>
      </c>
      <c r="Y159" s="71">
        <v>1426</v>
      </c>
      <c r="Z159" s="71">
        <v>1297</v>
      </c>
      <c r="AA159" s="71">
        <v>739</v>
      </c>
      <c r="AB159" s="71">
        <v>3170</v>
      </c>
      <c r="AC159" s="71">
        <v>7272354</v>
      </c>
      <c r="AD159" s="71">
        <v>0.20581364225000001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1902</v>
      </c>
      <c r="B160" s="70">
        <v>107</v>
      </c>
      <c r="C160" s="70">
        <v>5</v>
      </c>
      <c r="D160" s="70">
        <v>7</v>
      </c>
      <c r="E160" s="70">
        <v>2008</v>
      </c>
      <c r="F160" s="70" t="s">
        <v>792</v>
      </c>
      <c r="G160" s="70" t="s">
        <v>1669</v>
      </c>
      <c r="H160" s="70" t="s">
        <v>1670</v>
      </c>
      <c r="I160" s="148"/>
      <c r="J160" s="71">
        <v>10.66573882268955</v>
      </c>
      <c r="K160" s="71">
        <v>0.57505311988927255</v>
      </c>
      <c r="L160" s="71">
        <v>7.0863325677088834E-2</v>
      </c>
      <c r="M160" s="71">
        <v>6.9258779283096938</v>
      </c>
      <c r="N160" s="71">
        <v>7.0004957568454644</v>
      </c>
      <c r="O160" s="71">
        <v>2.5265661068216749</v>
      </c>
      <c r="P160" s="71">
        <v>3.703094984013318</v>
      </c>
      <c r="Q160" s="71">
        <v>0.190384067449127</v>
      </c>
      <c r="R160" s="71">
        <v>38.38387043843175</v>
      </c>
      <c r="S160" s="71">
        <v>0.43434355320000001</v>
      </c>
      <c r="T160" s="72"/>
      <c r="U160" s="71">
        <v>368020</v>
      </c>
      <c r="V160" s="71">
        <v>218</v>
      </c>
      <c r="W160" s="71">
        <v>1</v>
      </c>
      <c r="X160" s="71">
        <v>1204</v>
      </c>
      <c r="Y160" s="71">
        <v>1412</v>
      </c>
      <c r="Z160" s="71">
        <v>1294</v>
      </c>
      <c r="AA160" s="71">
        <v>726</v>
      </c>
      <c r="AB160" s="71">
        <v>3111</v>
      </c>
      <c r="AC160" s="71">
        <v>7250185</v>
      </c>
      <c r="AD160" s="71">
        <v>0.43434355320000001</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1903</v>
      </c>
      <c r="B161" s="70">
        <v>108</v>
      </c>
      <c r="C161" s="70">
        <v>6</v>
      </c>
      <c r="D161" s="70">
        <v>7</v>
      </c>
      <c r="E161" s="70">
        <v>2009</v>
      </c>
      <c r="F161" s="70" t="s">
        <v>176</v>
      </c>
      <c r="G161" s="70" t="s">
        <v>1669</v>
      </c>
      <c r="H161" s="70" t="s">
        <v>1670</v>
      </c>
      <c r="I161" s="148"/>
      <c r="J161" s="71">
        <v>10.421327092104701</v>
      </c>
      <c r="K161" s="71">
        <v>0.29506692258728551</v>
      </c>
      <c r="L161" s="71">
        <v>0.18551848788242481</v>
      </c>
      <c r="M161" s="71">
        <v>5.698161365068791</v>
      </c>
      <c r="N161" s="71">
        <v>5.9533120490229194</v>
      </c>
      <c r="O161" s="71">
        <v>2.5715869264783748</v>
      </c>
      <c r="P161" s="71">
        <v>3.557415124919344</v>
      </c>
      <c r="Q161" s="71">
        <v>0.17786524034596901</v>
      </c>
      <c r="R161" s="71">
        <v>38.03295429156055</v>
      </c>
      <c r="S161" s="71">
        <v>9.7476876800000001E-2</v>
      </c>
      <c r="T161" s="72"/>
      <c r="U161" s="71">
        <v>363132</v>
      </c>
      <c r="V161" s="71">
        <v>137</v>
      </c>
      <c r="W161" s="71">
        <v>3</v>
      </c>
      <c r="X161" s="71">
        <v>1251</v>
      </c>
      <c r="Y161" s="71">
        <v>1398</v>
      </c>
      <c r="Z161" s="71">
        <v>1300</v>
      </c>
      <c r="AA161" s="71">
        <v>716</v>
      </c>
      <c r="AB161" s="71">
        <v>3051</v>
      </c>
      <c r="AC161" s="71">
        <v>7008472</v>
      </c>
      <c r="AD161" s="71">
        <v>9.7476876800000001E-2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0.29799999999999999</v>
      </c>
      <c r="BL161" s="71">
        <v>0</v>
      </c>
      <c r="BM161" s="71">
        <v>0</v>
      </c>
      <c r="BN161" s="72"/>
      <c r="BO161" s="71">
        <v>0</v>
      </c>
      <c r="BP161" s="71">
        <v>0</v>
      </c>
      <c r="BQ161" s="71">
        <v>0</v>
      </c>
      <c r="BR161" s="71">
        <v>2</v>
      </c>
      <c r="BS161" s="71">
        <v>0</v>
      </c>
      <c r="BT161" s="71">
        <v>0</v>
      </c>
      <c r="BU161"/>
      <c r="BV161" s="70">
        <v>0.29799999999999999</v>
      </c>
      <c r="BW161" s="70">
        <v>0</v>
      </c>
      <c r="BX161" s="70">
        <v>0</v>
      </c>
      <c r="BY161" s="70">
        <v>0</v>
      </c>
      <c r="BZ161" s="70">
        <v>0</v>
      </c>
      <c r="CA161" s="70">
        <v>0</v>
      </c>
      <c r="CB161" s="70">
        <v>0</v>
      </c>
      <c r="CC161" s="70">
        <v>0</v>
      </c>
      <c r="CD161" s="70">
        <v>0</v>
      </c>
    </row>
    <row r="162" spans="1:82">
      <c r="A162" s="70" t="s">
        <v>1904</v>
      </c>
      <c r="B162" s="70">
        <v>109</v>
      </c>
      <c r="C162" s="70">
        <v>7</v>
      </c>
      <c r="D162" s="70">
        <v>7</v>
      </c>
      <c r="E162" s="70">
        <v>2010</v>
      </c>
      <c r="F162" s="70" t="s">
        <v>177</v>
      </c>
      <c r="G162" s="70" t="s">
        <v>1669</v>
      </c>
      <c r="H162" s="70" t="s">
        <v>1670</v>
      </c>
      <c r="I162" s="148"/>
      <c r="J162" s="71">
        <v>8.9299970167348821</v>
      </c>
      <c r="K162" s="71">
        <v>0.30772713024406051</v>
      </c>
      <c r="L162" s="71">
        <v>0.16889644936248799</v>
      </c>
      <c r="M162" s="71">
        <v>5.1006491320022507</v>
      </c>
      <c r="N162" s="71">
        <v>5.7447496643359406</v>
      </c>
      <c r="O162" s="71">
        <v>2.5084986973734371</v>
      </c>
      <c r="P162" s="71">
        <v>3.5873838528581929</v>
      </c>
      <c r="Q162" s="71">
        <v>0.18099592444809001</v>
      </c>
      <c r="R162" s="71">
        <v>40.380128897974153</v>
      </c>
      <c r="S162" s="71">
        <v>0.40119295272</v>
      </c>
      <c r="T162" s="72"/>
      <c r="U162" s="71">
        <v>348325</v>
      </c>
      <c r="V162" s="71">
        <v>137</v>
      </c>
      <c r="W162" s="71">
        <v>3</v>
      </c>
      <c r="X162" s="71">
        <v>1251</v>
      </c>
      <c r="Y162" s="71">
        <v>1372</v>
      </c>
      <c r="Z162" s="71">
        <v>1274</v>
      </c>
      <c r="AA162" s="71">
        <v>704</v>
      </c>
      <c r="AB162" s="71">
        <v>2975</v>
      </c>
      <c r="AC162" s="71">
        <v>7051524</v>
      </c>
      <c r="AD162" s="71">
        <v>0.40119295272</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0.3</v>
      </c>
      <c r="BL162" s="71">
        <v>0</v>
      </c>
      <c r="BM162" s="71">
        <v>0</v>
      </c>
      <c r="BN162" s="72"/>
      <c r="BO162" s="71">
        <v>0</v>
      </c>
      <c r="BP162" s="71">
        <v>0</v>
      </c>
      <c r="BQ162" s="71">
        <v>0</v>
      </c>
      <c r="BR162" s="71">
        <v>2</v>
      </c>
      <c r="BS162" s="71">
        <v>0</v>
      </c>
      <c r="BT162" s="71">
        <v>0</v>
      </c>
      <c r="BU162"/>
      <c r="BV162" s="70">
        <v>0.3</v>
      </c>
      <c r="BW162" s="70">
        <v>0</v>
      </c>
      <c r="BX162" s="70">
        <v>0</v>
      </c>
      <c r="BY162" s="70">
        <v>0</v>
      </c>
      <c r="BZ162" s="70">
        <v>0</v>
      </c>
      <c r="CA162" s="70">
        <v>0</v>
      </c>
      <c r="CB162" s="70">
        <v>0</v>
      </c>
      <c r="CC162" s="70">
        <v>0</v>
      </c>
      <c r="CD162" s="70">
        <v>0</v>
      </c>
    </row>
    <row r="163" spans="1:82">
      <c r="A163" s="70" t="s">
        <v>1905</v>
      </c>
      <c r="B163" s="70">
        <v>110</v>
      </c>
      <c r="C163" s="70">
        <v>8</v>
      </c>
      <c r="D163" s="70">
        <v>7</v>
      </c>
      <c r="E163" s="70">
        <v>2011</v>
      </c>
      <c r="F163" s="70" t="s">
        <v>178</v>
      </c>
      <c r="G163" s="70" t="s">
        <v>1669</v>
      </c>
      <c r="H163" s="70" t="s">
        <v>1670</v>
      </c>
      <c r="I163" s="148"/>
      <c r="J163" s="71">
        <v>14.94231659249296</v>
      </c>
      <c r="K163" s="71">
        <v>0.4311829487404974</v>
      </c>
      <c r="L163" s="71">
        <v>0.15759269386814789</v>
      </c>
      <c r="M163" s="71">
        <v>6.443553872989523</v>
      </c>
      <c r="N163" s="71">
        <v>6.8392337325096868</v>
      </c>
      <c r="O163" s="71">
        <v>2.4339619409995672</v>
      </c>
      <c r="P163" s="71">
        <v>3.543095740546323</v>
      </c>
      <c r="Q163" s="71">
        <v>0.20379412939778599</v>
      </c>
      <c r="R163" s="71">
        <v>36.345072937897712</v>
      </c>
      <c r="S163" s="71">
        <v>0.2847581736</v>
      </c>
      <c r="T163" s="72"/>
      <c r="U163" s="71">
        <v>548919</v>
      </c>
      <c r="V163" s="71">
        <v>137</v>
      </c>
      <c r="W163" s="71">
        <v>3</v>
      </c>
      <c r="X163" s="71">
        <v>1251</v>
      </c>
      <c r="Y163" s="71">
        <v>1357</v>
      </c>
      <c r="Z163" s="71">
        <v>1263</v>
      </c>
      <c r="AA163" s="71">
        <v>716</v>
      </c>
      <c r="AB163" s="71">
        <v>2904</v>
      </c>
      <c r="AC163" s="71">
        <v>6336391</v>
      </c>
      <c r="AD163" s="71">
        <v>0.2847581736</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0.29499999999999998</v>
      </c>
      <c r="BL163" s="71">
        <v>0</v>
      </c>
      <c r="BM163" s="71">
        <v>0</v>
      </c>
      <c r="BN163" s="72"/>
      <c r="BO163" s="71">
        <v>0</v>
      </c>
      <c r="BP163" s="71">
        <v>0</v>
      </c>
      <c r="BQ163" s="71">
        <v>0</v>
      </c>
      <c r="BR163" s="71">
        <v>2</v>
      </c>
      <c r="BS163" s="71">
        <v>0</v>
      </c>
      <c r="BT163" s="71">
        <v>0</v>
      </c>
      <c r="BU163"/>
      <c r="BV163" s="70">
        <v>0.29499999999999998</v>
      </c>
      <c r="BW163" s="70">
        <v>0</v>
      </c>
      <c r="BX163" s="70">
        <v>0</v>
      </c>
      <c r="BY163" s="70">
        <v>0</v>
      </c>
      <c r="BZ163" s="70">
        <v>0</v>
      </c>
      <c r="CA163" s="70">
        <v>0</v>
      </c>
      <c r="CB163" s="70">
        <v>0</v>
      </c>
      <c r="CC163" s="70">
        <v>0</v>
      </c>
      <c r="CD163" s="70">
        <v>0</v>
      </c>
    </row>
    <row r="164" spans="1:82">
      <c r="A164" s="70" t="s">
        <v>1906</v>
      </c>
      <c r="B164" s="70">
        <v>111</v>
      </c>
      <c r="C164" s="70">
        <v>9</v>
      </c>
      <c r="D164" s="70">
        <v>7</v>
      </c>
      <c r="E164" s="70">
        <v>2012</v>
      </c>
      <c r="F164" s="70" t="s">
        <v>179</v>
      </c>
      <c r="G164" s="70" t="s">
        <v>1669</v>
      </c>
      <c r="H164" s="70" t="s">
        <v>1670</v>
      </c>
      <c r="I164" s="148"/>
      <c r="J164" s="71">
        <v>10.03023477733098</v>
      </c>
      <c r="K164" s="71">
        <v>0.48574426819870481</v>
      </c>
      <c r="L164" s="71">
        <v>0.15900634196910529</v>
      </c>
      <c r="M164" s="71">
        <v>8.0028734369113241</v>
      </c>
      <c r="N164" s="71">
        <v>7.512964821491356</v>
      </c>
      <c r="O164" s="71">
        <v>2.4415761975505825</v>
      </c>
      <c r="P164" s="71">
        <v>3.4587453467722713</v>
      </c>
      <c r="Q164" s="71">
        <v>0.216309737036988</v>
      </c>
      <c r="R164" s="71">
        <v>37.123140161851488</v>
      </c>
      <c r="S164" s="71">
        <v>0.12977909896000001</v>
      </c>
      <c r="T164" s="72"/>
      <c r="U164" s="71">
        <v>353044</v>
      </c>
      <c r="V164" s="71">
        <v>137</v>
      </c>
      <c r="W164" s="71">
        <v>3</v>
      </c>
      <c r="X164" s="71">
        <v>1251</v>
      </c>
      <c r="Y164" s="71">
        <v>1357</v>
      </c>
      <c r="Z164" s="71">
        <v>1277</v>
      </c>
      <c r="AA164" s="71">
        <v>695</v>
      </c>
      <c r="AB164" s="71">
        <v>2837</v>
      </c>
      <c r="AC164" s="71">
        <v>6304408</v>
      </c>
      <c r="AD164" s="71">
        <v>0.12977909896000001</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0.28599999999999998</v>
      </c>
      <c r="BL164" s="71">
        <v>0</v>
      </c>
      <c r="BM164" s="71">
        <v>0</v>
      </c>
      <c r="BN164" s="72"/>
      <c r="BO164" s="71">
        <v>0</v>
      </c>
      <c r="BP164" s="71">
        <v>0</v>
      </c>
      <c r="BQ164" s="71">
        <v>0</v>
      </c>
      <c r="BR164" s="71">
        <v>2</v>
      </c>
      <c r="BS164" s="71">
        <v>0</v>
      </c>
      <c r="BT164" s="71">
        <v>0</v>
      </c>
      <c r="BU164"/>
      <c r="BV164" s="70">
        <v>0.28599999999999998</v>
      </c>
      <c r="BW164" s="70">
        <v>0</v>
      </c>
      <c r="BX164" s="70">
        <v>0</v>
      </c>
      <c r="BY164" s="70">
        <v>0</v>
      </c>
      <c r="BZ164" s="70">
        <v>0</v>
      </c>
      <c r="CA164" s="70">
        <v>0</v>
      </c>
      <c r="CB164" s="70">
        <v>0</v>
      </c>
      <c r="CC164" s="70">
        <v>0</v>
      </c>
      <c r="CD164" s="70">
        <v>0</v>
      </c>
    </row>
    <row r="165" spans="1:82">
      <c r="A165" s="70" t="s">
        <v>1907</v>
      </c>
      <c r="B165" s="70">
        <v>112</v>
      </c>
      <c r="C165" s="70">
        <v>10</v>
      </c>
      <c r="D165" s="70">
        <v>7</v>
      </c>
      <c r="E165" s="70">
        <v>2013</v>
      </c>
      <c r="F165" s="70" t="s">
        <v>180</v>
      </c>
      <c r="G165" s="70" t="s">
        <v>1669</v>
      </c>
      <c r="H165" s="70" t="s">
        <v>1670</v>
      </c>
      <c r="I165" s="148"/>
      <c r="J165" s="71">
        <v>10.00271366741088</v>
      </c>
      <c r="K165" s="71">
        <v>0.40146929452370111</v>
      </c>
      <c r="L165" s="71">
        <v>0.14041513786666249</v>
      </c>
      <c r="M165" s="71">
        <v>7.442863630635447</v>
      </c>
      <c r="N165" s="71">
        <v>7.2756966514231642</v>
      </c>
      <c r="O165" s="71">
        <v>2.3390537223534276</v>
      </c>
      <c r="P165" s="71">
        <v>3.4917593800012439</v>
      </c>
      <c r="Q165" s="71">
        <v>0.21798609072276801</v>
      </c>
      <c r="R165" s="71">
        <v>33.591754889760082</v>
      </c>
      <c r="S165" s="71">
        <v>0.2225809</v>
      </c>
      <c r="T165" s="72"/>
      <c r="U165" s="71">
        <v>358485</v>
      </c>
      <c r="V165" s="71">
        <v>137</v>
      </c>
      <c r="W165" s="71">
        <v>3</v>
      </c>
      <c r="X165" s="71">
        <v>1251</v>
      </c>
      <c r="Y165" s="71">
        <v>1356</v>
      </c>
      <c r="Z165" s="71">
        <v>1278</v>
      </c>
      <c r="AA165" s="71">
        <v>699</v>
      </c>
      <c r="AB165" s="71">
        <v>2818</v>
      </c>
      <c r="AC165" s="71">
        <v>5568566</v>
      </c>
      <c r="AD165" s="71">
        <v>0.2225809</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0.495</v>
      </c>
      <c r="BL165" s="71">
        <v>0</v>
      </c>
      <c r="BM165" s="71">
        <v>0</v>
      </c>
      <c r="BN165" s="72"/>
      <c r="BO165" s="71">
        <v>0</v>
      </c>
      <c r="BP165" s="71">
        <v>0</v>
      </c>
      <c r="BQ165" s="71">
        <v>0</v>
      </c>
      <c r="BR165" s="71">
        <v>2</v>
      </c>
      <c r="BS165" s="71">
        <v>0</v>
      </c>
      <c r="BT165" s="71">
        <v>0</v>
      </c>
      <c r="BU165"/>
      <c r="BV165" s="70">
        <v>0.495</v>
      </c>
      <c r="BW165" s="70">
        <v>0</v>
      </c>
      <c r="BX165" s="70">
        <v>0</v>
      </c>
      <c r="BY165" s="70">
        <v>0</v>
      </c>
      <c r="BZ165" s="70">
        <v>0</v>
      </c>
      <c r="CA165" s="70">
        <v>0</v>
      </c>
      <c r="CB165" s="70">
        <v>0</v>
      </c>
      <c r="CC165" s="70">
        <v>0</v>
      </c>
      <c r="CD165" s="70">
        <v>0</v>
      </c>
    </row>
    <row r="166" spans="1:82">
      <c r="A166" s="70" t="s">
        <v>1908</v>
      </c>
      <c r="B166" s="70">
        <v>113</v>
      </c>
      <c r="C166" s="70">
        <v>11</v>
      </c>
      <c r="D166" s="70">
        <v>7</v>
      </c>
      <c r="E166" s="70">
        <v>2014</v>
      </c>
      <c r="F166" s="70" t="s">
        <v>181</v>
      </c>
      <c r="G166" s="70" t="s">
        <v>1669</v>
      </c>
      <c r="H166" s="70" t="s">
        <v>1670</v>
      </c>
      <c r="I166" s="148"/>
      <c r="J166" s="71">
        <v>9.2672878445957512</v>
      </c>
      <c r="K166" s="71">
        <v>0.4721740417592834</v>
      </c>
      <c r="L166" s="71">
        <v>0.45853061932603462</v>
      </c>
      <c r="M166" s="71">
        <v>7.059074227694925</v>
      </c>
      <c r="N166" s="71">
        <v>7.6244834978268514</v>
      </c>
      <c r="O166" s="71">
        <v>2.2330185069501223</v>
      </c>
      <c r="P166" s="71">
        <v>3.5149303410239976</v>
      </c>
      <c r="Q166" s="71">
        <v>0.20231666807267701</v>
      </c>
      <c r="R166" s="71">
        <v>32.694455505166509</v>
      </c>
      <c r="S166" s="71">
        <v>0.1891435544</v>
      </c>
      <c r="T166" s="72"/>
      <c r="U166" s="71">
        <v>368867</v>
      </c>
      <c r="V166" s="71">
        <v>140</v>
      </c>
      <c r="W166" s="71">
        <v>10</v>
      </c>
      <c r="X166" s="71">
        <v>1128</v>
      </c>
      <c r="Y166" s="71">
        <v>1342</v>
      </c>
      <c r="Z166" s="71">
        <v>1285</v>
      </c>
      <c r="AA166" s="71">
        <v>700</v>
      </c>
      <c r="AB166" s="71">
        <v>2726</v>
      </c>
      <c r="AC166" s="71">
        <v>5436861</v>
      </c>
      <c r="AD166" s="71">
        <v>0.1891435544</v>
      </c>
      <c r="AE166" s="72"/>
      <c r="AF166" s="71"/>
      <c r="AG166" s="71"/>
      <c r="AH166" s="71"/>
      <c r="AI166" s="71"/>
      <c r="AJ166" s="71"/>
      <c r="AK166" s="71"/>
      <c r="AL166" s="71"/>
      <c r="AM166" s="71"/>
      <c r="AN166" s="71"/>
      <c r="AO166" s="71"/>
      <c r="AP166" s="71"/>
      <c r="AQ166" s="72"/>
      <c r="AR166" s="71">
        <v>0</v>
      </c>
      <c r="AS166" s="71">
        <v>0</v>
      </c>
      <c r="AT166" s="71">
        <v>0</v>
      </c>
      <c r="AU166" s="71">
        <v>0</v>
      </c>
      <c r="AV166" s="71">
        <v>0</v>
      </c>
      <c r="AW166" s="71">
        <v>0</v>
      </c>
      <c r="AX166" s="71"/>
      <c r="AY166" s="72"/>
      <c r="AZ166" s="71">
        <v>0</v>
      </c>
      <c r="BA166" s="71">
        <v>0</v>
      </c>
      <c r="BB166" s="71">
        <v>0</v>
      </c>
      <c r="BC166" s="71">
        <v>0</v>
      </c>
      <c r="BD166" s="71">
        <v>0</v>
      </c>
      <c r="BE166" s="71">
        <v>0</v>
      </c>
      <c r="BF166" s="71"/>
      <c r="BG166" s="72"/>
      <c r="BH166" s="71">
        <v>0</v>
      </c>
      <c r="BI166" s="71">
        <v>0</v>
      </c>
      <c r="BJ166" s="71">
        <v>0</v>
      </c>
      <c r="BK166" s="71">
        <v>0.48799999999999999</v>
      </c>
      <c r="BL166" s="71">
        <v>0</v>
      </c>
      <c r="BM166" s="71">
        <v>0</v>
      </c>
      <c r="BN166" s="72"/>
      <c r="BO166" s="71">
        <v>0</v>
      </c>
      <c r="BP166" s="71">
        <v>0</v>
      </c>
      <c r="BQ166" s="71">
        <v>0</v>
      </c>
      <c r="BR166" s="71">
        <v>2</v>
      </c>
      <c r="BS166" s="71">
        <v>0</v>
      </c>
      <c r="BT166" s="71">
        <v>0</v>
      </c>
      <c r="BU166"/>
      <c r="BV166" s="70">
        <v>0.48799999999999999</v>
      </c>
      <c r="BW166" s="70">
        <v>0</v>
      </c>
      <c r="BX166" s="70">
        <v>0</v>
      </c>
      <c r="BY166" s="70">
        <v>0</v>
      </c>
      <c r="BZ166" s="70">
        <v>0</v>
      </c>
      <c r="CA166" s="70">
        <v>0</v>
      </c>
      <c r="CB166" s="70">
        <v>0</v>
      </c>
      <c r="CC166" s="70">
        <v>0</v>
      </c>
      <c r="CD166" s="70">
        <v>0</v>
      </c>
    </row>
    <row r="167" spans="1:82">
      <c r="A167" s="70" t="s">
        <v>1909</v>
      </c>
      <c r="B167" s="70">
        <v>114</v>
      </c>
      <c r="C167" s="70">
        <v>12</v>
      </c>
      <c r="D167" s="70">
        <v>7</v>
      </c>
      <c r="E167" s="70">
        <v>2015</v>
      </c>
      <c r="F167" s="70" t="s">
        <v>182</v>
      </c>
      <c r="G167" s="70" t="s">
        <v>1669</v>
      </c>
      <c r="H167" s="70" t="s">
        <v>1670</v>
      </c>
      <c r="I167" s="148"/>
      <c r="J167" s="71">
        <v>12.61557117019332</v>
      </c>
      <c r="K167" s="71">
        <v>0.45276582223909678</v>
      </c>
      <c r="L167" s="71">
        <v>0.48265131246658999</v>
      </c>
      <c r="M167" s="71">
        <v>6.8301685094813473</v>
      </c>
      <c r="N167" s="71">
        <v>6.9129852961215077</v>
      </c>
      <c r="O167" s="71">
        <v>2.2014058157469707</v>
      </c>
      <c r="P167" s="71">
        <v>3.4322773059586873</v>
      </c>
      <c r="Q167" s="71">
        <v>0.19507616233990899</v>
      </c>
      <c r="R167" s="71">
        <v>32.758821415181679</v>
      </c>
      <c r="S167" s="71">
        <v>0.17861427360000001</v>
      </c>
      <c r="T167" s="72"/>
      <c r="U167" s="71">
        <v>503450</v>
      </c>
      <c r="V167" s="71">
        <v>140</v>
      </c>
      <c r="W167" s="71">
        <v>10</v>
      </c>
      <c r="X167" s="71">
        <v>1128</v>
      </c>
      <c r="Y167" s="71">
        <v>1322</v>
      </c>
      <c r="Z167" s="71">
        <v>1279</v>
      </c>
      <c r="AA167" s="71">
        <v>683</v>
      </c>
      <c r="AB167" s="71">
        <v>2685</v>
      </c>
      <c r="AC167" s="71">
        <v>5599586</v>
      </c>
      <c r="AD167" s="71">
        <v>0.17861427360000001</v>
      </c>
      <c r="AE167" s="72"/>
      <c r="AF167" s="71">
        <v>3885274.9710582229</v>
      </c>
      <c r="AG167" s="71">
        <v>301641.58623409219</v>
      </c>
      <c r="AH167" s="71">
        <v>62407.714550003657</v>
      </c>
      <c r="AI167" s="71">
        <v>7174171.5532417288</v>
      </c>
      <c r="AJ167" s="71">
        <v>5855200.9564176742</v>
      </c>
      <c r="AK167" s="71">
        <v>0</v>
      </c>
      <c r="AL167" s="71">
        <v>0</v>
      </c>
      <c r="AM167" s="71">
        <v>367967.98684861523</v>
      </c>
      <c r="AN167" s="71">
        <v>0</v>
      </c>
      <c r="AO167" s="71">
        <v>0</v>
      </c>
      <c r="AP167" s="71">
        <v>17646664.768350337</v>
      </c>
      <c r="AQ167" s="72"/>
      <c r="AR167" s="71">
        <v>0</v>
      </c>
      <c r="AS167" s="71">
        <v>0</v>
      </c>
      <c r="AT167" s="71">
        <v>0</v>
      </c>
      <c r="AU167" s="71">
        <v>0</v>
      </c>
      <c r="AV167" s="71">
        <v>0</v>
      </c>
      <c r="AW167" s="71">
        <v>0</v>
      </c>
      <c r="AX167" s="71"/>
      <c r="AY167" s="72"/>
      <c r="AZ167" s="71">
        <v>0</v>
      </c>
      <c r="BA167" s="71">
        <v>0</v>
      </c>
      <c r="BB167" s="71">
        <v>0</v>
      </c>
      <c r="BC167" s="71">
        <v>0</v>
      </c>
      <c r="BD167" s="71">
        <v>0</v>
      </c>
      <c r="BE167" s="71">
        <v>0</v>
      </c>
      <c r="BF167" s="71"/>
      <c r="BG167" s="72"/>
      <c r="BH167" s="71">
        <v>0</v>
      </c>
      <c r="BI167" s="71">
        <v>0</v>
      </c>
      <c r="BJ167" s="71">
        <v>0</v>
      </c>
      <c r="BK167" s="71">
        <v>0.26400000000000001</v>
      </c>
      <c r="BL167" s="71">
        <v>0</v>
      </c>
      <c r="BM167" s="71">
        <v>0</v>
      </c>
      <c r="BN167" s="72"/>
      <c r="BO167" s="71">
        <v>0</v>
      </c>
      <c r="BP167" s="71">
        <v>0</v>
      </c>
      <c r="BQ167" s="71">
        <v>0</v>
      </c>
      <c r="BR167" s="71">
        <v>2</v>
      </c>
      <c r="BS167" s="71">
        <v>0</v>
      </c>
      <c r="BT167" s="71">
        <v>0</v>
      </c>
      <c r="BU167"/>
      <c r="BV167" s="70">
        <v>0.26400000000000001</v>
      </c>
      <c r="BW167" s="70">
        <v>0</v>
      </c>
      <c r="BX167" s="70">
        <v>0</v>
      </c>
      <c r="BY167" s="70">
        <v>0</v>
      </c>
      <c r="BZ167" s="70">
        <v>0</v>
      </c>
      <c r="CA167" s="70">
        <v>0</v>
      </c>
      <c r="CB167" s="70">
        <v>0</v>
      </c>
      <c r="CC167" s="70">
        <v>0</v>
      </c>
      <c r="CD167" s="70">
        <v>0</v>
      </c>
    </row>
    <row r="168" spans="1:82">
      <c r="A168" s="70" t="s">
        <v>1910</v>
      </c>
      <c r="B168" s="70">
        <v>115</v>
      </c>
      <c r="C168" s="70">
        <v>13</v>
      </c>
      <c r="D168" s="70">
        <v>7</v>
      </c>
      <c r="E168" s="70">
        <v>2016</v>
      </c>
      <c r="F168" s="70" t="s">
        <v>155</v>
      </c>
      <c r="G168" s="70" t="s">
        <v>1669</v>
      </c>
      <c r="H168" s="70" t="s">
        <v>1670</v>
      </c>
      <c r="I168" s="148"/>
      <c r="J168" s="71">
        <v>12.469085943318239</v>
      </c>
      <c r="K168" s="71">
        <v>0.42708406556792006</v>
      </c>
      <c r="L168" s="71">
        <v>0.51901820750970939</v>
      </c>
      <c r="M168" s="71">
        <v>5.8560773769307461</v>
      </c>
      <c r="N168" s="71">
        <v>6.9715542022382007</v>
      </c>
      <c r="O168" s="71">
        <v>2.1780736691322695</v>
      </c>
      <c r="P168" s="71">
        <v>3.4545512951171711</v>
      </c>
      <c r="Q168" s="71">
        <v>0.18569160122108366</v>
      </c>
      <c r="R168" s="71">
        <v>33.086115401649877</v>
      </c>
      <c r="S168" s="71">
        <v>0.23403687450000002</v>
      </c>
      <c r="T168" s="72"/>
      <c r="U168" s="71">
        <v>473652.00000000012</v>
      </c>
      <c r="V168" s="71">
        <v>140</v>
      </c>
      <c r="W168" s="71">
        <v>10</v>
      </c>
      <c r="X168" s="71">
        <v>1128</v>
      </c>
      <c r="Y168" s="71">
        <v>1311</v>
      </c>
      <c r="Z168" s="71">
        <v>1281</v>
      </c>
      <c r="AA168" s="71">
        <v>711</v>
      </c>
      <c r="AB168" s="71">
        <v>2629</v>
      </c>
      <c r="AC168" s="71">
        <v>5650782.828084996</v>
      </c>
      <c r="AD168" s="71">
        <v>0.23403687449999999</v>
      </c>
      <c r="AE168" s="72"/>
      <c r="AF168" s="71">
        <v>3907390.2295672549</v>
      </c>
      <c r="AG168" s="71">
        <v>287526.12062643928</v>
      </c>
      <c r="AH168" s="71">
        <v>52893.613258889389</v>
      </c>
      <c r="AI168" s="71">
        <v>7161253.5788024841</v>
      </c>
      <c r="AJ168" s="71">
        <v>5767522.0149992136</v>
      </c>
      <c r="AK168" s="71">
        <v>0</v>
      </c>
      <c r="AL168" s="71">
        <v>0</v>
      </c>
      <c r="AM168" s="71">
        <v>360573.33439681382</v>
      </c>
      <c r="AN168" s="71">
        <v>0</v>
      </c>
      <c r="AO168" s="71">
        <v>0</v>
      </c>
      <c r="AP168" s="71">
        <v>17537158.891651094</v>
      </c>
      <c r="AQ168" s="72"/>
      <c r="AR168" s="71">
        <v>0</v>
      </c>
      <c r="AS168" s="71">
        <v>0</v>
      </c>
      <c r="AT168" s="71">
        <v>0</v>
      </c>
      <c r="AU168" s="71">
        <v>0</v>
      </c>
      <c r="AV168" s="71">
        <v>0</v>
      </c>
      <c r="AW168" s="71">
        <v>0</v>
      </c>
      <c r="AX168" s="71"/>
      <c r="AY168" s="72"/>
      <c r="AZ168" s="71">
        <v>0</v>
      </c>
      <c r="BA168" s="71">
        <v>0</v>
      </c>
      <c r="BB168" s="71">
        <v>0</v>
      </c>
      <c r="BC168" s="71">
        <v>0</v>
      </c>
      <c r="BD168" s="71">
        <v>0</v>
      </c>
      <c r="BE168" s="71">
        <v>0</v>
      </c>
      <c r="BF168" s="71"/>
      <c r="BG168" s="72"/>
      <c r="BH168" s="71">
        <v>0</v>
      </c>
      <c r="BI168" s="71">
        <v>0</v>
      </c>
      <c r="BJ168" s="71">
        <v>0</v>
      </c>
      <c r="BK168" s="71">
        <v>0.47299999999999998</v>
      </c>
      <c r="BL168" s="71">
        <v>0</v>
      </c>
      <c r="BM168" s="71">
        <v>0</v>
      </c>
      <c r="BN168" s="72"/>
      <c r="BO168" s="71">
        <v>0</v>
      </c>
      <c r="BP168" s="71">
        <v>0</v>
      </c>
      <c r="BQ168" s="71">
        <v>0</v>
      </c>
      <c r="BR168" s="71">
        <v>2</v>
      </c>
      <c r="BS168" s="71">
        <v>0</v>
      </c>
      <c r="BT168" s="71">
        <v>0</v>
      </c>
      <c r="BU168"/>
      <c r="BV168" s="70">
        <v>0.47299999999999998</v>
      </c>
      <c r="BW168" s="70">
        <v>0</v>
      </c>
      <c r="BX168" s="70">
        <v>0</v>
      </c>
      <c r="BY168" s="70">
        <v>0</v>
      </c>
      <c r="BZ168" s="70">
        <v>0</v>
      </c>
      <c r="CA168" s="70">
        <v>0</v>
      </c>
      <c r="CB168" s="70">
        <v>0</v>
      </c>
      <c r="CC168" s="70">
        <v>0</v>
      </c>
      <c r="CD168" s="70">
        <v>0</v>
      </c>
    </row>
    <row r="169" spans="1:82">
      <c r="A169" s="70" t="s">
        <v>1911</v>
      </c>
      <c r="B169" s="70">
        <v>116</v>
      </c>
      <c r="C169" s="70">
        <v>14</v>
      </c>
      <c r="D169" s="70">
        <v>7</v>
      </c>
      <c r="E169" s="70">
        <v>2017</v>
      </c>
      <c r="F169" s="70" t="s">
        <v>156</v>
      </c>
      <c r="G169" s="70" t="s">
        <v>1669</v>
      </c>
      <c r="H169" s="70" t="s">
        <v>1670</v>
      </c>
      <c r="I169" s="148"/>
      <c r="J169" s="71">
        <v>11.451104775901877</v>
      </c>
      <c r="K169" s="71">
        <v>0.43641596856062148</v>
      </c>
      <c r="L169" s="71">
        <v>0.46852295467548366</v>
      </c>
      <c r="M169" s="71">
        <v>5.8718300522393152</v>
      </c>
      <c r="N169" s="71">
        <v>6.8168645221113202</v>
      </c>
      <c r="O169" s="71">
        <v>2.1291523207082879</v>
      </c>
      <c r="P169" s="71">
        <v>3.5050871012222213</v>
      </c>
      <c r="Q169" s="71">
        <v>0.177450526652321</v>
      </c>
      <c r="R169" s="71">
        <v>32.681726068084458</v>
      </c>
      <c r="S169" s="71">
        <v>0.19582937356000002</v>
      </c>
      <c r="T169" s="72"/>
      <c r="U169" s="71">
        <v>428014.99999999988</v>
      </c>
      <c r="V169" s="71">
        <v>140</v>
      </c>
      <c r="W169" s="71">
        <v>10</v>
      </c>
      <c r="X169" s="71">
        <v>1128</v>
      </c>
      <c r="Y169" s="71">
        <v>1310</v>
      </c>
      <c r="Z169" s="71">
        <v>1273</v>
      </c>
      <c r="AA169" s="71">
        <v>726</v>
      </c>
      <c r="AB169" s="71">
        <v>2598</v>
      </c>
      <c r="AC169" s="71">
        <v>5692469.9999999991</v>
      </c>
      <c r="AD169" s="71">
        <v>0.19582937355999999</v>
      </c>
      <c r="AE169" s="72"/>
      <c r="AF169" s="71">
        <v>3469606.6039564828</v>
      </c>
      <c r="AG169" s="71">
        <v>288361.54161904601</v>
      </c>
      <c r="AH169" s="71">
        <v>64615.144907909147</v>
      </c>
      <c r="AI169" s="71">
        <v>6984079.6575131817</v>
      </c>
      <c r="AJ169" s="71">
        <v>5226000.7638718598</v>
      </c>
      <c r="AK169" s="71">
        <v>0</v>
      </c>
      <c r="AL169" s="71">
        <v>0</v>
      </c>
      <c r="AM169" s="71">
        <v>356879.15989176481</v>
      </c>
      <c r="AN169" s="71">
        <v>0</v>
      </c>
      <c r="AO169" s="71">
        <v>0</v>
      </c>
      <c r="AP169" s="71">
        <v>16389542.871760245</v>
      </c>
      <c r="AQ169" s="72"/>
      <c r="AR169" s="71">
        <v>0</v>
      </c>
      <c r="AS169" s="71">
        <v>0</v>
      </c>
      <c r="AT169" s="71">
        <v>0</v>
      </c>
      <c r="AU169" s="71">
        <v>0</v>
      </c>
      <c r="AV169" s="71">
        <v>0</v>
      </c>
      <c r="AW169" s="71">
        <v>0</v>
      </c>
      <c r="AX169" s="71"/>
      <c r="AY169" s="72"/>
      <c r="AZ169" s="71">
        <v>0</v>
      </c>
      <c r="BA169" s="71">
        <v>0</v>
      </c>
      <c r="BB169" s="71">
        <v>0</v>
      </c>
      <c r="BC169" s="71">
        <v>0</v>
      </c>
      <c r="BD169" s="71">
        <v>0</v>
      </c>
      <c r="BE169" s="71">
        <v>0</v>
      </c>
      <c r="BF169" s="71"/>
      <c r="BG169" s="72"/>
      <c r="BH169" s="71">
        <v>0</v>
      </c>
      <c r="BI169" s="71">
        <v>0</v>
      </c>
      <c r="BJ169" s="71">
        <v>0</v>
      </c>
      <c r="BK169" s="71">
        <v>0.44500000000000001</v>
      </c>
      <c r="BL169" s="71">
        <v>0</v>
      </c>
      <c r="BM169" s="71">
        <v>0</v>
      </c>
      <c r="BN169" s="72"/>
      <c r="BO169" s="71">
        <v>0</v>
      </c>
      <c r="BP169" s="71">
        <v>0</v>
      </c>
      <c r="BQ169" s="71">
        <v>0</v>
      </c>
      <c r="BR169" s="71">
        <v>2</v>
      </c>
      <c r="BS169" s="71">
        <v>0</v>
      </c>
      <c r="BT169" s="71">
        <v>0</v>
      </c>
      <c r="BU169"/>
      <c r="BV169" s="70">
        <v>0.44500000000000001</v>
      </c>
      <c r="BW169" s="70">
        <v>0</v>
      </c>
      <c r="BX169" s="70">
        <v>0</v>
      </c>
      <c r="BY169" s="70">
        <v>0</v>
      </c>
      <c r="BZ169" s="70">
        <v>0</v>
      </c>
      <c r="CA169" s="70">
        <v>0</v>
      </c>
      <c r="CB169" s="70">
        <v>0</v>
      </c>
      <c r="CC169" s="70">
        <v>0</v>
      </c>
      <c r="CD169" s="70">
        <v>0</v>
      </c>
    </row>
    <row r="170" spans="1:82">
      <c r="A170" s="70" t="s">
        <v>1912</v>
      </c>
      <c r="B170" s="70">
        <v>117</v>
      </c>
      <c r="C170" s="70">
        <v>15</v>
      </c>
      <c r="D170" s="70">
        <v>7</v>
      </c>
      <c r="E170" s="70">
        <v>2018</v>
      </c>
      <c r="F170" s="70" t="s">
        <v>183</v>
      </c>
      <c r="G170" s="70" t="s">
        <v>1669</v>
      </c>
      <c r="H170" s="70" t="s">
        <v>1670</v>
      </c>
      <c r="I170" s="148"/>
      <c r="J170" s="71">
        <v>5.6012786281231124</v>
      </c>
      <c r="K170" s="71">
        <v>0.40618506166908347</v>
      </c>
      <c r="L170" s="71">
        <v>0.42980946350739346</v>
      </c>
      <c r="M170" s="71">
        <v>5.9007903665479429</v>
      </c>
      <c r="N170" s="71">
        <v>6.1276519171272392</v>
      </c>
      <c r="O170" s="71">
        <v>2.0317108734105691</v>
      </c>
      <c r="P170" s="71">
        <v>3.5036558284388719</v>
      </c>
      <c r="Q170" s="71">
        <v>0.160099985118383</v>
      </c>
      <c r="R170" s="71">
        <v>32.630189422103193</v>
      </c>
      <c r="S170" s="71">
        <v>0.19081431112</v>
      </c>
      <c r="T170" s="72"/>
      <c r="U170" s="71">
        <v>218759</v>
      </c>
      <c r="V170" s="71">
        <v>140</v>
      </c>
      <c r="W170" s="71">
        <v>10</v>
      </c>
      <c r="X170" s="71">
        <v>1128</v>
      </c>
      <c r="Y170" s="71">
        <v>1279</v>
      </c>
      <c r="Z170" s="71">
        <v>1238</v>
      </c>
      <c r="AA170" s="71">
        <v>733</v>
      </c>
      <c r="AB170" s="71">
        <v>2526</v>
      </c>
      <c r="AC170" s="71">
        <v>5661219</v>
      </c>
      <c r="AD170" s="71">
        <v>0.19081431112</v>
      </c>
      <c r="AE170" s="72"/>
      <c r="AF170" s="71">
        <v>1780101.8479687299</v>
      </c>
      <c r="AG170" s="71">
        <v>260898.21277832551</v>
      </c>
      <c r="AH170" s="71">
        <v>60899.782026244589</v>
      </c>
      <c r="AI170" s="71">
        <v>7139156.0096630119</v>
      </c>
      <c r="AJ170" s="71">
        <v>4739751.4965982744</v>
      </c>
      <c r="AK170" s="71">
        <v>0</v>
      </c>
      <c r="AL170" s="71">
        <v>0</v>
      </c>
      <c r="AM170" s="71">
        <v>347706.70565762499</v>
      </c>
      <c r="AN170" s="71">
        <v>0</v>
      </c>
      <c r="AO170" s="71">
        <v>0</v>
      </c>
      <c r="AP170" s="71">
        <v>14328514.054692211</v>
      </c>
      <c r="AQ170" s="72"/>
      <c r="AR170" s="71">
        <v>0</v>
      </c>
      <c r="AS170" s="71">
        <v>0</v>
      </c>
      <c r="AT170" s="71">
        <v>0</v>
      </c>
      <c r="AU170" s="71">
        <v>0</v>
      </c>
      <c r="AV170" s="71">
        <v>0</v>
      </c>
      <c r="AW170" s="71">
        <v>0</v>
      </c>
      <c r="AX170" s="71"/>
      <c r="AY170" s="72"/>
      <c r="AZ170" s="71">
        <v>0</v>
      </c>
      <c r="BA170" s="71">
        <v>0</v>
      </c>
      <c r="BB170" s="71">
        <v>0</v>
      </c>
      <c r="BC170" s="71">
        <v>0</v>
      </c>
      <c r="BD170" s="71">
        <v>0</v>
      </c>
      <c r="BE170" s="71">
        <v>0</v>
      </c>
      <c r="BF170" s="71"/>
      <c r="BG170" s="72"/>
      <c r="BH170" s="71">
        <v>0</v>
      </c>
      <c r="BI170" s="71">
        <v>0</v>
      </c>
      <c r="BJ170" s="71">
        <v>0</v>
      </c>
      <c r="BK170" s="71">
        <v>0.47499999999999998</v>
      </c>
      <c r="BL170" s="71">
        <v>0</v>
      </c>
      <c r="BM170" s="71">
        <v>0</v>
      </c>
      <c r="BN170" s="72"/>
      <c r="BO170" s="71">
        <v>0</v>
      </c>
      <c r="BP170" s="71">
        <v>0</v>
      </c>
      <c r="BQ170" s="71">
        <v>0</v>
      </c>
      <c r="BR170" s="71">
        <v>2</v>
      </c>
      <c r="BS170" s="71">
        <v>0</v>
      </c>
      <c r="BT170" s="71">
        <v>0</v>
      </c>
      <c r="BU170"/>
      <c r="BV170" s="70">
        <v>0.47499999999999998</v>
      </c>
      <c r="BW170" s="70">
        <v>0</v>
      </c>
      <c r="BX170" s="70">
        <v>0</v>
      </c>
      <c r="BY170" s="70">
        <v>0</v>
      </c>
      <c r="BZ170" s="70">
        <v>0</v>
      </c>
      <c r="CA170" s="70">
        <v>0</v>
      </c>
      <c r="CB170" s="70">
        <v>0</v>
      </c>
      <c r="CC170" s="70">
        <v>0</v>
      </c>
      <c r="CD170" s="70">
        <v>0</v>
      </c>
    </row>
    <row r="171" spans="1:82">
      <c r="A171" s="70" t="s">
        <v>1913</v>
      </c>
      <c r="B171" s="70">
        <v>118</v>
      </c>
      <c r="C171" s="70">
        <v>16</v>
      </c>
      <c r="D171" s="70">
        <v>7</v>
      </c>
      <c r="E171" s="70">
        <v>2019</v>
      </c>
      <c r="F171" s="70" t="s">
        <v>158</v>
      </c>
      <c r="G171" s="70" t="s">
        <v>1669</v>
      </c>
      <c r="H171" s="70" t="s">
        <v>1670</v>
      </c>
      <c r="I171" s="148"/>
      <c r="J171" s="71">
        <v>6.8000518693354834</v>
      </c>
      <c r="K171" s="71">
        <v>0.37690982770424464</v>
      </c>
      <c r="L171" s="71">
        <v>0.43173515655964678</v>
      </c>
      <c r="M171" s="71">
        <v>5.2935447679619791</v>
      </c>
      <c r="N171" s="71">
        <v>6.1693780842437267</v>
      </c>
      <c r="O171" s="71">
        <v>1.9518677263750093</v>
      </c>
      <c r="P171" s="71">
        <v>3.4193122614799574</v>
      </c>
      <c r="Q171" s="71">
        <v>0.152856213810424</v>
      </c>
      <c r="R171" s="71">
        <v>33.310008714027923</v>
      </c>
      <c r="S171" s="71">
        <v>0.1244968528</v>
      </c>
      <c r="T171" s="72"/>
      <c r="U171" s="71">
        <v>279374</v>
      </c>
      <c r="V171" s="71">
        <v>140</v>
      </c>
      <c r="W171" s="71">
        <v>10</v>
      </c>
      <c r="X171" s="71">
        <v>1128</v>
      </c>
      <c r="Y171" s="71">
        <v>1272</v>
      </c>
      <c r="Z171" s="71">
        <v>1222</v>
      </c>
      <c r="AA171" s="71">
        <v>710</v>
      </c>
      <c r="AB171" s="71">
        <v>2477</v>
      </c>
      <c r="AC171" s="71">
        <v>5873821</v>
      </c>
      <c r="AD171" s="71">
        <v>0.1244968528</v>
      </c>
      <c r="AE171" s="72"/>
      <c r="AF171" s="71">
        <v>2230753.9261346939</v>
      </c>
      <c r="AG171" s="71">
        <v>260820.95349547229</v>
      </c>
      <c r="AH171" s="71">
        <v>65753.573692451973</v>
      </c>
      <c r="AI171" s="71">
        <v>6995780.230788487</v>
      </c>
      <c r="AJ171" s="71">
        <v>4972340.3363275388</v>
      </c>
      <c r="AK171" s="71">
        <v>0</v>
      </c>
      <c r="AL171" s="71">
        <v>0</v>
      </c>
      <c r="AM171" s="71">
        <v>337348.75315398345</v>
      </c>
      <c r="AN171" s="71">
        <v>0</v>
      </c>
      <c r="AO171" s="71">
        <v>0</v>
      </c>
      <c r="AP171" s="71">
        <v>14862797.773592629</v>
      </c>
      <c r="AQ171" s="72"/>
      <c r="AR171" s="71">
        <v>0</v>
      </c>
      <c r="AS171" s="71">
        <v>0</v>
      </c>
      <c r="AT171" s="71">
        <v>0</v>
      </c>
      <c r="AU171" s="71">
        <v>0</v>
      </c>
      <c r="AV171" s="71">
        <v>0</v>
      </c>
      <c r="AW171" s="71">
        <v>0</v>
      </c>
      <c r="AX171" s="71"/>
      <c r="AY171" s="72"/>
      <c r="AZ171" s="71">
        <v>0</v>
      </c>
      <c r="BA171" s="71">
        <v>0</v>
      </c>
      <c r="BB171" s="71">
        <v>0</v>
      </c>
      <c r="BC171" s="71">
        <v>0</v>
      </c>
      <c r="BD171" s="71">
        <v>0</v>
      </c>
      <c r="BE171" s="71">
        <v>0</v>
      </c>
      <c r="BF171" s="71"/>
      <c r="BG171" s="72"/>
      <c r="BH171" s="71">
        <v>0</v>
      </c>
      <c r="BI171" s="71">
        <v>0</v>
      </c>
      <c r="BJ171" s="71">
        <v>0</v>
      </c>
      <c r="BK171" s="71">
        <v>0.47599999999999998</v>
      </c>
      <c r="BL171" s="71">
        <v>0</v>
      </c>
      <c r="BM171" s="71">
        <v>0</v>
      </c>
      <c r="BN171" s="72"/>
      <c r="BO171" s="71">
        <v>0</v>
      </c>
      <c r="BP171" s="71">
        <v>0</v>
      </c>
      <c r="BQ171" s="71">
        <v>0</v>
      </c>
      <c r="BR171" s="71">
        <v>2</v>
      </c>
      <c r="BS171" s="71">
        <v>0</v>
      </c>
      <c r="BT171" s="71">
        <v>0</v>
      </c>
      <c r="BU171"/>
      <c r="BV171" s="70">
        <v>0.47599999999999998</v>
      </c>
      <c r="BW171" s="70">
        <v>0</v>
      </c>
      <c r="BX171" s="70">
        <v>0</v>
      </c>
      <c r="BY171" s="70">
        <v>0</v>
      </c>
      <c r="BZ171" s="70">
        <v>0</v>
      </c>
      <c r="CA171" s="70">
        <v>0</v>
      </c>
      <c r="CB171" s="70">
        <v>0</v>
      </c>
      <c r="CC171" s="70">
        <v>0</v>
      </c>
      <c r="CD171" s="70">
        <v>0</v>
      </c>
    </row>
    <row r="172" spans="1:82">
      <c r="A172" s="70" t="s">
        <v>1914</v>
      </c>
      <c r="B172" s="70">
        <v>119</v>
      </c>
      <c r="C172" s="70">
        <v>17</v>
      </c>
      <c r="D172" s="70">
        <v>7</v>
      </c>
      <c r="E172" s="70">
        <v>2020</v>
      </c>
      <c r="F172" s="70" t="s">
        <v>159</v>
      </c>
      <c r="G172" s="70" t="s">
        <v>1669</v>
      </c>
      <c r="H172" s="70" t="s">
        <v>1670</v>
      </c>
      <c r="I172" s="148"/>
      <c r="J172" s="71">
        <v>3.7299092858232861</v>
      </c>
      <c r="K172" s="71">
        <v>0.39574753538077073</v>
      </c>
      <c r="L172" s="71">
        <v>0.87458060388978254</v>
      </c>
      <c r="M172" s="71">
        <v>3.8959496301666121</v>
      </c>
      <c r="N172" s="71">
        <v>5.5923473402384483</v>
      </c>
      <c r="O172" s="71">
        <v>1.6695284144079918</v>
      </c>
      <c r="P172" s="71">
        <v>3.1716716923031214</v>
      </c>
      <c r="Q172" s="71">
        <v>0.14244910773179001</v>
      </c>
      <c r="R172" s="71">
        <v>20.158231538187067</v>
      </c>
      <c r="S172" s="71">
        <v>0.16735269844</v>
      </c>
      <c r="T172" s="72"/>
      <c r="U172" s="71">
        <v>173711</v>
      </c>
      <c r="V172" s="71">
        <v>136</v>
      </c>
      <c r="W172" s="71">
        <v>18</v>
      </c>
      <c r="X172" s="71">
        <v>873</v>
      </c>
      <c r="Y172" s="71">
        <v>1258</v>
      </c>
      <c r="Z172" s="71">
        <v>1193</v>
      </c>
      <c r="AA172" s="71">
        <v>700</v>
      </c>
      <c r="AB172" s="71">
        <v>2416</v>
      </c>
      <c r="AC172" s="71">
        <v>3573444.9999999995</v>
      </c>
      <c r="AD172" s="71">
        <v>0.16735269844</v>
      </c>
      <c r="AE172" s="72"/>
      <c r="AF172" s="71">
        <v>1356319.408301878</v>
      </c>
      <c r="AG172" s="71">
        <v>253555.68175970894</v>
      </c>
      <c r="AH172" s="71">
        <v>128255.74834864412</v>
      </c>
      <c r="AI172" s="71">
        <v>5012488.0874901591</v>
      </c>
      <c r="AJ172" s="71">
        <v>5165961.6782589937</v>
      </c>
      <c r="AK172" s="71"/>
      <c r="AL172" s="71"/>
      <c r="AM172" s="71">
        <v>315314.84231985151</v>
      </c>
      <c r="AN172" s="71"/>
      <c r="AO172" s="71"/>
      <c r="AP172" s="71">
        <v>12231895.446479237</v>
      </c>
      <c r="AQ172" s="72"/>
      <c r="AR172" s="71">
        <v>1</v>
      </c>
      <c r="AS172" s="71">
        <v>0</v>
      </c>
      <c r="AT172" s="71">
        <v>0</v>
      </c>
      <c r="AU172" s="71">
        <v>0</v>
      </c>
      <c r="AV172" s="71">
        <v>0</v>
      </c>
      <c r="AW172" s="71">
        <v>0</v>
      </c>
      <c r="AX172" s="71"/>
      <c r="AY172" s="72"/>
      <c r="AZ172" s="71">
        <v>2</v>
      </c>
      <c r="BA172" s="71">
        <v>0</v>
      </c>
      <c r="BB172" s="71">
        <v>0</v>
      </c>
      <c r="BC172" s="71">
        <v>0</v>
      </c>
      <c r="BD172" s="71">
        <v>0</v>
      </c>
      <c r="BE172" s="71">
        <v>0</v>
      </c>
      <c r="BF172" s="71"/>
      <c r="BG172" s="72"/>
      <c r="BH172" s="71">
        <v>0</v>
      </c>
      <c r="BI172" s="71">
        <v>0</v>
      </c>
      <c r="BJ172" s="71">
        <v>0</v>
      </c>
      <c r="BK172" s="71">
        <v>0.46600000000000003</v>
      </c>
      <c r="BL172" s="71">
        <v>0</v>
      </c>
      <c r="BM172" s="71">
        <v>0</v>
      </c>
      <c r="BN172" s="72"/>
      <c r="BO172" s="71">
        <v>0</v>
      </c>
      <c r="BP172" s="71">
        <v>0</v>
      </c>
      <c r="BQ172" s="71">
        <v>0</v>
      </c>
      <c r="BR172" s="71">
        <v>2</v>
      </c>
      <c r="BS172" s="71">
        <v>0</v>
      </c>
      <c r="BT172" s="71">
        <v>0</v>
      </c>
      <c r="BU172"/>
      <c r="BV172" s="70">
        <v>0.46600000000000003</v>
      </c>
      <c r="BW172" s="70">
        <v>0</v>
      </c>
      <c r="BX172" s="70">
        <v>0</v>
      </c>
      <c r="BY172" s="70">
        <v>0</v>
      </c>
      <c r="BZ172" s="70">
        <v>0</v>
      </c>
      <c r="CA172" s="70">
        <v>0</v>
      </c>
      <c r="CB172" s="70">
        <v>0</v>
      </c>
      <c r="CC172" s="70">
        <v>0</v>
      </c>
      <c r="CD172" s="70">
        <v>0</v>
      </c>
    </row>
    <row r="173" spans="1:82">
      <c r="A173" s="70" t="s">
        <v>1915</v>
      </c>
      <c r="B173" s="70">
        <v>119</v>
      </c>
      <c r="C173" s="70">
        <v>18</v>
      </c>
      <c r="D173" s="70">
        <v>7</v>
      </c>
      <c r="E173" s="70">
        <v>2021</v>
      </c>
      <c r="F173" s="70" t="s">
        <v>160</v>
      </c>
      <c r="G173" s="70" t="s">
        <v>1669</v>
      </c>
      <c r="H173" s="70" t="s">
        <v>1670</v>
      </c>
      <c r="I173" s="148"/>
      <c r="J173" s="71">
        <v>4.5643744308867049</v>
      </c>
      <c r="K173" s="71">
        <v>0.38121472933344402</v>
      </c>
      <c r="L173" s="71">
        <v>0.7981325895313085</v>
      </c>
      <c r="M173" s="71">
        <v>3.9567907033426408</v>
      </c>
      <c r="N173" s="71">
        <v>5.4283828871125896</v>
      </c>
      <c r="O173" s="71">
        <v>1.6336810720316726</v>
      </c>
      <c r="P173" s="71">
        <v>3.3269726895656095</v>
      </c>
      <c r="Q173" s="71">
        <v>0.13779357345794899</v>
      </c>
      <c r="R173" s="71">
        <v>23.546757924760225</v>
      </c>
      <c r="S173" s="71">
        <v>0.22126352494400001</v>
      </c>
      <c r="T173" s="72"/>
      <c r="U173" s="71">
        <v>218299</v>
      </c>
      <c r="V173" s="71">
        <v>136</v>
      </c>
      <c r="W173" s="71">
        <v>18</v>
      </c>
      <c r="X173" s="71">
        <v>873</v>
      </c>
      <c r="Y173" s="71">
        <v>1236</v>
      </c>
      <c r="Z173" s="71">
        <v>1202</v>
      </c>
      <c r="AA173" s="71">
        <v>716</v>
      </c>
      <c r="AB173" s="71">
        <v>2360</v>
      </c>
      <c r="AC173" s="71">
        <v>4049393.9999999995</v>
      </c>
      <c r="AD173" s="71">
        <v>0.22126352494400001</v>
      </c>
      <c r="AE173" s="72"/>
      <c r="AF173" s="71">
        <v>1672076.376347556</v>
      </c>
      <c r="AG173" s="71">
        <v>257934.19038635891</v>
      </c>
      <c r="AH173" s="71">
        <v>114988.74241494344</v>
      </c>
      <c r="AI173" s="71">
        <v>5500185.2885486381</v>
      </c>
      <c r="AJ173" s="71">
        <v>4944251.9683935205</v>
      </c>
      <c r="AK173" s="71">
        <v>0</v>
      </c>
      <c r="AL173" s="71">
        <v>0</v>
      </c>
      <c r="AM173" s="71">
        <v>309782.7752264149</v>
      </c>
      <c r="AN173" s="71">
        <v>0</v>
      </c>
      <c r="AO173" s="71">
        <v>0</v>
      </c>
      <c r="AP173" s="71">
        <v>12799219.34131743</v>
      </c>
      <c r="AQ173" s="72"/>
      <c r="AR173" s="71">
        <v>1</v>
      </c>
      <c r="AS173" s="71">
        <v>0</v>
      </c>
      <c r="AT173" s="71">
        <v>0</v>
      </c>
      <c r="AU173" s="71">
        <v>0</v>
      </c>
      <c r="AV173" s="71">
        <v>0</v>
      </c>
      <c r="AW173" s="71">
        <v>0</v>
      </c>
      <c r="AX173" s="71"/>
      <c r="AY173" s="72"/>
      <c r="AZ173" s="71">
        <v>2</v>
      </c>
      <c r="BA173" s="71">
        <v>0</v>
      </c>
      <c r="BB173" s="71">
        <v>0</v>
      </c>
      <c r="BC173" s="71">
        <v>0</v>
      </c>
      <c r="BD173" s="71">
        <v>0</v>
      </c>
      <c r="BE173" s="71">
        <v>0</v>
      </c>
      <c r="BF173" s="71"/>
      <c r="BG173" s="72"/>
      <c r="BH173" s="71">
        <v>0</v>
      </c>
      <c r="BI173" s="71">
        <v>0</v>
      </c>
      <c r="BJ173" s="71">
        <v>0</v>
      </c>
      <c r="BK173" s="71">
        <v>0.499</v>
      </c>
      <c r="BL173" s="71">
        <v>0</v>
      </c>
      <c r="BM173" s="71">
        <v>0</v>
      </c>
      <c r="BN173" s="72"/>
      <c r="BO173" s="71">
        <v>0</v>
      </c>
      <c r="BP173" s="71">
        <v>0</v>
      </c>
      <c r="BQ173" s="71">
        <v>0</v>
      </c>
      <c r="BR173" s="71">
        <v>2</v>
      </c>
      <c r="BS173" s="71">
        <v>0</v>
      </c>
      <c r="BT173" s="71">
        <v>0</v>
      </c>
      <c r="BU173"/>
      <c r="BV173" s="70">
        <v>0.499</v>
      </c>
      <c r="BW173" s="70">
        <v>0</v>
      </c>
      <c r="BX173" s="70">
        <v>0</v>
      </c>
      <c r="BY173" s="70">
        <v>0</v>
      </c>
      <c r="BZ173" s="70">
        <v>0</v>
      </c>
      <c r="CA173" s="70">
        <v>0</v>
      </c>
      <c r="CB173" s="70">
        <v>0</v>
      </c>
      <c r="CC173" s="70">
        <v>0</v>
      </c>
      <c r="CD173" s="70">
        <v>0</v>
      </c>
    </row>
    <row r="174" spans="1:82">
      <c r="A174" s="70" t="s">
        <v>1675</v>
      </c>
      <c r="B174" s="70">
        <v>119</v>
      </c>
      <c r="C174" s="70">
        <v>19</v>
      </c>
      <c r="D174" s="70">
        <v>7</v>
      </c>
      <c r="E174" s="70">
        <v>2022</v>
      </c>
      <c r="F174" s="70" t="s">
        <v>161</v>
      </c>
      <c r="G174" s="70" t="s">
        <v>1669</v>
      </c>
      <c r="H174" s="70" t="s">
        <v>1670</v>
      </c>
      <c r="I174" s="148"/>
      <c r="J174" s="71">
        <v>5.6645226616431081</v>
      </c>
      <c r="K174" s="71">
        <v>0.3646525036150467</v>
      </c>
      <c r="L174" s="71">
        <v>0.71563124526524979</v>
      </c>
      <c r="M174" s="71">
        <v>4.0341555832181637</v>
      </c>
      <c r="N174" s="71">
        <v>5.2898428479648532</v>
      </c>
      <c r="O174" s="71">
        <v>1.6851368993545466</v>
      </c>
      <c r="P174" s="71">
        <v>3.2815933087424511</v>
      </c>
      <c r="Q174" s="71">
        <v>0.13622481556139301</v>
      </c>
      <c r="R174" s="71">
        <v>26.38698191618769</v>
      </c>
      <c r="S174" s="71">
        <v>0.26254722845535999</v>
      </c>
      <c r="T174" s="72"/>
      <c r="U174" s="71">
        <v>333203</v>
      </c>
      <c r="V174" s="71">
        <v>136</v>
      </c>
      <c r="W174" s="71">
        <v>18</v>
      </c>
      <c r="X174" s="71">
        <v>873</v>
      </c>
      <c r="Y174" s="71">
        <v>1223</v>
      </c>
      <c r="Z174" s="71">
        <v>1178</v>
      </c>
      <c r="AA174" s="71">
        <v>717</v>
      </c>
      <c r="AB174" s="71">
        <v>2314</v>
      </c>
      <c r="AC174" s="71">
        <v>4594826.9999999991</v>
      </c>
      <c r="AD174" s="71">
        <v>0.26254722845535999</v>
      </c>
      <c r="AE174" s="72"/>
      <c r="AF174" s="71">
        <v>2275285.2793858405</v>
      </c>
      <c r="AG174" s="71">
        <v>260200.03178657996</v>
      </c>
      <c r="AH174" s="71">
        <v>127638.56119282574</v>
      </c>
      <c r="AI174" s="71">
        <v>5462368.0794953685</v>
      </c>
      <c r="AJ174" s="71">
        <v>4979890.5082922243</v>
      </c>
      <c r="AK174" s="71">
        <v>0</v>
      </c>
      <c r="AL174" s="71">
        <v>0</v>
      </c>
      <c r="AM174" s="71">
        <v>298800.55925806542</v>
      </c>
      <c r="AN174" s="71">
        <v>0</v>
      </c>
      <c r="AO174" s="71">
        <v>0</v>
      </c>
      <c r="AP174" s="71">
        <v>13404183.019410904</v>
      </c>
      <c r="AQ174" s="72"/>
      <c r="AR174" s="71">
        <v>1</v>
      </c>
      <c r="AS174" s="71">
        <v>0</v>
      </c>
      <c r="AT174" s="71">
        <v>0</v>
      </c>
      <c r="AU174" s="71">
        <v>0</v>
      </c>
      <c r="AV174" s="71">
        <v>0</v>
      </c>
      <c r="AW174" s="71">
        <v>0</v>
      </c>
      <c r="AX174" s="71"/>
      <c r="AY174" s="72"/>
      <c r="AZ174" s="71">
        <v>2</v>
      </c>
      <c r="BA174" s="71">
        <v>0</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1916</v>
      </c>
      <c r="B175" s="70">
        <v>119</v>
      </c>
      <c r="C175" s="70">
        <v>20</v>
      </c>
      <c r="D175" s="70">
        <v>7</v>
      </c>
      <c r="E175" s="70">
        <v>2023</v>
      </c>
      <c r="F175" s="70" t="s">
        <v>1539</v>
      </c>
      <c r="G175" s="70" t="s">
        <v>1669</v>
      </c>
      <c r="H175" s="70" t="s">
        <v>1670</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v>
      </c>
      <c r="AS175" s="71">
        <v>0</v>
      </c>
      <c r="AT175" s="71">
        <v>0</v>
      </c>
      <c r="AU175" s="71">
        <v>0</v>
      </c>
      <c r="AV175" s="71">
        <v>0</v>
      </c>
      <c r="AW175" s="71">
        <v>0</v>
      </c>
      <c r="AX175" s="71"/>
      <c r="AY175" s="72"/>
      <c r="AZ175" s="71">
        <v>2</v>
      </c>
      <c r="BA175" s="71">
        <v>0</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1668</v>
      </c>
      <c r="B176" s="70">
        <v>119</v>
      </c>
      <c r="C176" s="70">
        <v>21</v>
      </c>
      <c r="D176" s="70">
        <v>7</v>
      </c>
      <c r="E176" s="70">
        <v>2024</v>
      </c>
      <c r="F176" s="70" t="s">
        <v>1554</v>
      </c>
      <c r="G176" s="70" t="s">
        <v>1669</v>
      </c>
      <c r="H176" s="70" t="s">
        <v>1670</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1917</v>
      </c>
      <c r="B177" s="70">
        <v>35</v>
      </c>
      <c r="C177" s="70">
        <v>1</v>
      </c>
      <c r="D177" s="70">
        <v>3</v>
      </c>
      <c r="E177" s="70">
        <v>1990</v>
      </c>
      <c r="F177" s="70" t="s">
        <v>787</v>
      </c>
      <c r="G177" s="70" t="s">
        <v>1918</v>
      </c>
      <c r="H177" s="70" t="s">
        <v>1680</v>
      </c>
      <c r="I177" s="148"/>
      <c r="J177" s="71">
        <v>7.5624311070766392</v>
      </c>
      <c r="K177" s="71">
        <v>0.92557364734778425</v>
      </c>
      <c r="L177" s="71">
        <v>1.4658607332650091</v>
      </c>
      <c r="M177" s="71">
        <v>1.956828203484376</v>
      </c>
      <c r="N177" s="71">
        <v>4.6140882748535317</v>
      </c>
      <c r="O177" s="71">
        <v>3.1047014209161792</v>
      </c>
      <c r="P177" s="71">
        <v>6.6636164651165322</v>
      </c>
      <c r="Q177" s="71">
        <v>0.258859485613532</v>
      </c>
      <c r="R177" s="71">
        <v>0</v>
      </c>
      <c r="S177" s="71">
        <v>0.26097135006101368</v>
      </c>
      <c r="T177" s="72"/>
      <c r="U177" s="71">
        <v>455718</v>
      </c>
      <c r="V177" s="71">
        <v>332</v>
      </c>
      <c r="W177" s="71">
        <v>14</v>
      </c>
      <c r="X177" s="71">
        <v>644</v>
      </c>
      <c r="Y177" s="71">
        <v>1130</v>
      </c>
      <c r="Z177" s="71">
        <v>1277</v>
      </c>
      <c r="AA177" s="71">
        <v>1618</v>
      </c>
      <c r="AB177" s="71">
        <v>4203</v>
      </c>
      <c r="AC177" s="71">
        <v>0</v>
      </c>
      <c r="AD177" s="71">
        <v>0.26097135006101368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1919</v>
      </c>
      <c r="B178" s="70">
        <v>36</v>
      </c>
      <c r="C178" s="70">
        <v>2</v>
      </c>
      <c r="D178" s="70">
        <v>3</v>
      </c>
      <c r="E178" s="70">
        <v>2005</v>
      </c>
      <c r="F178" s="70" t="s">
        <v>789</v>
      </c>
      <c r="G178" s="1064" t="s">
        <v>1918</v>
      </c>
      <c r="H178" s="70" t="s">
        <v>1680</v>
      </c>
      <c r="I178" s="148"/>
      <c r="J178" s="71">
        <v>5.4460328674505867</v>
      </c>
      <c r="K178" s="71">
        <v>0.70685038715755655</v>
      </c>
      <c r="L178" s="71">
        <v>3.397043275280403</v>
      </c>
      <c r="M178" s="71">
        <v>2.6178382891863929</v>
      </c>
      <c r="N178" s="71">
        <v>5.2604951927888717</v>
      </c>
      <c r="O178" s="71">
        <v>4.0086892369473288</v>
      </c>
      <c r="P178" s="71">
        <v>5.9287942759723471</v>
      </c>
      <c r="Q178" s="71">
        <v>0.211207826231609</v>
      </c>
      <c r="R178" s="71">
        <v>0</v>
      </c>
      <c r="S178" s="71">
        <v>0.1954398301694816</v>
      </c>
      <c r="T178" s="72"/>
      <c r="U178" s="71">
        <v>393142</v>
      </c>
      <c r="V178" s="71">
        <v>301</v>
      </c>
      <c r="W178" s="71">
        <v>20</v>
      </c>
      <c r="X178" s="71">
        <v>493</v>
      </c>
      <c r="Y178" s="71">
        <v>1108</v>
      </c>
      <c r="Z178" s="71">
        <v>1908</v>
      </c>
      <c r="AA178" s="71">
        <v>1179</v>
      </c>
      <c r="AB178" s="71">
        <v>3585</v>
      </c>
      <c r="AC178" s="71">
        <v>0</v>
      </c>
      <c r="AD178" s="71">
        <v>0.1954398301694816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1920</v>
      </c>
      <c r="B179" s="70">
        <v>37</v>
      </c>
      <c r="C179" s="70">
        <v>3</v>
      </c>
      <c r="D179" s="70">
        <v>3</v>
      </c>
      <c r="E179" s="70">
        <v>2006</v>
      </c>
      <c r="F179" s="70" t="s">
        <v>790</v>
      </c>
      <c r="G179" s="1064" t="s">
        <v>1918</v>
      </c>
      <c r="H179" s="70" t="s">
        <v>1680</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1921</v>
      </c>
      <c r="B180" s="70">
        <v>38</v>
      </c>
      <c r="C180" s="70">
        <v>4</v>
      </c>
      <c r="D180" s="70">
        <v>3</v>
      </c>
      <c r="E180" s="70">
        <v>2007</v>
      </c>
      <c r="F180" s="70" t="s">
        <v>791</v>
      </c>
      <c r="G180" s="70" t="s">
        <v>1918</v>
      </c>
      <c r="H180" s="70" t="s">
        <v>1680</v>
      </c>
      <c r="I180" s="148"/>
      <c r="J180" s="71">
        <v>5.3338289648820636</v>
      </c>
      <c r="K180" s="71">
        <v>0.83006140195037481</v>
      </c>
      <c r="L180" s="71">
        <v>1.5012332595387921</v>
      </c>
      <c r="M180" s="71">
        <v>4.1572125453508431</v>
      </c>
      <c r="N180" s="71">
        <v>7.5721769738820486</v>
      </c>
      <c r="O180" s="71">
        <v>3.8117082424914139</v>
      </c>
      <c r="P180" s="71">
        <v>5.6835360697616046</v>
      </c>
      <c r="Q180" s="71">
        <v>0.213731657687247</v>
      </c>
      <c r="R180" s="71">
        <v>0</v>
      </c>
      <c r="S180" s="71">
        <v>0.19100184296599301</v>
      </c>
      <c r="T180" s="72"/>
      <c r="U180" s="71">
        <v>334081</v>
      </c>
      <c r="V180" s="71">
        <v>284</v>
      </c>
      <c r="W180" s="71">
        <v>21</v>
      </c>
      <c r="X180" s="71">
        <v>684</v>
      </c>
      <c r="Y180" s="71">
        <v>1089</v>
      </c>
      <c r="Z180" s="71">
        <v>1886</v>
      </c>
      <c r="AA180" s="71">
        <v>1113</v>
      </c>
      <c r="AB180" s="71">
        <v>3436</v>
      </c>
      <c r="AC180" s="71">
        <v>0</v>
      </c>
      <c r="AD180" s="71">
        <v>0.19100184296599301</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1922</v>
      </c>
      <c r="B181" s="70">
        <v>39</v>
      </c>
      <c r="C181" s="70">
        <v>5</v>
      </c>
      <c r="D181" s="70">
        <v>3</v>
      </c>
      <c r="E181" s="70">
        <v>2008</v>
      </c>
      <c r="F181" s="70" t="s">
        <v>792</v>
      </c>
      <c r="G181" s="70" t="s">
        <v>1918</v>
      </c>
      <c r="H181" s="70" t="s">
        <v>1680</v>
      </c>
      <c r="I181" s="148"/>
      <c r="J181" s="71">
        <v>4.2372116001825573</v>
      </c>
      <c r="K181" s="71">
        <v>0.57622775222715428</v>
      </c>
      <c r="L181" s="71">
        <v>1.2864570523291861</v>
      </c>
      <c r="M181" s="71">
        <v>4.2438125709363836</v>
      </c>
      <c r="N181" s="71">
        <v>6.7840187110893124</v>
      </c>
      <c r="O181" s="71">
        <v>3.709795674622244</v>
      </c>
      <c r="P181" s="71">
        <v>5.3404138405811903</v>
      </c>
      <c r="Q181" s="71">
        <v>0.20623410713711299</v>
      </c>
      <c r="R181" s="71">
        <v>0</v>
      </c>
      <c r="S181" s="71">
        <v>0</v>
      </c>
      <c r="T181" s="72"/>
      <c r="U181" s="71">
        <v>349814</v>
      </c>
      <c r="V181" s="71">
        <v>284</v>
      </c>
      <c r="W181" s="71">
        <v>21</v>
      </c>
      <c r="X181" s="71">
        <v>684</v>
      </c>
      <c r="Y181" s="71">
        <v>1073</v>
      </c>
      <c r="Z181" s="71">
        <v>1900</v>
      </c>
      <c r="AA181" s="71">
        <v>1047</v>
      </c>
      <c r="AB181" s="71">
        <v>3370</v>
      </c>
      <c r="AC181" s="71">
        <v>0</v>
      </c>
      <c r="AD181" s="71">
        <v>0</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1923</v>
      </c>
      <c r="B182" s="70">
        <v>40</v>
      </c>
      <c r="C182" s="70">
        <v>6</v>
      </c>
      <c r="D182" s="70">
        <v>3</v>
      </c>
      <c r="E182" s="70">
        <v>2009</v>
      </c>
      <c r="F182" s="70" t="s">
        <v>176</v>
      </c>
      <c r="G182" s="70" t="s">
        <v>1918</v>
      </c>
      <c r="H182" s="70" t="s">
        <v>1680</v>
      </c>
      <c r="I182" s="148"/>
      <c r="J182" s="71">
        <v>3.0259885090909049</v>
      </c>
      <c r="K182" s="71">
        <v>0.30136296854238809</v>
      </c>
      <c r="L182" s="71">
        <v>4.3672377369630517</v>
      </c>
      <c r="M182" s="71">
        <v>3.2771727101293342</v>
      </c>
      <c r="N182" s="71">
        <v>4.9438545295118237</v>
      </c>
      <c r="O182" s="71">
        <v>3.7327573309728419</v>
      </c>
      <c r="P182" s="71">
        <v>5.0578891021897938</v>
      </c>
      <c r="Q182" s="71">
        <v>0.19238128257676099</v>
      </c>
      <c r="R182" s="71">
        <v>0</v>
      </c>
      <c r="S182" s="71">
        <v>0.21325393264656561</v>
      </c>
      <c r="T182" s="72"/>
      <c r="U182" s="71">
        <v>228086</v>
      </c>
      <c r="V182" s="71">
        <v>170</v>
      </c>
      <c r="W182" s="71">
        <v>96</v>
      </c>
      <c r="X182" s="71">
        <v>598</v>
      </c>
      <c r="Y182" s="71">
        <v>1071</v>
      </c>
      <c r="Z182" s="71">
        <v>1887</v>
      </c>
      <c r="AA182" s="71">
        <v>1018</v>
      </c>
      <c r="AB182" s="71">
        <v>3300</v>
      </c>
      <c r="AC182" s="71">
        <v>0</v>
      </c>
      <c r="AD182" s="71">
        <v>0.21325393264656561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1924</v>
      </c>
      <c r="B183" s="70">
        <v>41</v>
      </c>
      <c r="C183" s="70">
        <v>7</v>
      </c>
      <c r="D183" s="70">
        <v>3</v>
      </c>
      <c r="E183" s="70">
        <v>2010</v>
      </c>
      <c r="F183" s="70" t="s">
        <v>177</v>
      </c>
      <c r="G183" s="70" t="s">
        <v>1918</v>
      </c>
      <c r="H183" s="70" t="s">
        <v>1680</v>
      </c>
      <c r="I183" s="148"/>
      <c r="J183" s="71">
        <v>2.317636491886677</v>
      </c>
      <c r="K183" s="71">
        <v>0.33978177193940717</v>
      </c>
      <c r="L183" s="71">
        <v>4.106176158032949</v>
      </c>
      <c r="M183" s="71">
        <v>3.8216227333350581</v>
      </c>
      <c r="N183" s="71">
        <v>5.5605677963293099</v>
      </c>
      <c r="O183" s="71">
        <v>3.6446083899829138</v>
      </c>
      <c r="P183" s="71">
        <v>5.1364814256833222</v>
      </c>
      <c r="Q183" s="71">
        <v>0.196023149099747</v>
      </c>
      <c r="R183" s="71">
        <v>0</v>
      </c>
      <c r="S183" s="71">
        <v>0.1409725285830831</v>
      </c>
      <c r="T183" s="72"/>
      <c r="U183" s="71">
        <v>175999</v>
      </c>
      <c r="V183" s="71">
        <v>170</v>
      </c>
      <c r="W183" s="71">
        <v>96</v>
      </c>
      <c r="X183" s="71">
        <v>598</v>
      </c>
      <c r="Y183" s="71">
        <v>1062</v>
      </c>
      <c r="Z183" s="71">
        <v>1851</v>
      </c>
      <c r="AA183" s="71">
        <v>1008</v>
      </c>
      <c r="AB183" s="71">
        <v>3222</v>
      </c>
      <c r="AC183" s="71">
        <v>0</v>
      </c>
      <c r="AD183" s="71">
        <v>0.1409725285830831</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1925</v>
      </c>
      <c r="B184" s="70">
        <v>42</v>
      </c>
      <c r="C184" s="70">
        <v>8</v>
      </c>
      <c r="D184" s="70">
        <v>3</v>
      </c>
      <c r="E184" s="70">
        <v>2011</v>
      </c>
      <c r="F184" s="70" t="s">
        <v>178</v>
      </c>
      <c r="G184" s="70" t="s">
        <v>1918</v>
      </c>
      <c r="H184" s="70" t="s">
        <v>1680</v>
      </c>
      <c r="I184" s="148"/>
      <c r="J184" s="71">
        <v>2.7717150981427521</v>
      </c>
      <c r="K184" s="71">
        <v>0.45988468243677488</v>
      </c>
      <c r="L184" s="71">
        <v>4.3975122354426839</v>
      </c>
      <c r="M184" s="71">
        <v>4.5533143240310876</v>
      </c>
      <c r="N184" s="71">
        <v>7.4016051519157022</v>
      </c>
      <c r="O184" s="71">
        <v>3.5690399958283439</v>
      </c>
      <c r="P184" s="71">
        <v>4.8841277875966771</v>
      </c>
      <c r="Q184" s="71">
        <v>0.220917327597875</v>
      </c>
      <c r="R184" s="71">
        <v>0</v>
      </c>
      <c r="S184" s="71">
        <v>0.19060439743587651</v>
      </c>
      <c r="T184" s="72"/>
      <c r="U184" s="71">
        <v>180852</v>
      </c>
      <c r="V184" s="71">
        <v>170</v>
      </c>
      <c r="W184" s="71">
        <v>96</v>
      </c>
      <c r="X184" s="71">
        <v>598</v>
      </c>
      <c r="Y184" s="71">
        <v>1055</v>
      </c>
      <c r="Z184" s="71">
        <v>1852</v>
      </c>
      <c r="AA184" s="71">
        <v>987</v>
      </c>
      <c r="AB184" s="71">
        <v>3148</v>
      </c>
      <c r="AC184" s="71">
        <v>0</v>
      </c>
      <c r="AD184" s="71">
        <v>0.19060439743587651</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1926</v>
      </c>
      <c r="B185" s="70">
        <v>43</v>
      </c>
      <c r="C185" s="70">
        <v>9</v>
      </c>
      <c r="D185" s="70">
        <v>3</v>
      </c>
      <c r="E185" s="70">
        <v>2012</v>
      </c>
      <c r="F185" s="70" t="s">
        <v>179</v>
      </c>
      <c r="G185" s="70" t="s">
        <v>1918</v>
      </c>
      <c r="H185" s="70" t="s">
        <v>1680</v>
      </c>
      <c r="I185" s="148"/>
      <c r="J185" s="71">
        <v>2.9355295247884601</v>
      </c>
      <c r="K185" s="71">
        <v>0.41770417926205972</v>
      </c>
      <c r="L185" s="71">
        <v>4.2686342353118274</v>
      </c>
      <c r="M185" s="71">
        <v>4.4135313572708537</v>
      </c>
      <c r="N185" s="71">
        <v>7.8085908269790218</v>
      </c>
      <c r="O185" s="71">
        <v>3.540954673346655</v>
      </c>
      <c r="P185" s="71">
        <v>4.7675943053350158</v>
      </c>
      <c r="Q185" s="71">
        <v>0.233312582070209</v>
      </c>
      <c r="R185" s="71">
        <v>0</v>
      </c>
      <c r="S185" s="71">
        <v>0.13256573477249381</v>
      </c>
      <c r="T185" s="72"/>
      <c r="U185" s="71">
        <v>197416</v>
      </c>
      <c r="V185" s="71">
        <v>170</v>
      </c>
      <c r="W185" s="71">
        <v>96</v>
      </c>
      <c r="X185" s="71">
        <v>598</v>
      </c>
      <c r="Y185" s="71">
        <v>1041</v>
      </c>
      <c r="Z185" s="71">
        <v>1852</v>
      </c>
      <c r="AA185" s="71">
        <v>958</v>
      </c>
      <c r="AB185" s="71">
        <v>3060</v>
      </c>
      <c r="AC185" s="71">
        <v>0</v>
      </c>
      <c r="AD185" s="71">
        <v>0.13256573477249381</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1927</v>
      </c>
      <c r="B186" s="70">
        <v>44</v>
      </c>
      <c r="C186" s="70">
        <v>10</v>
      </c>
      <c r="D186" s="70">
        <v>3</v>
      </c>
      <c r="E186" s="70">
        <v>2013</v>
      </c>
      <c r="F186" s="70" t="s">
        <v>180</v>
      </c>
      <c r="G186" s="70" t="s">
        <v>1918</v>
      </c>
      <c r="H186" s="70" t="s">
        <v>1680</v>
      </c>
      <c r="I186" s="148"/>
      <c r="J186" s="71">
        <v>2.6455790635102718</v>
      </c>
      <c r="K186" s="71">
        <v>0.35021989262720371</v>
      </c>
      <c r="L186" s="71">
        <v>4.5031856433372743</v>
      </c>
      <c r="M186" s="71">
        <v>4.5355648959852051</v>
      </c>
      <c r="N186" s="71">
        <v>7.3969738223729458</v>
      </c>
      <c r="O186" s="71">
        <v>3.4060868366977535</v>
      </c>
      <c r="P186" s="71">
        <v>4.6856513568543168</v>
      </c>
      <c r="Q186" s="71">
        <v>0.231677906925014</v>
      </c>
      <c r="R186" s="71">
        <v>0</v>
      </c>
      <c r="S186" s="71">
        <v>0.2110335219686128</v>
      </c>
      <c r="T186" s="72"/>
      <c r="U186" s="71">
        <v>169366</v>
      </c>
      <c r="V186" s="71">
        <v>170</v>
      </c>
      <c r="W186" s="71">
        <v>96</v>
      </c>
      <c r="X186" s="71">
        <v>598</v>
      </c>
      <c r="Y186" s="71">
        <v>1034</v>
      </c>
      <c r="Z186" s="71">
        <v>1861</v>
      </c>
      <c r="AA186" s="71">
        <v>938</v>
      </c>
      <c r="AB186" s="71">
        <v>2995</v>
      </c>
      <c r="AC186" s="71">
        <v>0</v>
      </c>
      <c r="AD186" s="71">
        <v>0.2110335219686128</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1928</v>
      </c>
      <c r="B187" s="70">
        <v>45</v>
      </c>
      <c r="C187" s="70">
        <v>11</v>
      </c>
      <c r="D187" s="70">
        <v>3</v>
      </c>
      <c r="E187" s="70">
        <v>2014</v>
      </c>
      <c r="F187" s="70" t="s">
        <v>181</v>
      </c>
      <c r="G187" s="70" t="s">
        <v>1918</v>
      </c>
      <c r="H187" s="70" t="s">
        <v>1680</v>
      </c>
      <c r="I187" s="148"/>
      <c r="J187" s="71">
        <v>2.6616485112161219</v>
      </c>
      <c r="K187" s="71">
        <v>0.30863856193411282</v>
      </c>
      <c r="L187" s="71">
        <v>4.3273400831164022</v>
      </c>
      <c r="M187" s="71">
        <v>4.5506151752342978</v>
      </c>
      <c r="N187" s="71">
        <v>7.2034626007586109</v>
      </c>
      <c r="O187" s="71">
        <v>3.1696698495541038</v>
      </c>
      <c r="P187" s="71">
        <v>4.5794521014484086</v>
      </c>
      <c r="Q187" s="71">
        <v>0.21433988899262299</v>
      </c>
      <c r="R187" s="71">
        <v>0</v>
      </c>
      <c r="S187" s="71">
        <v>0.2157309633590585</v>
      </c>
      <c r="T187" s="72"/>
      <c r="U187" s="71">
        <v>179956</v>
      </c>
      <c r="V187" s="71">
        <v>131</v>
      </c>
      <c r="W187" s="71">
        <v>119</v>
      </c>
      <c r="X187" s="71">
        <v>588</v>
      </c>
      <c r="Y187" s="71">
        <v>992</v>
      </c>
      <c r="Z187" s="71">
        <v>1824</v>
      </c>
      <c r="AA187" s="71">
        <v>912</v>
      </c>
      <c r="AB187" s="71">
        <v>2888</v>
      </c>
      <c r="AC187" s="71">
        <v>0</v>
      </c>
      <c r="AD187" s="71">
        <v>0.2157309633590585</v>
      </c>
      <c r="AE187" s="72"/>
      <c r="AF187" s="71"/>
      <c r="AG187" s="71"/>
      <c r="AH187" s="71"/>
      <c r="AI187" s="71"/>
      <c r="AJ187" s="71"/>
      <c r="AK187" s="71"/>
      <c r="AL187" s="71"/>
      <c r="AM187" s="71"/>
      <c r="AN187" s="71"/>
      <c r="AO187" s="71"/>
      <c r="AP187" s="71"/>
      <c r="AQ187" s="72"/>
      <c r="AR187" s="71">
        <v>1</v>
      </c>
      <c r="AS187" s="71">
        <v>0</v>
      </c>
      <c r="AT187" s="71">
        <v>0</v>
      </c>
      <c r="AU187" s="71">
        <v>0</v>
      </c>
      <c r="AV187" s="71">
        <v>0</v>
      </c>
      <c r="AW187" s="71">
        <v>0</v>
      </c>
      <c r="AX187" s="71"/>
      <c r="AY187" s="72"/>
      <c r="AZ187" s="71">
        <v>5.5</v>
      </c>
      <c r="BA187" s="71">
        <v>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1929</v>
      </c>
      <c r="B188" s="70">
        <v>46</v>
      </c>
      <c r="C188" s="70">
        <v>12</v>
      </c>
      <c r="D188" s="70">
        <v>3</v>
      </c>
      <c r="E188" s="70">
        <v>2015</v>
      </c>
      <c r="F188" s="70" t="s">
        <v>182</v>
      </c>
      <c r="G188" s="70" t="s">
        <v>1918</v>
      </c>
      <c r="H188" s="70" t="s">
        <v>1680</v>
      </c>
      <c r="I188" s="148"/>
      <c r="J188" s="71">
        <v>2.48117162044483</v>
      </c>
      <c r="K188" s="71">
        <v>0.30006554293682819</v>
      </c>
      <c r="L188" s="71">
        <v>3.48150188245988</v>
      </c>
      <c r="M188" s="71">
        <v>3.412750052241595</v>
      </c>
      <c r="N188" s="71">
        <v>6.686412723460422</v>
      </c>
      <c r="O188" s="71">
        <v>3.0981473560160651</v>
      </c>
      <c r="P188" s="71">
        <v>4.4574377311645037</v>
      </c>
      <c r="Q188" s="71">
        <v>0.20248687688690001</v>
      </c>
      <c r="R188" s="71">
        <v>0</v>
      </c>
      <c r="S188" s="71">
        <v>0.20970735730620521</v>
      </c>
      <c r="T188" s="72"/>
      <c r="U188" s="71">
        <v>186862</v>
      </c>
      <c r="V188" s="71">
        <v>131</v>
      </c>
      <c r="W188" s="71">
        <v>119</v>
      </c>
      <c r="X188" s="71">
        <v>588</v>
      </c>
      <c r="Y188" s="71">
        <v>971</v>
      </c>
      <c r="Z188" s="71">
        <v>1800</v>
      </c>
      <c r="AA188" s="71">
        <v>887</v>
      </c>
      <c r="AB188" s="71">
        <v>2787</v>
      </c>
      <c r="AC188" s="71">
        <v>0</v>
      </c>
      <c r="AD188" s="71">
        <v>0.20970735730620521</v>
      </c>
      <c r="AE188" s="72"/>
      <c r="AF188" s="71">
        <v>2123715.842319631</v>
      </c>
      <c r="AG188" s="71">
        <v>222230.76853211169</v>
      </c>
      <c r="AH188" s="71">
        <v>495810.58756591682</v>
      </c>
      <c r="AI188" s="71">
        <v>3737328.2544077798</v>
      </c>
      <c r="AJ188" s="71">
        <v>9271423.1216773912</v>
      </c>
      <c r="AK188" s="71">
        <v>0</v>
      </c>
      <c r="AL188" s="71">
        <v>0</v>
      </c>
      <c r="AM188" s="71">
        <v>381946.65897470788</v>
      </c>
      <c r="AN188" s="71">
        <v>0</v>
      </c>
      <c r="AO188" s="71">
        <v>0</v>
      </c>
      <c r="AP188" s="71">
        <v>16232455.233477537</v>
      </c>
      <c r="AQ188" s="72"/>
      <c r="AR188" s="71">
        <v>2</v>
      </c>
      <c r="AS188" s="71">
        <v>0</v>
      </c>
      <c r="AT188" s="71">
        <v>0</v>
      </c>
      <c r="AU188" s="71">
        <v>0</v>
      </c>
      <c r="AV188" s="71">
        <v>0</v>
      </c>
      <c r="AW188" s="71">
        <v>0</v>
      </c>
      <c r="AX188" s="71"/>
      <c r="AY188" s="72"/>
      <c r="AZ188" s="71">
        <v>10.6</v>
      </c>
      <c r="BA188" s="71">
        <v>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1930</v>
      </c>
      <c r="B189" s="70">
        <v>47</v>
      </c>
      <c r="C189" s="70">
        <v>13</v>
      </c>
      <c r="D189" s="70">
        <v>3</v>
      </c>
      <c r="E189" s="70">
        <v>2016</v>
      </c>
      <c r="F189" s="70" t="s">
        <v>155</v>
      </c>
      <c r="G189" s="70" t="s">
        <v>1918</v>
      </c>
      <c r="H189" s="70" t="s">
        <v>1680</v>
      </c>
      <c r="I189" s="148"/>
      <c r="J189" s="71">
        <v>2.498464573249326</v>
      </c>
      <c r="K189" s="71">
        <v>0.30402777988541979</v>
      </c>
      <c r="L189" s="71">
        <v>4.4057357437295419</v>
      </c>
      <c r="M189" s="71">
        <v>3.0104689124007344</v>
      </c>
      <c r="N189" s="71">
        <v>6.4173877595597943</v>
      </c>
      <c r="O189" s="71">
        <v>3.0027151441745419</v>
      </c>
      <c r="P189" s="71">
        <v>4.4846003451380438</v>
      </c>
      <c r="Q189" s="71">
        <v>0.19169532358844471</v>
      </c>
      <c r="R189" s="71">
        <v>0</v>
      </c>
      <c r="S189" s="71">
        <v>0.26326057001292358</v>
      </c>
      <c r="T189" s="72"/>
      <c r="U189" s="71">
        <v>183495</v>
      </c>
      <c r="V189" s="71">
        <v>131</v>
      </c>
      <c r="W189" s="71">
        <v>119</v>
      </c>
      <c r="X189" s="71">
        <v>588</v>
      </c>
      <c r="Y189" s="71">
        <v>966</v>
      </c>
      <c r="Z189" s="71">
        <v>1766</v>
      </c>
      <c r="AA189" s="71">
        <v>923</v>
      </c>
      <c r="AB189" s="71">
        <v>2714</v>
      </c>
      <c r="AC189" s="71">
        <v>0</v>
      </c>
      <c r="AD189" s="71">
        <v>0.26326057001292358</v>
      </c>
      <c r="AE189" s="72"/>
      <c r="AF189" s="71">
        <v>2156394.0345277428</v>
      </c>
      <c r="AG189" s="71">
        <v>211298.59101825091</v>
      </c>
      <c r="AH189" s="71">
        <v>491485.75836367032</v>
      </c>
      <c r="AI189" s="71">
        <v>3705905.3078932371</v>
      </c>
      <c r="AJ189" s="71">
        <v>8341638.8857308682</v>
      </c>
      <c r="AK189" s="71">
        <v>0</v>
      </c>
      <c r="AL189" s="71">
        <v>0</v>
      </c>
      <c r="AM189" s="71">
        <v>372231.27788244683</v>
      </c>
      <c r="AN189" s="71">
        <v>0</v>
      </c>
      <c r="AO189" s="71">
        <v>0</v>
      </c>
      <c r="AP189" s="71">
        <v>15278953.855416218</v>
      </c>
      <c r="AQ189" s="72"/>
      <c r="AR189" s="71">
        <v>2</v>
      </c>
      <c r="AS189" s="71">
        <v>0</v>
      </c>
      <c r="AT189" s="71">
        <v>0</v>
      </c>
      <c r="AU189" s="71">
        <v>0</v>
      </c>
      <c r="AV189" s="71">
        <v>0</v>
      </c>
      <c r="AW189" s="71">
        <v>0</v>
      </c>
      <c r="AX189" s="71"/>
      <c r="AY189" s="72"/>
      <c r="AZ189" s="71">
        <v>10.6</v>
      </c>
      <c r="BA189" s="71">
        <v>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1931</v>
      </c>
      <c r="B190" s="70">
        <v>48</v>
      </c>
      <c r="C190" s="70">
        <v>14</v>
      </c>
      <c r="D190" s="70">
        <v>3</v>
      </c>
      <c r="E190" s="70">
        <v>2017</v>
      </c>
      <c r="F190" s="70" t="s">
        <v>156</v>
      </c>
      <c r="G190" s="70" t="s">
        <v>1918</v>
      </c>
      <c r="H190" s="70" t="s">
        <v>1680</v>
      </c>
      <c r="I190" s="148"/>
      <c r="J190" s="71">
        <v>2.2343819373029419</v>
      </c>
      <c r="K190" s="71">
        <v>0.29389084038383112</v>
      </c>
      <c r="L190" s="71">
        <v>4.5189194757980351</v>
      </c>
      <c r="M190" s="71">
        <v>2.7677793547406266</v>
      </c>
      <c r="N190" s="71">
        <v>6.2129266583759559</v>
      </c>
      <c r="O190" s="71">
        <v>2.9035415779651128</v>
      </c>
      <c r="P190" s="71">
        <v>4.374116961029384</v>
      </c>
      <c r="Q190" s="71">
        <v>0.18107057203822299</v>
      </c>
      <c r="R190" s="71">
        <v>0</v>
      </c>
      <c r="S190" s="71">
        <v>0.21982804180448387</v>
      </c>
      <c r="T190" s="72"/>
      <c r="U190" s="71">
        <v>185935</v>
      </c>
      <c r="V190" s="71">
        <v>131</v>
      </c>
      <c r="W190" s="71">
        <v>119</v>
      </c>
      <c r="X190" s="71">
        <v>588</v>
      </c>
      <c r="Y190" s="71">
        <v>947</v>
      </c>
      <c r="Z190" s="71">
        <v>1736</v>
      </c>
      <c r="AA190" s="71">
        <v>906</v>
      </c>
      <c r="AB190" s="71">
        <v>2651</v>
      </c>
      <c r="AC190" s="71">
        <v>0</v>
      </c>
      <c r="AD190" s="71">
        <v>0.2198280418044839</v>
      </c>
      <c r="AE190" s="72"/>
      <c r="AF190" s="71">
        <v>2103242.5506929969</v>
      </c>
      <c r="AG190" s="71">
        <v>213111.53140185279</v>
      </c>
      <c r="AH190" s="71">
        <v>704864.85357556911</v>
      </c>
      <c r="AI190" s="71">
        <v>3737320.802518805</v>
      </c>
      <c r="AJ190" s="71">
        <v>8511866.6431327648</v>
      </c>
      <c r="AK190" s="71">
        <v>0</v>
      </c>
      <c r="AL190" s="71">
        <v>0</v>
      </c>
      <c r="AM190" s="71">
        <v>364159.60464706249</v>
      </c>
      <c r="AN190" s="71">
        <v>0</v>
      </c>
      <c r="AO190" s="71">
        <v>0</v>
      </c>
      <c r="AP190" s="71">
        <v>15634565.985969052</v>
      </c>
      <c r="AQ190" s="72"/>
      <c r="AR190" s="71">
        <v>2</v>
      </c>
      <c r="AS190" s="71">
        <v>0</v>
      </c>
      <c r="AT190" s="71">
        <v>0</v>
      </c>
      <c r="AU190" s="71">
        <v>0</v>
      </c>
      <c r="AV190" s="71">
        <v>0</v>
      </c>
      <c r="AW190" s="71">
        <v>0</v>
      </c>
      <c r="AX190" s="71"/>
      <c r="AY190" s="72"/>
      <c r="AZ190" s="71">
        <v>10.6</v>
      </c>
      <c r="BA190" s="71">
        <v>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1932</v>
      </c>
      <c r="B191" s="70">
        <v>49</v>
      </c>
      <c r="C191" s="70">
        <v>15</v>
      </c>
      <c r="D191" s="70">
        <v>3</v>
      </c>
      <c r="E191" s="70">
        <v>2018</v>
      </c>
      <c r="F191" s="70" t="s">
        <v>183</v>
      </c>
      <c r="G191" s="70" t="s">
        <v>1918</v>
      </c>
      <c r="H191" s="70" t="s">
        <v>1680</v>
      </c>
      <c r="I191" s="148"/>
      <c r="J191" s="71">
        <v>2.0973717701173666</v>
      </c>
      <c r="K191" s="71">
        <v>0.26809189691090579</v>
      </c>
      <c r="L191" s="71">
        <v>4.0433971961461861</v>
      </c>
      <c r="M191" s="71">
        <v>2.5198584907881623</v>
      </c>
      <c r="N191" s="71">
        <v>5.631220581067419</v>
      </c>
      <c r="O191" s="71">
        <v>2.8145267753627841</v>
      </c>
      <c r="P191" s="71">
        <v>4.3018966515620534</v>
      </c>
      <c r="Q191" s="71">
        <v>0.164283120121476</v>
      </c>
      <c r="R191" s="71">
        <v>0</v>
      </c>
      <c r="S191" s="71">
        <v>0.24423730445312097</v>
      </c>
      <c r="T191" s="72"/>
      <c r="U191" s="71">
        <v>173522</v>
      </c>
      <c r="V191" s="71">
        <v>131</v>
      </c>
      <c r="W191" s="71">
        <v>119</v>
      </c>
      <c r="X191" s="71">
        <v>588</v>
      </c>
      <c r="Y191" s="71">
        <v>943</v>
      </c>
      <c r="Z191" s="71">
        <v>1715</v>
      </c>
      <c r="AA191" s="71">
        <v>900</v>
      </c>
      <c r="AB191" s="71">
        <v>2592</v>
      </c>
      <c r="AC191" s="71">
        <v>0</v>
      </c>
      <c r="AD191" s="71">
        <v>0.244237304453121</v>
      </c>
      <c r="AE191" s="72"/>
      <c r="AF191" s="71">
        <v>2026434.9191693091</v>
      </c>
      <c r="AG191" s="71">
        <v>189630.88624674149</v>
      </c>
      <c r="AH191" s="71">
        <v>652235.42282875685</v>
      </c>
      <c r="AI191" s="71">
        <v>3513324.5909343921</v>
      </c>
      <c r="AJ191" s="71">
        <v>8324429.2022333359</v>
      </c>
      <c r="AK191" s="71">
        <v>0</v>
      </c>
      <c r="AL191" s="71">
        <v>0</v>
      </c>
      <c r="AM191" s="71">
        <v>356791.67896459391</v>
      </c>
      <c r="AN191" s="71">
        <v>0</v>
      </c>
      <c r="AO191" s="71">
        <v>0</v>
      </c>
      <c r="AP191" s="71">
        <v>15062846.700377131</v>
      </c>
      <c r="AQ191" s="72"/>
      <c r="AR191" s="71">
        <v>2</v>
      </c>
      <c r="AS191" s="71">
        <v>0</v>
      </c>
      <c r="AT191" s="71">
        <v>0</v>
      </c>
      <c r="AU191" s="71">
        <v>0</v>
      </c>
      <c r="AV191" s="71">
        <v>0</v>
      </c>
      <c r="AW191" s="71">
        <v>0</v>
      </c>
      <c r="AX191" s="71"/>
      <c r="AY191" s="72"/>
      <c r="AZ191" s="71">
        <v>11</v>
      </c>
      <c r="BA191" s="71">
        <v>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1933</v>
      </c>
      <c r="B192" s="70">
        <v>50</v>
      </c>
      <c r="C192" s="70">
        <v>16</v>
      </c>
      <c r="D192" s="70">
        <v>3</v>
      </c>
      <c r="E192" s="70">
        <v>2019</v>
      </c>
      <c r="F192" s="70" t="s">
        <v>158</v>
      </c>
      <c r="G192" s="70" t="s">
        <v>1918</v>
      </c>
      <c r="H192" s="70" t="s">
        <v>1680</v>
      </c>
      <c r="I192" s="148"/>
      <c r="J192" s="71">
        <v>1.6556727282838071</v>
      </c>
      <c r="K192" s="71">
        <v>0.2413233588792118</v>
      </c>
      <c r="L192" s="71">
        <v>4.0656276343884183</v>
      </c>
      <c r="M192" s="71">
        <v>2.5214926198188916</v>
      </c>
      <c r="N192" s="71">
        <v>4.596787576689616</v>
      </c>
      <c r="O192" s="71">
        <v>2.6722378938014657</v>
      </c>
      <c r="P192" s="71">
        <v>3.977960461947105</v>
      </c>
      <c r="Q192" s="71">
        <v>0.15600343500716701</v>
      </c>
      <c r="R192" s="71">
        <v>0</v>
      </c>
      <c r="S192" s="71">
        <v>0.23485743148771104</v>
      </c>
      <c r="T192" s="72"/>
      <c r="U192" s="71">
        <v>148803</v>
      </c>
      <c r="V192" s="71">
        <v>131</v>
      </c>
      <c r="W192" s="71">
        <v>119</v>
      </c>
      <c r="X192" s="71">
        <v>588</v>
      </c>
      <c r="Y192" s="71">
        <v>933</v>
      </c>
      <c r="Z192" s="71">
        <v>1673</v>
      </c>
      <c r="AA192" s="71">
        <v>826</v>
      </c>
      <c r="AB192" s="71">
        <v>2528</v>
      </c>
      <c r="AC192" s="71">
        <v>0</v>
      </c>
      <c r="AD192" s="71">
        <v>0.23485743148771099</v>
      </c>
      <c r="AE192" s="72"/>
      <c r="AF192" s="71">
        <v>1620417.495736822</v>
      </c>
      <c r="AG192" s="71">
        <v>183163.02438463349</v>
      </c>
      <c r="AH192" s="71">
        <v>697910.64676812559</v>
      </c>
      <c r="AI192" s="71">
        <v>3801743.4129762771</v>
      </c>
      <c r="AJ192" s="71">
        <v>7307159.1396249682</v>
      </c>
      <c r="AK192" s="71">
        <v>0</v>
      </c>
      <c r="AL192" s="71">
        <v>0</v>
      </c>
      <c r="AM192" s="71">
        <v>344294.56922618899</v>
      </c>
      <c r="AN192" s="71">
        <v>0</v>
      </c>
      <c r="AO192" s="71">
        <v>0</v>
      </c>
      <c r="AP192" s="71">
        <v>13954688.288717015</v>
      </c>
      <c r="AQ192" s="72"/>
      <c r="AR192" s="71">
        <v>2</v>
      </c>
      <c r="AS192" s="71">
        <v>0</v>
      </c>
      <c r="AT192" s="71">
        <v>0</v>
      </c>
      <c r="AU192" s="71">
        <v>0</v>
      </c>
      <c r="AV192" s="71">
        <v>0</v>
      </c>
      <c r="AW192" s="71">
        <v>0</v>
      </c>
      <c r="AX192" s="71"/>
      <c r="AY192" s="72"/>
      <c r="AZ192" s="71">
        <v>10.6</v>
      </c>
      <c r="BA192" s="71">
        <v>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1934</v>
      </c>
      <c r="B193" s="70">
        <v>51</v>
      </c>
      <c r="C193" s="70">
        <v>17</v>
      </c>
      <c r="D193" s="70">
        <v>3</v>
      </c>
      <c r="E193" s="70">
        <v>2020</v>
      </c>
      <c r="F193" s="70" t="s">
        <v>159</v>
      </c>
      <c r="G193" s="70" t="s">
        <v>1918</v>
      </c>
      <c r="H193" s="70" t="s">
        <v>1680</v>
      </c>
      <c r="I193" s="148"/>
      <c r="J193" s="71">
        <v>1.5721369825403351</v>
      </c>
      <c r="K193" s="71">
        <v>0.24658261101744841</v>
      </c>
      <c r="L193" s="71">
        <v>3.0778699568727919</v>
      </c>
      <c r="M193" s="71">
        <v>2.2169031737668705</v>
      </c>
      <c r="N193" s="71">
        <v>4.1282386924749224</v>
      </c>
      <c r="O193" s="71">
        <v>2.3160683368358983</v>
      </c>
      <c r="P193" s="71">
        <v>3.7153868395550851</v>
      </c>
      <c r="Q193" s="71">
        <v>0.14486649739114599</v>
      </c>
      <c r="R193" s="71">
        <v>0</v>
      </c>
      <c r="S193" s="71">
        <v>0.30020570622984449</v>
      </c>
      <c r="T193" s="72"/>
      <c r="U193" s="71">
        <v>153302</v>
      </c>
      <c r="V193" s="71">
        <v>122</v>
      </c>
      <c r="W193" s="71">
        <v>137</v>
      </c>
      <c r="X193" s="71">
        <v>619</v>
      </c>
      <c r="Y193" s="71">
        <v>918</v>
      </c>
      <c r="Z193" s="71">
        <v>1655</v>
      </c>
      <c r="AA193" s="71">
        <v>820</v>
      </c>
      <c r="AB193" s="71">
        <v>2457</v>
      </c>
      <c r="AC193" s="71">
        <v>0</v>
      </c>
      <c r="AD193" s="71">
        <v>0.30020570622984449</v>
      </c>
      <c r="AE193" s="72"/>
      <c r="AF193" s="71">
        <v>1669313.299254278</v>
      </c>
      <c r="AG193" s="71">
        <v>180506.0268022113</v>
      </c>
      <c r="AH193" s="71">
        <v>521166.54622244509</v>
      </c>
      <c r="AI193" s="71">
        <v>3490613.0744900033</v>
      </c>
      <c r="AJ193" s="71">
        <v>7313659.3309797524</v>
      </c>
      <c r="AK193" s="71"/>
      <c r="AL193" s="71"/>
      <c r="AM193" s="71">
        <v>320665.79783935228</v>
      </c>
      <c r="AN193" s="71"/>
      <c r="AO193" s="71"/>
      <c r="AP193" s="71">
        <v>13495924.075588042</v>
      </c>
      <c r="AQ193" s="72"/>
      <c r="AR193" s="71">
        <v>2</v>
      </c>
      <c r="AS193" s="71">
        <v>0</v>
      </c>
      <c r="AT193" s="71">
        <v>0</v>
      </c>
      <c r="AU193" s="71">
        <v>0</v>
      </c>
      <c r="AV193" s="71">
        <v>0</v>
      </c>
      <c r="AW193" s="71">
        <v>0</v>
      </c>
      <c r="AX193" s="71"/>
      <c r="AY193" s="72"/>
      <c r="AZ193" s="71">
        <v>10.6</v>
      </c>
      <c r="BA193" s="71">
        <v>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1935</v>
      </c>
      <c r="B194" s="70">
        <v>51</v>
      </c>
      <c r="C194" s="70">
        <v>18</v>
      </c>
      <c r="D194" s="70">
        <v>3</v>
      </c>
      <c r="E194" s="70">
        <v>2021</v>
      </c>
      <c r="F194" s="70" t="s">
        <v>160</v>
      </c>
      <c r="G194" s="70" t="s">
        <v>1918</v>
      </c>
      <c r="H194" s="70" t="s">
        <v>1680</v>
      </c>
      <c r="I194" s="148"/>
      <c r="J194" s="71">
        <v>1.5569673575336573</v>
      </c>
      <c r="K194" s="71">
        <v>0.26286805368595179</v>
      </c>
      <c r="L194" s="71">
        <v>3.7061623277304832</v>
      </c>
      <c r="M194" s="71">
        <v>2.5002283637838123</v>
      </c>
      <c r="N194" s="71">
        <v>4.3273087837577364</v>
      </c>
      <c r="O194" s="71">
        <v>2.2330599012878856</v>
      </c>
      <c r="P194" s="71">
        <v>3.6940548717942177</v>
      </c>
      <c r="Q194" s="71">
        <v>0.13995389643165401</v>
      </c>
      <c r="R194" s="71">
        <v>0</v>
      </c>
      <c r="S194" s="71">
        <v>0.47895225550728637</v>
      </c>
      <c r="T194" s="72"/>
      <c r="U194" s="71">
        <v>165771</v>
      </c>
      <c r="V194" s="71">
        <v>122</v>
      </c>
      <c r="W194" s="71">
        <v>137</v>
      </c>
      <c r="X194" s="71">
        <v>619</v>
      </c>
      <c r="Y194" s="71">
        <v>912</v>
      </c>
      <c r="Z194" s="71">
        <v>1643</v>
      </c>
      <c r="AA194" s="71">
        <v>795</v>
      </c>
      <c r="AB194" s="71">
        <v>2397</v>
      </c>
      <c r="AC194" s="71">
        <v>0</v>
      </c>
      <c r="AD194" s="71">
        <v>0.47895225550728637</v>
      </c>
      <c r="AE194" s="72"/>
      <c r="AF194" s="71">
        <v>1581875.4036308567</v>
      </c>
      <c r="AG194" s="71">
        <v>191015.31811179148</v>
      </c>
      <c r="AH194" s="71">
        <v>654467.00042121031</v>
      </c>
      <c r="AI194" s="71">
        <v>3965353.4953739201</v>
      </c>
      <c r="AJ194" s="71">
        <v>7304922.779726048</v>
      </c>
      <c r="AK194" s="71">
        <v>0</v>
      </c>
      <c r="AL194" s="71">
        <v>0</v>
      </c>
      <c r="AM194" s="71">
        <v>314639.53907530365</v>
      </c>
      <c r="AN194" s="71">
        <v>0</v>
      </c>
      <c r="AO194" s="71">
        <v>0</v>
      </c>
      <c r="AP194" s="71">
        <v>14012273.53633913</v>
      </c>
      <c r="AQ194" s="72"/>
      <c r="AR194" s="71">
        <v>3</v>
      </c>
      <c r="AS194" s="71">
        <v>0</v>
      </c>
      <c r="AT194" s="71">
        <v>0</v>
      </c>
      <c r="AU194" s="71">
        <v>2</v>
      </c>
      <c r="AV194" s="71">
        <v>0</v>
      </c>
      <c r="AW194" s="71">
        <v>0</v>
      </c>
      <c r="AX194" s="71"/>
      <c r="AY194" s="72"/>
      <c r="AZ194" s="71">
        <v>16.100000000000001</v>
      </c>
      <c r="BA194" s="71">
        <v>0</v>
      </c>
      <c r="BB194" s="71">
        <v>0</v>
      </c>
      <c r="BC194" s="71">
        <v>1280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1936</v>
      </c>
      <c r="B195" s="70">
        <v>51</v>
      </c>
      <c r="C195" s="70">
        <v>19</v>
      </c>
      <c r="D195" s="70">
        <v>3</v>
      </c>
      <c r="E195" s="70">
        <v>2022</v>
      </c>
      <c r="F195" s="70" t="s">
        <v>161</v>
      </c>
      <c r="G195" s="70" t="s">
        <v>1918</v>
      </c>
      <c r="H195" s="70" t="s">
        <v>1680</v>
      </c>
      <c r="I195" s="148"/>
      <c r="J195" s="71">
        <v>1.6099431113099847</v>
      </c>
      <c r="K195" s="71">
        <v>0.2514495998585925</v>
      </c>
      <c r="L195" s="71">
        <v>3.9970011984858438</v>
      </c>
      <c r="M195" s="71">
        <v>2.6100624207369054</v>
      </c>
      <c r="N195" s="71">
        <v>4.4810752456390466</v>
      </c>
      <c r="O195" s="71">
        <v>2.3045463029373296</v>
      </c>
      <c r="P195" s="71">
        <v>3.5378962728841215</v>
      </c>
      <c r="Q195" s="71">
        <v>0.1369901235139851</v>
      </c>
      <c r="R195" s="71">
        <v>0</v>
      </c>
      <c r="S195" s="71">
        <v>0.30780434381295729</v>
      </c>
      <c r="T195" s="72"/>
      <c r="U195" s="71">
        <v>166563</v>
      </c>
      <c r="V195" s="71">
        <v>122</v>
      </c>
      <c r="W195" s="71">
        <v>137</v>
      </c>
      <c r="X195" s="71">
        <v>619</v>
      </c>
      <c r="Y195" s="71">
        <v>898</v>
      </c>
      <c r="Z195" s="71">
        <v>1611</v>
      </c>
      <c r="AA195" s="71">
        <v>773</v>
      </c>
      <c r="AB195" s="71">
        <v>2327</v>
      </c>
      <c r="AC195" s="71">
        <v>0</v>
      </c>
      <c r="AD195" s="71">
        <v>0.30780434381295729</v>
      </c>
      <c r="AE195" s="72"/>
      <c r="AF195" s="71">
        <v>1601833.0757722098</v>
      </c>
      <c r="AG195" s="71">
        <v>195405.27641472404</v>
      </c>
      <c r="AH195" s="71">
        <v>865960.82377059665</v>
      </c>
      <c r="AI195" s="71">
        <v>3507577.3599233823</v>
      </c>
      <c r="AJ195" s="71">
        <v>7571843.1626685476</v>
      </c>
      <c r="AK195" s="71">
        <v>0</v>
      </c>
      <c r="AL195" s="71">
        <v>0</v>
      </c>
      <c r="AM195" s="71">
        <v>300479.21408535796</v>
      </c>
      <c r="AN195" s="71">
        <v>0</v>
      </c>
      <c r="AO195" s="71">
        <v>0</v>
      </c>
      <c r="AP195" s="71">
        <v>14043098.912634818</v>
      </c>
      <c r="AQ195" s="72"/>
      <c r="AR195" s="71">
        <v>3</v>
      </c>
      <c r="AS195" s="71">
        <v>0</v>
      </c>
      <c r="AT195" s="71">
        <v>0</v>
      </c>
      <c r="AU195" s="71">
        <v>2</v>
      </c>
      <c r="AV195" s="71">
        <v>0</v>
      </c>
      <c r="AW195" s="71">
        <v>0</v>
      </c>
      <c r="AX195" s="71"/>
      <c r="AY195" s="72"/>
      <c r="AZ195" s="71">
        <v>16.100000000000001</v>
      </c>
      <c r="BA195" s="71">
        <v>0</v>
      </c>
      <c r="BB195" s="71">
        <v>0</v>
      </c>
      <c r="BC195" s="71">
        <v>1280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1937</v>
      </c>
      <c r="B196" s="70">
        <v>51</v>
      </c>
      <c r="C196" s="70">
        <v>20</v>
      </c>
      <c r="D196" s="70">
        <v>3</v>
      </c>
      <c r="E196" s="70">
        <v>2023</v>
      </c>
      <c r="F196" s="70" t="s">
        <v>1539</v>
      </c>
      <c r="G196" s="70" t="s">
        <v>1918</v>
      </c>
      <c r="H196" s="70" t="s">
        <v>1680</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3</v>
      </c>
      <c r="AV196" s="71">
        <v>0</v>
      </c>
      <c r="AW196" s="71">
        <v>0</v>
      </c>
      <c r="AX196" s="71"/>
      <c r="AY196" s="72"/>
      <c r="AZ196" s="71">
        <v>16.100000000000001</v>
      </c>
      <c r="BA196" s="71">
        <v>22</v>
      </c>
      <c r="BB196" s="71">
        <v>0</v>
      </c>
      <c r="BC196" s="71">
        <v>1479.9</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1938</v>
      </c>
      <c r="B197" s="70">
        <v>51</v>
      </c>
      <c r="C197" s="70">
        <v>21</v>
      </c>
      <c r="D197" s="70">
        <v>3</v>
      </c>
      <c r="E197" s="70">
        <v>2024</v>
      </c>
      <c r="F197" s="70" t="s">
        <v>1554</v>
      </c>
      <c r="G197" s="1064" t="s">
        <v>1918</v>
      </c>
      <c r="H197" s="70" t="s">
        <v>1680</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1939</v>
      </c>
      <c r="B198" s="70">
        <v>239</v>
      </c>
      <c r="C198" s="70">
        <v>1</v>
      </c>
      <c r="D198" s="70">
        <v>15</v>
      </c>
      <c r="E198" s="70">
        <v>1990</v>
      </c>
      <c r="F198" s="70" t="s">
        <v>787</v>
      </c>
      <c r="G198" s="1064" t="s">
        <v>1576</v>
      </c>
      <c r="H198" s="70" t="s">
        <v>1577</v>
      </c>
      <c r="I198" s="148"/>
      <c r="J198" s="71">
        <v>6.1129163113093128</v>
      </c>
      <c r="K198" s="71">
        <v>2.4102298648758009</v>
      </c>
      <c r="L198" s="71">
        <v>4.6167591453887038</v>
      </c>
      <c r="M198" s="71">
        <v>1.941395626614967</v>
      </c>
      <c r="N198" s="71">
        <v>5.1653316178179107</v>
      </c>
      <c r="O198" s="71">
        <v>2.7521707192459788</v>
      </c>
      <c r="P198" s="71">
        <v>5.4074959324462348</v>
      </c>
      <c r="Q198" s="71">
        <v>0.230035731326801</v>
      </c>
      <c r="R198" s="71">
        <v>0</v>
      </c>
      <c r="S198" s="71">
        <v>0.1873209599749949</v>
      </c>
      <c r="T198" s="72"/>
      <c r="U198" s="71">
        <v>171629</v>
      </c>
      <c r="V198" s="71">
        <v>441</v>
      </c>
      <c r="W198" s="71">
        <v>54</v>
      </c>
      <c r="X198" s="71">
        <v>651</v>
      </c>
      <c r="Y198" s="71">
        <v>1105</v>
      </c>
      <c r="Z198" s="71">
        <v>1132</v>
      </c>
      <c r="AA198" s="71">
        <v>1313</v>
      </c>
      <c r="AB198" s="71">
        <v>3735</v>
      </c>
      <c r="AC198" s="71">
        <v>0</v>
      </c>
      <c r="AD198" s="71">
        <v>0.1873209599749949</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1940</v>
      </c>
      <c r="B199" s="70">
        <v>240</v>
      </c>
      <c r="C199" s="70">
        <v>2</v>
      </c>
      <c r="D199" s="70">
        <v>15</v>
      </c>
      <c r="E199" s="70">
        <v>2005</v>
      </c>
      <c r="F199" s="70" t="s">
        <v>789</v>
      </c>
      <c r="G199" s="70" t="s">
        <v>1576</v>
      </c>
      <c r="H199" s="70" t="s">
        <v>1577</v>
      </c>
      <c r="I199" s="148"/>
      <c r="J199" s="71">
        <v>2.474828214278217</v>
      </c>
      <c r="K199" s="71">
        <v>0.62615389841310709</v>
      </c>
      <c r="L199" s="71">
        <v>5.7433172865573958</v>
      </c>
      <c r="M199" s="71">
        <v>3.528387758828385</v>
      </c>
      <c r="N199" s="71">
        <v>5.3953739474480251</v>
      </c>
      <c r="O199" s="71">
        <v>3.2250199049864512</v>
      </c>
      <c r="P199" s="71">
        <v>4.6213417638834491</v>
      </c>
      <c r="Q199" s="71">
        <v>0.178215808744942</v>
      </c>
      <c r="R199" s="71">
        <v>0</v>
      </c>
      <c r="S199" s="71">
        <v>0</v>
      </c>
      <c r="T199" s="72"/>
      <c r="U199" s="71">
        <v>76436</v>
      </c>
      <c r="V199" s="71">
        <v>191</v>
      </c>
      <c r="W199" s="71">
        <v>51</v>
      </c>
      <c r="X199" s="71">
        <v>573</v>
      </c>
      <c r="Y199" s="71">
        <v>1100</v>
      </c>
      <c r="Z199" s="71">
        <v>1535</v>
      </c>
      <c r="AA199" s="71">
        <v>919</v>
      </c>
      <c r="AB199" s="71">
        <v>3025</v>
      </c>
      <c r="AC199" s="71">
        <v>0</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1941</v>
      </c>
      <c r="B200" s="70">
        <v>241</v>
      </c>
      <c r="C200" s="70">
        <v>3</v>
      </c>
      <c r="D200" s="70">
        <v>15</v>
      </c>
      <c r="E200" s="70">
        <v>2006</v>
      </c>
      <c r="F200" s="70" t="s">
        <v>790</v>
      </c>
      <c r="G200" s="70" t="s">
        <v>1576</v>
      </c>
      <c r="H200" s="70" t="s">
        <v>1577</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1942</v>
      </c>
      <c r="B201" s="70">
        <v>242</v>
      </c>
      <c r="C201" s="70">
        <v>4</v>
      </c>
      <c r="D201" s="70">
        <v>15</v>
      </c>
      <c r="E201" s="70">
        <v>2007</v>
      </c>
      <c r="F201" s="70" t="s">
        <v>791</v>
      </c>
      <c r="G201" s="70" t="s">
        <v>1576</v>
      </c>
      <c r="H201" s="70" t="s">
        <v>1577</v>
      </c>
      <c r="I201" s="148"/>
      <c r="J201" s="71">
        <v>2.957623813519739</v>
      </c>
      <c r="K201" s="71">
        <v>0.54400762816857529</v>
      </c>
      <c r="L201" s="71">
        <v>10.09446443873507</v>
      </c>
      <c r="M201" s="71">
        <v>3.2987474012736988</v>
      </c>
      <c r="N201" s="71">
        <v>5.7774660941765319</v>
      </c>
      <c r="O201" s="71">
        <v>3.130612973286957</v>
      </c>
      <c r="P201" s="71">
        <v>4.4784017369100866</v>
      </c>
      <c r="Q201" s="71">
        <v>0.18095034697677601</v>
      </c>
      <c r="R201" s="71">
        <v>0</v>
      </c>
      <c r="S201" s="71">
        <v>0</v>
      </c>
      <c r="T201" s="72"/>
      <c r="U201" s="71">
        <v>97129</v>
      </c>
      <c r="V201" s="71">
        <v>181</v>
      </c>
      <c r="W201" s="71">
        <v>123</v>
      </c>
      <c r="X201" s="71">
        <v>671</v>
      </c>
      <c r="Y201" s="71">
        <v>1181</v>
      </c>
      <c r="Z201" s="71">
        <v>1549</v>
      </c>
      <c r="AA201" s="71">
        <v>877</v>
      </c>
      <c r="AB201" s="71">
        <v>2909</v>
      </c>
      <c r="AC201" s="71">
        <v>0</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1943</v>
      </c>
      <c r="B202" s="70">
        <v>243</v>
      </c>
      <c r="C202" s="70">
        <v>5</v>
      </c>
      <c r="D202" s="70">
        <v>15</v>
      </c>
      <c r="E202" s="70">
        <v>2008</v>
      </c>
      <c r="F202" s="70" t="s">
        <v>792</v>
      </c>
      <c r="G202" s="70" t="s">
        <v>1576</v>
      </c>
      <c r="H202" s="70" t="s">
        <v>1577</v>
      </c>
      <c r="I202" s="148"/>
      <c r="J202" s="71">
        <v>2.949930866651544</v>
      </c>
      <c r="K202" s="71">
        <v>0.47745236100898308</v>
      </c>
      <c r="L202" s="71">
        <v>8.7161890582819268</v>
      </c>
      <c r="M202" s="71">
        <v>3.8598538952622961</v>
      </c>
      <c r="N202" s="71">
        <v>5.7957362179549214</v>
      </c>
      <c r="O202" s="71">
        <v>2.9600264435406949</v>
      </c>
      <c r="P202" s="71">
        <v>4.3865863446989719</v>
      </c>
      <c r="Q202" s="71">
        <v>0.17392205711681699</v>
      </c>
      <c r="R202" s="71">
        <v>0</v>
      </c>
      <c r="S202" s="71">
        <v>0</v>
      </c>
      <c r="T202" s="72"/>
      <c r="U202" s="71">
        <v>101787</v>
      </c>
      <c r="V202" s="71">
        <v>181</v>
      </c>
      <c r="W202" s="71">
        <v>123</v>
      </c>
      <c r="X202" s="71">
        <v>671</v>
      </c>
      <c r="Y202" s="71">
        <v>1169</v>
      </c>
      <c r="Z202" s="71">
        <v>1516</v>
      </c>
      <c r="AA202" s="71">
        <v>860</v>
      </c>
      <c r="AB202" s="71">
        <v>2842</v>
      </c>
      <c r="AC202" s="71">
        <v>0</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1944</v>
      </c>
      <c r="B203" s="70">
        <v>244</v>
      </c>
      <c r="C203" s="70">
        <v>6</v>
      </c>
      <c r="D203" s="70">
        <v>15</v>
      </c>
      <c r="E203" s="70">
        <v>2009</v>
      </c>
      <c r="F203" s="70" t="s">
        <v>176</v>
      </c>
      <c r="G203" s="70" t="s">
        <v>1576</v>
      </c>
      <c r="H203" s="70" t="s">
        <v>1577</v>
      </c>
      <c r="I203" s="148"/>
      <c r="J203" s="71">
        <v>2.5604760890188172</v>
      </c>
      <c r="K203" s="71">
        <v>0.19814713049657129</v>
      </c>
      <c r="L203" s="71">
        <v>6.9878630435713358</v>
      </c>
      <c r="M203" s="71">
        <v>3.4981518212412719</v>
      </c>
      <c r="N203" s="71">
        <v>4.9185088817034854</v>
      </c>
      <c r="O203" s="71">
        <v>2.994909697452508</v>
      </c>
      <c r="P203" s="71">
        <v>4.2480306310140206</v>
      </c>
      <c r="Q203" s="71">
        <v>0.16107560113927</v>
      </c>
      <c r="R203" s="71">
        <v>0</v>
      </c>
      <c r="S203" s="71">
        <v>0</v>
      </c>
      <c r="T203" s="72"/>
      <c r="U203" s="71">
        <v>89220</v>
      </c>
      <c r="V203" s="71">
        <v>92</v>
      </c>
      <c r="W203" s="71">
        <v>113</v>
      </c>
      <c r="X203" s="71">
        <v>768</v>
      </c>
      <c r="Y203" s="71">
        <v>1155</v>
      </c>
      <c r="Z203" s="71">
        <v>1514</v>
      </c>
      <c r="AA203" s="71">
        <v>855</v>
      </c>
      <c r="AB203" s="71">
        <v>2763</v>
      </c>
      <c r="AC203" s="71">
        <v>0</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1945</v>
      </c>
      <c r="B204" s="70">
        <v>245</v>
      </c>
      <c r="C204" s="70">
        <v>7</v>
      </c>
      <c r="D204" s="70">
        <v>15</v>
      </c>
      <c r="E204" s="70">
        <v>2010</v>
      </c>
      <c r="F204" s="70" t="s">
        <v>177</v>
      </c>
      <c r="G204" s="70" t="s">
        <v>1576</v>
      </c>
      <c r="H204" s="70" t="s">
        <v>1577</v>
      </c>
      <c r="I204" s="148"/>
      <c r="J204" s="71">
        <v>2.206932787450242</v>
      </c>
      <c r="K204" s="71">
        <v>0.20664887578433261</v>
      </c>
      <c r="L204" s="71">
        <v>6.3617662593203814</v>
      </c>
      <c r="M204" s="71">
        <v>3.1313337596944271</v>
      </c>
      <c r="N204" s="71">
        <v>4.8738255169730582</v>
      </c>
      <c r="O204" s="71">
        <v>3.010592235701715</v>
      </c>
      <c r="P204" s="71">
        <v>4.2956883351696824</v>
      </c>
      <c r="Q204" s="71">
        <v>0.167915546714867</v>
      </c>
      <c r="R204" s="71">
        <v>0</v>
      </c>
      <c r="S204" s="71">
        <v>0</v>
      </c>
      <c r="T204" s="72"/>
      <c r="U204" s="71">
        <v>86084</v>
      </c>
      <c r="V204" s="71">
        <v>92</v>
      </c>
      <c r="W204" s="71">
        <v>113</v>
      </c>
      <c r="X204" s="71">
        <v>768</v>
      </c>
      <c r="Y204" s="71">
        <v>1164</v>
      </c>
      <c r="Z204" s="71">
        <v>1529</v>
      </c>
      <c r="AA204" s="71">
        <v>843</v>
      </c>
      <c r="AB204" s="71">
        <v>2760</v>
      </c>
      <c r="AC204" s="71">
        <v>0</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1946</v>
      </c>
      <c r="B205" s="70">
        <v>246</v>
      </c>
      <c r="C205" s="70">
        <v>8</v>
      </c>
      <c r="D205" s="70">
        <v>15</v>
      </c>
      <c r="E205" s="70">
        <v>2011</v>
      </c>
      <c r="F205" s="70" t="s">
        <v>178</v>
      </c>
      <c r="G205" s="70" t="s">
        <v>1576</v>
      </c>
      <c r="H205" s="70" t="s">
        <v>1577</v>
      </c>
      <c r="I205" s="148"/>
      <c r="J205" s="71">
        <v>1.8070077006677989</v>
      </c>
      <c r="K205" s="71">
        <v>0.28955351302281568</v>
      </c>
      <c r="L205" s="71">
        <v>5.9359914690335698</v>
      </c>
      <c r="M205" s="71">
        <v>3.9557548956482438</v>
      </c>
      <c r="N205" s="71">
        <v>5.7959607902624457</v>
      </c>
      <c r="O205" s="71">
        <v>2.9080352881776301</v>
      </c>
      <c r="P205" s="71">
        <v>4.2259829084169835</v>
      </c>
      <c r="Q205" s="71">
        <v>0.189618366953449</v>
      </c>
      <c r="R205" s="71">
        <v>0</v>
      </c>
      <c r="S205" s="71">
        <v>0</v>
      </c>
      <c r="T205" s="72"/>
      <c r="U205" s="71">
        <v>66382</v>
      </c>
      <c r="V205" s="71">
        <v>92</v>
      </c>
      <c r="W205" s="71">
        <v>113</v>
      </c>
      <c r="X205" s="71">
        <v>768</v>
      </c>
      <c r="Y205" s="71">
        <v>1150</v>
      </c>
      <c r="Z205" s="71">
        <v>1509</v>
      </c>
      <c r="AA205" s="71">
        <v>854</v>
      </c>
      <c r="AB205" s="71">
        <v>2702</v>
      </c>
      <c r="AC205" s="71">
        <v>0</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1947</v>
      </c>
      <c r="B206" s="70">
        <v>247</v>
      </c>
      <c r="C206" s="70">
        <v>9</v>
      </c>
      <c r="D206" s="70">
        <v>15</v>
      </c>
      <c r="E206" s="70">
        <v>2012</v>
      </c>
      <c r="F206" s="70" t="s">
        <v>179</v>
      </c>
      <c r="G206" s="70" t="s">
        <v>1576</v>
      </c>
      <c r="H206" s="70" t="s">
        <v>1577</v>
      </c>
      <c r="I206" s="148"/>
      <c r="J206" s="71">
        <v>1.834735986690772</v>
      </c>
      <c r="K206" s="71">
        <v>0.32619323119913018</v>
      </c>
      <c r="L206" s="71">
        <v>5.9892388808362984</v>
      </c>
      <c r="M206" s="71">
        <v>4.9130350116290158</v>
      </c>
      <c r="N206" s="71">
        <v>6.3613828886466974</v>
      </c>
      <c r="O206" s="71">
        <v>2.8908874007020207</v>
      </c>
      <c r="P206" s="71">
        <v>4.1206347440682602</v>
      </c>
      <c r="Q206" s="71">
        <v>0.20380540257309401</v>
      </c>
      <c r="R206" s="71">
        <v>0</v>
      </c>
      <c r="S206" s="71">
        <v>5.6060521933416013E-2</v>
      </c>
      <c r="T206" s="72"/>
      <c r="U206" s="71">
        <v>64579</v>
      </c>
      <c r="V206" s="71">
        <v>92</v>
      </c>
      <c r="W206" s="71">
        <v>113</v>
      </c>
      <c r="X206" s="71">
        <v>768</v>
      </c>
      <c r="Y206" s="71">
        <v>1149</v>
      </c>
      <c r="Z206" s="71">
        <v>1512</v>
      </c>
      <c r="AA206" s="71">
        <v>828</v>
      </c>
      <c r="AB206" s="71">
        <v>2673</v>
      </c>
      <c r="AC206" s="71">
        <v>0</v>
      </c>
      <c r="AD206" s="71">
        <v>5.6060521933416013E-2</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1948</v>
      </c>
      <c r="B207" s="70">
        <v>248</v>
      </c>
      <c r="C207" s="70">
        <v>10</v>
      </c>
      <c r="D207" s="70">
        <v>15</v>
      </c>
      <c r="E207" s="70">
        <v>2013</v>
      </c>
      <c r="F207" s="70" t="s">
        <v>180</v>
      </c>
      <c r="G207" s="70" t="s">
        <v>1576</v>
      </c>
      <c r="H207" s="70" t="s">
        <v>1577</v>
      </c>
      <c r="I207" s="148"/>
      <c r="J207" s="71">
        <v>1.6237441355918421</v>
      </c>
      <c r="K207" s="71">
        <v>0.26959981822029572</v>
      </c>
      <c r="L207" s="71">
        <v>5.2889701929776214</v>
      </c>
      <c r="M207" s="71">
        <v>4.5692400226443031</v>
      </c>
      <c r="N207" s="71">
        <v>6.1274672388829314</v>
      </c>
      <c r="O207" s="71">
        <v>2.7618404280370283</v>
      </c>
      <c r="P207" s="71">
        <v>4.1661335091860341</v>
      </c>
      <c r="Q207" s="71">
        <v>0.204681048989512</v>
      </c>
      <c r="R207" s="71">
        <v>0</v>
      </c>
      <c r="S207" s="71">
        <v>0.2096035393421454</v>
      </c>
      <c r="T207" s="72"/>
      <c r="U207" s="71">
        <v>58193</v>
      </c>
      <c r="V207" s="71">
        <v>92</v>
      </c>
      <c r="W207" s="71">
        <v>113</v>
      </c>
      <c r="X207" s="71">
        <v>768</v>
      </c>
      <c r="Y207" s="71">
        <v>1142</v>
      </c>
      <c r="Z207" s="71">
        <v>1509</v>
      </c>
      <c r="AA207" s="71">
        <v>834</v>
      </c>
      <c r="AB207" s="71">
        <v>2646</v>
      </c>
      <c r="AC207" s="71">
        <v>0</v>
      </c>
      <c r="AD207" s="71">
        <v>0.2096035393421454</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1949</v>
      </c>
      <c r="B208" s="70">
        <v>249</v>
      </c>
      <c r="C208" s="70">
        <v>11</v>
      </c>
      <c r="D208" s="70">
        <v>15</v>
      </c>
      <c r="E208" s="70">
        <v>2014</v>
      </c>
      <c r="F208" s="70" t="s">
        <v>181</v>
      </c>
      <c r="G208" s="70" t="s">
        <v>1576</v>
      </c>
      <c r="H208" s="70" t="s">
        <v>1577</v>
      </c>
      <c r="I208" s="148"/>
      <c r="J208" s="71">
        <v>1.2546754113518199</v>
      </c>
      <c r="K208" s="71">
        <v>0.30354045541668218</v>
      </c>
      <c r="L208" s="71">
        <v>5.4106613080472066</v>
      </c>
      <c r="M208" s="71">
        <v>4.7498557968266377</v>
      </c>
      <c r="N208" s="71">
        <v>6.4654711032242584</v>
      </c>
      <c r="O208" s="71">
        <v>2.6101119046218555</v>
      </c>
      <c r="P208" s="71">
        <v>4.1727244477013459</v>
      </c>
      <c r="Q208" s="71">
        <v>0.194004317807035</v>
      </c>
      <c r="R208" s="71">
        <v>0</v>
      </c>
      <c r="S208" s="71">
        <v>0.28246975213395009</v>
      </c>
      <c r="T208" s="72"/>
      <c r="U208" s="71">
        <v>49940</v>
      </c>
      <c r="V208" s="71">
        <v>90</v>
      </c>
      <c r="W208" s="71">
        <v>118</v>
      </c>
      <c r="X208" s="71">
        <v>759</v>
      </c>
      <c r="Y208" s="71">
        <v>1138</v>
      </c>
      <c r="Z208" s="71">
        <v>1502</v>
      </c>
      <c r="AA208" s="71">
        <v>831</v>
      </c>
      <c r="AB208" s="71">
        <v>2614</v>
      </c>
      <c r="AC208" s="71">
        <v>0</v>
      </c>
      <c r="AD208" s="71">
        <v>0.28246975213395009</v>
      </c>
      <c r="AE208" s="72"/>
      <c r="AF208" s="71"/>
      <c r="AG208" s="71"/>
      <c r="AH208" s="71"/>
      <c r="AI208" s="71"/>
      <c r="AJ208" s="71"/>
      <c r="AK208" s="71"/>
      <c r="AL208" s="71"/>
      <c r="AM208" s="71"/>
      <c r="AN208" s="71"/>
      <c r="AO208" s="71"/>
      <c r="AP208" s="71"/>
      <c r="AQ208" s="72"/>
      <c r="AR208" s="71">
        <v>10</v>
      </c>
      <c r="AS208" s="71">
        <v>4</v>
      </c>
      <c r="AT208" s="71">
        <v>0</v>
      </c>
      <c r="AU208" s="71">
        <v>0</v>
      </c>
      <c r="AV208" s="71">
        <v>0</v>
      </c>
      <c r="AW208" s="71">
        <v>0</v>
      </c>
      <c r="AX208" s="71"/>
      <c r="AY208" s="72"/>
      <c r="AZ208" s="71">
        <v>44.451999999999998</v>
      </c>
      <c r="BA208" s="71">
        <v>116.9</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1950</v>
      </c>
      <c r="B209" s="70">
        <v>250</v>
      </c>
      <c r="C209" s="70">
        <v>12</v>
      </c>
      <c r="D209" s="70">
        <v>15</v>
      </c>
      <c r="E209" s="70">
        <v>2015</v>
      </c>
      <c r="F209" s="70" t="s">
        <v>182</v>
      </c>
      <c r="G209" s="70" t="s">
        <v>1576</v>
      </c>
      <c r="H209" s="70" t="s">
        <v>1577</v>
      </c>
      <c r="I209" s="148"/>
      <c r="J209" s="71">
        <v>1.226976745155459</v>
      </c>
      <c r="K209" s="71">
        <v>0.29106374286799069</v>
      </c>
      <c r="L209" s="71">
        <v>5.695285487105763</v>
      </c>
      <c r="M209" s="71">
        <v>4.5958314704754812</v>
      </c>
      <c r="N209" s="71">
        <v>5.8932938190082753</v>
      </c>
      <c r="O209" s="71">
        <v>2.5938378141756724</v>
      </c>
      <c r="P209" s="71">
        <v>4.1458693666411666</v>
      </c>
      <c r="Q209" s="71">
        <v>0.184323360840353</v>
      </c>
      <c r="R209" s="71">
        <v>0</v>
      </c>
      <c r="S209" s="71">
        <v>0.24229916020897591</v>
      </c>
      <c r="T209" s="72"/>
      <c r="U209" s="71">
        <v>48965</v>
      </c>
      <c r="V209" s="71">
        <v>90</v>
      </c>
      <c r="W209" s="71">
        <v>118</v>
      </c>
      <c r="X209" s="71">
        <v>759</v>
      </c>
      <c r="Y209" s="71">
        <v>1127</v>
      </c>
      <c r="Z209" s="71">
        <v>1507</v>
      </c>
      <c r="AA209" s="71">
        <v>825</v>
      </c>
      <c r="AB209" s="71">
        <v>2537</v>
      </c>
      <c r="AC209" s="71">
        <v>0</v>
      </c>
      <c r="AD209" s="71">
        <v>0.24229916020897591</v>
      </c>
      <c r="AE209" s="72"/>
      <c r="AF209" s="71">
        <v>377877.62232171203</v>
      </c>
      <c r="AG209" s="71">
        <v>193912.44829334499</v>
      </c>
      <c r="AH209" s="71">
        <v>736411.03169004328</v>
      </c>
      <c r="AI209" s="71">
        <v>4827301.6036440348</v>
      </c>
      <c r="AJ209" s="71">
        <v>4991536.670107957</v>
      </c>
      <c r="AK209" s="71">
        <v>0</v>
      </c>
      <c r="AL209" s="71">
        <v>0</v>
      </c>
      <c r="AM209" s="71">
        <v>347685.20768526511</v>
      </c>
      <c r="AN209" s="71">
        <v>0</v>
      </c>
      <c r="AO209" s="71">
        <v>0</v>
      </c>
      <c r="AP209" s="71">
        <v>11474724.583742358</v>
      </c>
      <c r="AQ209" s="72"/>
      <c r="AR209" s="71">
        <v>12</v>
      </c>
      <c r="AS209" s="71">
        <v>6</v>
      </c>
      <c r="AT209" s="71">
        <v>0</v>
      </c>
      <c r="AU209" s="71">
        <v>0</v>
      </c>
      <c r="AV209" s="71">
        <v>0</v>
      </c>
      <c r="AW209" s="71">
        <v>0</v>
      </c>
      <c r="AX209" s="71"/>
      <c r="AY209" s="72"/>
      <c r="AZ209" s="71">
        <v>52.052</v>
      </c>
      <c r="BA209" s="71">
        <v>877.6</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1951</v>
      </c>
      <c r="B210" s="70">
        <v>251</v>
      </c>
      <c r="C210" s="70">
        <v>13</v>
      </c>
      <c r="D210" s="70">
        <v>15</v>
      </c>
      <c r="E210" s="70">
        <v>2016</v>
      </c>
      <c r="F210" s="70" t="s">
        <v>155</v>
      </c>
      <c r="G210" s="70" t="s">
        <v>1576</v>
      </c>
      <c r="H210" s="70" t="s">
        <v>1577</v>
      </c>
      <c r="I210" s="148"/>
      <c r="J210" s="71">
        <v>1.4287856284522267</v>
      </c>
      <c r="K210" s="71">
        <v>0.27455404215080581</v>
      </c>
      <c r="L210" s="71">
        <v>6.1244148486145713</v>
      </c>
      <c r="M210" s="71">
        <v>3.9403924903284011</v>
      </c>
      <c r="N210" s="71">
        <v>5.8335583217813163</v>
      </c>
      <c r="O210" s="71">
        <v>2.54193609317154</v>
      </c>
      <c r="P210" s="71">
        <v>4.3048276335777969</v>
      </c>
      <c r="Q210" s="71">
        <v>0.17184772376222768</v>
      </c>
      <c r="R210" s="71">
        <v>0</v>
      </c>
      <c r="S210" s="71">
        <v>0.25465432715698644</v>
      </c>
      <c r="T210" s="72"/>
      <c r="U210" s="71">
        <v>54274</v>
      </c>
      <c r="V210" s="71">
        <v>90</v>
      </c>
      <c r="W210" s="71">
        <v>118</v>
      </c>
      <c r="X210" s="71">
        <v>759</v>
      </c>
      <c r="Y210" s="71">
        <v>1097</v>
      </c>
      <c r="Z210" s="71">
        <v>1495</v>
      </c>
      <c r="AA210" s="71">
        <v>886</v>
      </c>
      <c r="AB210" s="71">
        <v>2433</v>
      </c>
      <c r="AC210" s="71">
        <v>0</v>
      </c>
      <c r="AD210" s="71">
        <v>0.25465432715698638</v>
      </c>
      <c r="AE210" s="72"/>
      <c r="AF210" s="71">
        <v>447733.14019477001</v>
      </c>
      <c r="AG210" s="71">
        <v>184838.22040271101</v>
      </c>
      <c r="AH210" s="71">
        <v>624144.63645489491</v>
      </c>
      <c r="AI210" s="71">
        <v>4818609.455949544</v>
      </c>
      <c r="AJ210" s="71">
        <v>4826065.3321541864</v>
      </c>
      <c r="AK210" s="71">
        <v>0</v>
      </c>
      <c r="AL210" s="71">
        <v>0</v>
      </c>
      <c r="AM210" s="71">
        <v>333691.48824170697</v>
      </c>
      <c r="AN210" s="71">
        <v>0</v>
      </c>
      <c r="AO210" s="71">
        <v>0</v>
      </c>
      <c r="AP210" s="71">
        <v>11235082.273397814</v>
      </c>
      <c r="AQ210" s="72"/>
      <c r="AR210" s="71">
        <v>12</v>
      </c>
      <c r="AS210" s="71">
        <v>6</v>
      </c>
      <c r="AT210" s="71">
        <v>0</v>
      </c>
      <c r="AU210" s="71">
        <v>0</v>
      </c>
      <c r="AV210" s="71">
        <v>0</v>
      </c>
      <c r="AW210" s="71">
        <v>0</v>
      </c>
      <c r="AX210" s="71"/>
      <c r="AY210" s="72"/>
      <c r="AZ210" s="71">
        <v>52.052</v>
      </c>
      <c r="BA210" s="71">
        <v>877.6</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1952</v>
      </c>
      <c r="B211" s="70">
        <v>252</v>
      </c>
      <c r="C211" s="70">
        <v>14</v>
      </c>
      <c r="D211" s="70">
        <v>15</v>
      </c>
      <c r="E211" s="70">
        <v>2017</v>
      </c>
      <c r="F211" s="70" t="s">
        <v>156</v>
      </c>
      <c r="G211" s="70" t="s">
        <v>1576</v>
      </c>
      <c r="H211" s="70" t="s">
        <v>1577</v>
      </c>
      <c r="I211" s="148"/>
      <c r="J211" s="71">
        <v>2.3183928961848377</v>
      </c>
      <c r="K211" s="71">
        <v>0.28055312264611382</v>
      </c>
      <c r="L211" s="71">
        <v>5.528570865170706</v>
      </c>
      <c r="M211" s="71">
        <v>3.9509920298312413</v>
      </c>
      <c r="N211" s="71">
        <v>5.8229552673607383</v>
      </c>
      <c r="O211" s="71">
        <v>2.4937675649458426</v>
      </c>
      <c r="P211" s="71">
        <v>4.3016978060454543</v>
      </c>
      <c r="Q211" s="71">
        <v>0.16638548226522501</v>
      </c>
      <c r="R211" s="71">
        <v>0</v>
      </c>
      <c r="S211" s="71">
        <v>0.21940482928000002</v>
      </c>
      <c r="T211" s="72"/>
      <c r="U211" s="71">
        <v>86656</v>
      </c>
      <c r="V211" s="71">
        <v>90</v>
      </c>
      <c r="W211" s="71">
        <v>118</v>
      </c>
      <c r="X211" s="71">
        <v>759</v>
      </c>
      <c r="Y211" s="71">
        <v>1119</v>
      </c>
      <c r="Z211" s="71">
        <v>1491</v>
      </c>
      <c r="AA211" s="71">
        <v>891</v>
      </c>
      <c r="AB211" s="71">
        <v>2436</v>
      </c>
      <c r="AC211" s="71">
        <v>0</v>
      </c>
      <c r="AD211" s="71">
        <v>0.21940482927999999</v>
      </c>
      <c r="AE211" s="72"/>
      <c r="AF211" s="71">
        <v>702457.22666834819</v>
      </c>
      <c r="AG211" s="71">
        <v>185375.27675510099</v>
      </c>
      <c r="AH211" s="71">
        <v>762458.70991332782</v>
      </c>
      <c r="AI211" s="71">
        <v>4699394.0248692418</v>
      </c>
      <c r="AJ211" s="71">
        <v>4464041.8738722224</v>
      </c>
      <c r="AK211" s="71">
        <v>0</v>
      </c>
      <c r="AL211" s="71">
        <v>0</v>
      </c>
      <c r="AM211" s="71">
        <v>334625.72497934528</v>
      </c>
      <c r="AN211" s="71">
        <v>0</v>
      </c>
      <c r="AO211" s="71">
        <v>0</v>
      </c>
      <c r="AP211" s="71">
        <v>11148352.837057587</v>
      </c>
      <c r="AQ211" s="72"/>
      <c r="AR211" s="71">
        <v>13</v>
      </c>
      <c r="AS211" s="71">
        <v>6</v>
      </c>
      <c r="AT211" s="71">
        <v>0</v>
      </c>
      <c r="AU211" s="71">
        <v>0</v>
      </c>
      <c r="AV211" s="71">
        <v>0</v>
      </c>
      <c r="AW211" s="71">
        <v>0</v>
      </c>
      <c r="AX211" s="71"/>
      <c r="AY211" s="72"/>
      <c r="AZ211" s="71">
        <v>56.451999999999998</v>
      </c>
      <c r="BA211" s="71">
        <v>877.6</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1953</v>
      </c>
      <c r="B212" s="70">
        <v>253</v>
      </c>
      <c r="C212" s="70">
        <v>15</v>
      </c>
      <c r="D212" s="70">
        <v>15</v>
      </c>
      <c r="E212" s="70">
        <v>2018</v>
      </c>
      <c r="F212" s="70" t="s">
        <v>183</v>
      </c>
      <c r="G212" s="70" t="s">
        <v>1576</v>
      </c>
      <c r="H212" s="70" t="s">
        <v>1577</v>
      </c>
      <c r="I212" s="148"/>
      <c r="J212" s="71">
        <v>1.4992885781602074</v>
      </c>
      <c r="K212" s="71">
        <v>0.26111896821583935</v>
      </c>
      <c r="L212" s="71">
        <v>5.0717516693872433</v>
      </c>
      <c r="M212" s="71">
        <v>3.9704786242995462</v>
      </c>
      <c r="N212" s="71">
        <v>5.3898423821486663</v>
      </c>
      <c r="O212" s="71">
        <v>2.4337861270338239</v>
      </c>
      <c r="P212" s="71">
        <v>4.2971167663936516</v>
      </c>
      <c r="Q212" s="71">
        <v>0.15363514011360199</v>
      </c>
      <c r="R212" s="71">
        <v>0</v>
      </c>
      <c r="S212" s="71">
        <v>0.23575899951088056</v>
      </c>
      <c r="T212" s="72"/>
      <c r="U212" s="71">
        <v>58554.999999999993</v>
      </c>
      <c r="V212" s="71">
        <v>90</v>
      </c>
      <c r="W212" s="71">
        <v>118</v>
      </c>
      <c r="X212" s="71">
        <v>759</v>
      </c>
      <c r="Y212" s="71">
        <v>1125</v>
      </c>
      <c r="Z212" s="71">
        <v>1483</v>
      </c>
      <c r="AA212" s="71">
        <v>899</v>
      </c>
      <c r="AB212" s="71">
        <v>2424</v>
      </c>
      <c r="AC212" s="71">
        <v>0</v>
      </c>
      <c r="AD212" s="71">
        <v>0.23575899951088061</v>
      </c>
      <c r="AE212" s="72"/>
      <c r="AF212" s="71">
        <v>476478.05899555673</v>
      </c>
      <c r="AG212" s="71">
        <v>167720.27964320919</v>
      </c>
      <c r="AH212" s="71">
        <v>718617.42790968611</v>
      </c>
      <c r="AI212" s="71">
        <v>4803740.6128849527</v>
      </c>
      <c r="AJ212" s="71">
        <v>4169054.2874691621</v>
      </c>
      <c r="AK212" s="71">
        <v>0</v>
      </c>
      <c r="AL212" s="71">
        <v>0</v>
      </c>
      <c r="AM212" s="71">
        <v>333666.29236503679</v>
      </c>
      <c r="AN212" s="71">
        <v>0</v>
      </c>
      <c r="AO212" s="71">
        <v>0</v>
      </c>
      <c r="AP212" s="71">
        <v>10669276.959267603</v>
      </c>
      <c r="AQ212" s="72"/>
      <c r="AR212" s="71">
        <v>15</v>
      </c>
      <c r="AS212" s="71">
        <v>6</v>
      </c>
      <c r="AT212" s="71">
        <v>0</v>
      </c>
      <c r="AU212" s="71">
        <v>0</v>
      </c>
      <c r="AV212" s="71">
        <v>0</v>
      </c>
      <c r="AW212" s="71">
        <v>0</v>
      </c>
      <c r="AX212" s="71"/>
      <c r="AY212" s="72"/>
      <c r="AZ212" s="71">
        <v>63.352000000000004</v>
      </c>
      <c r="BA212" s="71">
        <v>878</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1954</v>
      </c>
      <c r="B213" s="70">
        <v>254</v>
      </c>
      <c r="C213" s="70">
        <v>16</v>
      </c>
      <c r="D213" s="70">
        <v>15</v>
      </c>
      <c r="E213" s="70">
        <v>2019</v>
      </c>
      <c r="F213" s="70" t="s">
        <v>158</v>
      </c>
      <c r="G213" s="70" t="s">
        <v>1576</v>
      </c>
      <c r="H213" s="70" t="s">
        <v>1577</v>
      </c>
      <c r="I213" s="148"/>
      <c r="J213" s="71">
        <v>1.0614569071203874</v>
      </c>
      <c r="K213" s="71">
        <v>0.24229917495272868</v>
      </c>
      <c r="L213" s="71">
        <v>5.0944748474038324</v>
      </c>
      <c r="M213" s="71">
        <v>3.5618798571659065</v>
      </c>
      <c r="N213" s="71">
        <v>5.4467072237466239</v>
      </c>
      <c r="O213" s="71">
        <v>2.3719505512822336</v>
      </c>
      <c r="P213" s="71">
        <v>4.0646472516747663</v>
      </c>
      <c r="Q213" s="71">
        <v>0.14816623712508201</v>
      </c>
      <c r="R213" s="71">
        <v>0</v>
      </c>
      <c r="S213" s="71">
        <v>0.21123106474317013</v>
      </c>
      <c r="T213" s="72"/>
      <c r="U213" s="71">
        <v>43609</v>
      </c>
      <c r="V213" s="71">
        <v>90</v>
      </c>
      <c r="W213" s="71">
        <v>118</v>
      </c>
      <c r="X213" s="71">
        <v>759</v>
      </c>
      <c r="Y213" s="71">
        <v>1123</v>
      </c>
      <c r="Z213" s="71">
        <v>1485</v>
      </c>
      <c r="AA213" s="71">
        <v>844</v>
      </c>
      <c r="AB213" s="71">
        <v>2401</v>
      </c>
      <c r="AC213" s="71">
        <v>0</v>
      </c>
      <c r="AD213" s="71">
        <v>0.2112310647431701</v>
      </c>
      <c r="AE213" s="72"/>
      <c r="AF213" s="71">
        <v>348210.45610832737</v>
      </c>
      <c r="AG213" s="71">
        <v>167670.61296137501</v>
      </c>
      <c r="AH213" s="71">
        <v>775892.16957093321</v>
      </c>
      <c r="AI213" s="71">
        <v>4707267.0169933168</v>
      </c>
      <c r="AJ213" s="71">
        <v>4389888.5202011215</v>
      </c>
      <c r="AK213" s="71">
        <v>0</v>
      </c>
      <c r="AL213" s="71">
        <v>0</v>
      </c>
      <c r="AM213" s="71">
        <v>326998.12528167717</v>
      </c>
      <c r="AN213" s="71">
        <v>0</v>
      </c>
      <c r="AO213" s="71">
        <v>0</v>
      </c>
      <c r="AP213" s="71">
        <v>10715926.901116751</v>
      </c>
      <c r="AQ213" s="72"/>
      <c r="AR213" s="71">
        <v>19</v>
      </c>
      <c r="AS213" s="71">
        <v>6</v>
      </c>
      <c r="AT213" s="71">
        <v>0</v>
      </c>
      <c r="AU213" s="71">
        <v>0</v>
      </c>
      <c r="AV213" s="71">
        <v>0</v>
      </c>
      <c r="AW213" s="71">
        <v>0</v>
      </c>
      <c r="AX213" s="71"/>
      <c r="AY213" s="72"/>
      <c r="AZ213" s="71">
        <v>85.552000000000007</v>
      </c>
      <c r="BA213" s="71">
        <v>877.6</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1955</v>
      </c>
      <c r="B214" s="70">
        <v>255</v>
      </c>
      <c r="C214" s="70">
        <v>17</v>
      </c>
      <c r="D214" s="70">
        <v>15</v>
      </c>
      <c r="E214" s="70">
        <v>2020</v>
      </c>
      <c r="F214" s="70" t="s">
        <v>159</v>
      </c>
      <c r="G214" s="70" t="s">
        <v>1576</v>
      </c>
      <c r="H214" s="70" t="s">
        <v>1577</v>
      </c>
      <c r="I214" s="148"/>
      <c r="J214" s="71">
        <v>1.171636972271378</v>
      </c>
      <c r="K214" s="71">
        <v>0.3288196433678463</v>
      </c>
      <c r="L214" s="71">
        <v>5.781949547938007</v>
      </c>
      <c r="M214" s="71">
        <v>2.9810931878021729</v>
      </c>
      <c r="N214" s="71">
        <v>4.9877692494018602</v>
      </c>
      <c r="O214" s="71">
        <v>2.0221865539141226</v>
      </c>
      <c r="P214" s="71">
        <v>3.8739704241702415</v>
      </c>
      <c r="Q214" s="71">
        <v>0.13944211083844499</v>
      </c>
      <c r="R214" s="71">
        <v>0</v>
      </c>
      <c r="S214" s="71">
        <v>0.25526838993882051</v>
      </c>
      <c r="T214" s="72"/>
      <c r="U214" s="71">
        <v>54566</v>
      </c>
      <c r="V214" s="71">
        <v>113</v>
      </c>
      <c r="W214" s="71">
        <v>119</v>
      </c>
      <c r="X214" s="71">
        <v>668</v>
      </c>
      <c r="Y214" s="71">
        <v>1122</v>
      </c>
      <c r="Z214" s="71">
        <v>1445</v>
      </c>
      <c r="AA214" s="71">
        <v>855</v>
      </c>
      <c r="AB214" s="71">
        <v>2365</v>
      </c>
      <c r="AC214" s="71">
        <v>0</v>
      </c>
      <c r="AD214" s="71">
        <v>0.25526838993882051</v>
      </c>
      <c r="AE214" s="72"/>
      <c r="AF214" s="71">
        <v>426046.27705441951</v>
      </c>
      <c r="AG214" s="71">
        <v>210674.94146211111</v>
      </c>
      <c r="AH214" s="71">
        <v>847913.00297159189</v>
      </c>
      <c r="AI214" s="71">
        <v>3835443.3475869722</v>
      </c>
      <c r="AJ214" s="71">
        <v>4607479.3346634274</v>
      </c>
      <c r="AK214" s="71"/>
      <c r="AL214" s="71"/>
      <c r="AM214" s="71">
        <v>308658.77569803345</v>
      </c>
      <c r="AN214" s="71"/>
      <c r="AO214" s="71"/>
      <c r="AP214" s="71">
        <v>10236215.679436555</v>
      </c>
      <c r="AQ214" s="72"/>
      <c r="AR214" s="71">
        <v>20</v>
      </c>
      <c r="AS214" s="71">
        <v>6</v>
      </c>
      <c r="AT214" s="71">
        <v>0</v>
      </c>
      <c r="AU214" s="71">
        <v>0</v>
      </c>
      <c r="AV214" s="71">
        <v>0</v>
      </c>
      <c r="AW214" s="71">
        <v>0</v>
      </c>
      <c r="AX214" s="71"/>
      <c r="AY214" s="72"/>
      <c r="AZ214" s="71">
        <v>95.451999999999998</v>
      </c>
      <c r="BA214" s="71">
        <v>877.6</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1956</v>
      </c>
      <c r="B215" s="70">
        <v>255</v>
      </c>
      <c r="C215" s="70">
        <v>18</v>
      </c>
      <c r="D215" s="70">
        <v>15</v>
      </c>
      <c r="E215" s="70">
        <v>2021</v>
      </c>
      <c r="F215" s="70" t="s">
        <v>160</v>
      </c>
      <c r="G215" s="70" t="s">
        <v>1576</v>
      </c>
      <c r="H215" s="70" t="s">
        <v>1577</v>
      </c>
      <c r="I215" s="148"/>
      <c r="J215" s="71">
        <v>1.4703500186845329</v>
      </c>
      <c r="K215" s="71">
        <v>0.31674459128440574</v>
      </c>
      <c r="L215" s="71">
        <v>5.2765432307903177</v>
      </c>
      <c r="M215" s="71">
        <v>3.0276474110342311</v>
      </c>
      <c r="N215" s="71">
        <v>4.9101392134238475</v>
      </c>
      <c r="O215" s="71">
        <v>1.9625919035056032</v>
      </c>
      <c r="P215" s="71">
        <v>3.921738756973987</v>
      </c>
      <c r="Q215" s="71">
        <v>0.13610034734342299</v>
      </c>
      <c r="R215" s="71">
        <v>0</v>
      </c>
      <c r="S215" s="71">
        <v>0.22624993633043311</v>
      </c>
      <c r="T215" s="72"/>
      <c r="U215" s="71">
        <v>70322</v>
      </c>
      <c r="V215" s="71">
        <v>113</v>
      </c>
      <c r="W215" s="71">
        <v>119</v>
      </c>
      <c r="X215" s="71">
        <v>668</v>
      </c>
      <c r="Y215" s="71">
        <v>1118</v>
      </c>
      <c r="Z215" s="71">
        <v>1444</v>
      </c>
      <c r="AA215" s="71">
        <v>844</v>
      </c>
      <c r="AB215" s="71">
        <v>2331</v>
      </c>
      <c r="AC215" s="71">
        <v>0</v>
      </c>
      <c r="AD215" s="71">
        <v>0.22624993633043311</v>
      </c>
      <c r="AE215" s="72"/>
      <c r="AF215" s="71">
        <v>538636.25091050728</v>
      </c>
      <c r="AG215" s="71">
        <v>214312.96701219521</v>
      </c>
      <c r="AH215" s="71">
        <v>760203.35263212607</v>
      </c>
      <c r="AI215" s="71">
        <v>4208618.2963923151</v>
      </c>
      <c r="AJ215" s="71">
        <v>4472227.9131585397</v>
      </c>
      <c r="AK215" s="71">
        <v>0</v>
      </c>
      <c r="AL215" s="71">
        <v>0</v>
      </c>
      <c r="AM215" s="71">
        <v>305976.12247998861</v>
      </c>
      <c r="AN215" s="71">
        <v>0</v>
      </c>
      <c r="AO215" s="71">
        <v>0</v>
      </c>
      <c r="AP215" s="71">
        <v>10499974.902585672</v>
      </c>
      <c r="AQ215" s="72"/>
      <c r="AR215" s="71">
        <v>22</v>
      </c>
      <c r="AS215" s="71">
        <v>6</v>
      </c>
      <c r="AT215" s="71">
        <v>0</v>
      </c>
      <c r="AU215" s="71">
        <v>0</v>
      </c>
      <c r="AV215" s="71">
        <v>0</v>
      </c>
      <c r="AW215" s="71">
        <v>0</v>
      </c>
      <c r="AX215" s="71"/>
      <c r="AY215" s="72"/>
      <c r="AZ215" s="71">
        <v>110.152</v>
      </c>
      <c r="BA215" s="71">
        <v>877.6</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1588</v>
      </c>
      <c r="B216" s="70">
        <v>255</v>
      </c>
      <c r="C216" s="70">
        <v>19</v>
      </c>
      <c r="D216" s="70">
        <v>15</v>
      </c>
      <c r="E216" s="70">
        <v>2022</v>
      </c>
      <c r="F216" s="70" t="s">
        <v>161</v>
      </c>
      <c r="G216" s="1064" t="s">
        <v>1576</v>
      </c>
      <c r="H216" s="70" t="s">
        <v>1577</v>
      </c>
      <c r="I216" s="148"/>
      <c r="J216" s="71">
        <v>1.368857317357596</v>
      </c>
      <c r="K216" s="71">
        <v>0.30298333020956081</v>
      </c>
      <c r="L216" s="71">
        <v>4.7311176770313734</v>
      </c>
      <c r="M216" s="71">
        <v>3.086845280171516</v>
      </c>
      <c r="N216" s="71">
        <v>4.7448549503004456</v>
      </c>
      <c r="O216" s="71">
        <v>2.0370415489650884</v>
      </c>
      <c r="P216" s="71">
        <v>3.8536981394158221</v>
      </c>
      <c r="Q216" s="71">
        <v>0.13522402823877255</v>
      </c>
      <c r="R216" s="71">
        <v>0</v>
      </c>
      <c r="S216" s="71">
        <v>0.28901389723293403</v>
      </c>
      <c r="T216" s="72"/>
      <c r="U216" s="71">
        <v>80520</v>
      </c>
      <c r="V216" s="71">
        <v>113</v>
      </c>
      <c r="W216" s="71">
        <v>119</v>
      </c>
      <c r="X216" s="71">
        <v>668</v>
      </c>
      <c r="Y216" s="71">
        <v>1097</v>
      </c>
      <c r="Z216" s="71">
        <v>1424</v>
      </c>
      <c r="AA216" s="71">
        <v>842</v>
      </c>
      <c r="AB216" s="71">
        <v>2297</v>
      </c>
      <c r="AC216" s="71">
        <v>0</v>
      </c>
      <c r="AD216" s="71">
        <v>0.28901389723293403</v>
      </c>
      <c r="AE216" s="72"/>
      <c r="AF216" s="71">
        <v>549832.89675107331</v>
      </c>
      <c r="AG216" s="71">
        <v>216195.61464620245</v>
      </c>
      <c r="AH216" s="71">
        <v>843832.71010812582</v>
      </c>
      <c r="AI216" s="71">
        <v>4179681.4170709117</v>
      </c>
      <c r="AJ216" s="71">
        <v>4466835.5581329269</v>
      </c>
      <c r="AK216" s="71">
        <v>0</v>
      </c>
      <c r="AL216" s="71">
        <v>0</v>
      </c>
      <c r="AM216" s="71">
        <v>296605.39525314444</v>
      </c>
      <c r="AN216" s="71">
        <v>0</v>
      </c>
      <c r="AO216" s="71">
        <v>0</v>
      </c>
      <c r="AP216" s="71">
        <v>10552983.591962386</v>
      </c>
      <c r="AQ216" s="72"/>
      <c r="AR216" s="71">
        <v>22</v>
      </c>
      <c r="AS216" s="71">
        <v>6</v>
      </c>
      <c r="AT216" s="71">
        <v>0</v>
      </c>
      <c r="AU216" s="71">
        <v>0</v>
      </c>
      <c r="AV216" s="71">
        <v>0</v>
      </c>
      <c r="AW216" s="71">
        <v>0</v>
      </c>
      <c r="AX216" s="71"/>
      <c r="AY216" s="72"/>
      <c r="AZ216" s="71">
        <v>110.152</v>
      </c>
      <c r="BA216" s="71">
        <v>877.6</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1957</v>
      </c>
      <c r="B217" s="70">
        <v>255</v>
      </c>
      <c r="C217" s="70">
        <v>20</v>
      </c>
      <c r="D217" s="70">
        <v>15</v>
      </c>
      <c r="E217" s="70">
        <v>2023</v>
      </c>
      <c r="F217" s="70" t="s">
        <v>1539</v>
      </c>
      <c r="G217" s="1064" t="s">
        <v>1576</v>
      </c>
      <c r="H217" s="70" t="s">
        <v>1577</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22</v>
      </c>
      <c r="AS217" s="71">
        <v>6</v>
      </c>
      <c r="AT217" s="71">
        <v>0</v>
      </c>
      <c r="AU217" s="71">
        <v>0</v>
      </c>
      <c r="AV217" s="71">
        <v>0</v>
      </c>
      <c r="AW217" s="71">
        <v>0</v>
      </c>
      <c r="AX217" s="71"/>
      <c r="AY217" s="72"/>
      <c r="AZ217" s="71">
        <v>110.152</v>
      </c>
      <c r="BA217" s="71">
        <v>877.6</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1575</v>
      </c>
      <c r="B218" s="70">
        <v>255</v>
      </c>
      <c r="C218" s="70">
        <v>21</v>
      </c>
      <c r="D218" s="70">
        <v>15</v>
      </c>
      <c r="E218" s="70">
        <v>2024</v>
      </c>
      <c r="F218" s="70" t="s">
        <v>1554</v>
      </c>
      <c r="G218" s="70" t="s">
        <v>1576</v>
      </c>
      <c r="H218" s="70" t="s">
        <v>1577</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1958</v>
      </c>
      <c r="B219" s="70">
        <v>341</v>
      </c>
      <c r="C219" s="70">
        <v>1</v>
      </c>
      <c r="D219" s="70">
        <v>21</v>
      </c>
      <c r="E219" s="70">
        <v>1990</v>
      </c>
      <c r="F219" s="70" t="s">
        <v>787</v>
      </c>
      <c r="G219" s="70" t="s">
        <v>1959</v>
      </c>
      <c r="H219" s="70" t="s">
        <v>1960</v>
      </c>
      <c r="I219" s="148"/>
      <c r="J219" s="71">
        <v>0.95091937199051635</v>
      </c>
      <c r="K219" s="71">
        <v>0.99725956928385584</v>
      </c>
      <c r="L219" s="71">
        <v>2.240473608563049</v>
      </c>
      <c r="M219" s="71">
        <v>2.3863734393710221</v>
      </c>
      <c r="N219" s="71">
        <v>4.3804528040340438</v>
      </c>
      <c r="O219" s="71">
        <v>0.92387356299776657</v>
      </c>
      <c r="P219" s="71">
        <v>3.076465698048239</v>
      </c>
      <c r="Q219" s="71">
        <v>0.192096772692983</v>
      </c>
      <c r="R219" s="71">
        <v>13.512428862699419</v>
      </c>
      <c r="S219" s="71">
        <v>0.14066934761037159</v>
      </c>
      <c r="T219" s="72"/>
      <c r="U219" s="71">
        <v>39323</v>
      </c>
      <c r="V219" s="71">
        <v>225</v>
      </c>
      <c r="W219" s="71">
        <v>20</v>
      </c>
      <c r="X219" s="71">
        <v>760</v>
      </c>
      <c r="Y219" s="71">
        <v>1136</v>
      </c>
      <c r="Z219" s="71">
        <v>380</v>
      </c>
      <c r="AA219" s="71">
        <v>747</v>
      </c>
      <c r="AB219" s="71">
        <v>3119</v>
      </c>
      <c r="AC219" s="71">
        <v>2340377</v>
      </c>
      <c r="AD219" s="71">
        <v>0.14066934761037159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1961</v>
      </c>
      <c r="B220" s="70">
        <v>342</v>
      </c>
      <c r="C220" s="70">
        <v>2</v>
      </c>
      <c r="D220" s="70">
        <v>21</v>
      </c>
      <c r="E220" s="70">
        <v>2005</v>
      </c>
      <c r="F220" s="70" t="s">
        <v>789</v>
      </c>
      <c r="G220" s="70" t="s">
        <v>1959</v>
      </c>
      <c r="H220" s="70" t="s">
        <v>1960</v>
      </c>
      <c r="I220" s="148"/>
      <c r="J220" s="71">
        <v>0.40758638848610451</v>
      </c>
      <c r="K220" s="71">
        <v>0.56822151739221605</v>
      </c>
      <c r="L220" s="71">
        <v>4.5449140190664803</v>
      </c>
      <c r="M220" s="71">
        <v>4.4988260308348229</v>
      </c>
      <c r="N220" s="71">
        <v>5.3262244023300411</v>
      </c>
      <c r="O220" s="71">
        <v>1.7900436215299389</v>
      </c>
      <c r="P220" s="71">
        <v>4.3497939344496013</v>
      </c>
      <c r="Q220" s="71">
        <v>0.146814477815668</v>
      </c>
      <c r="R220" s="71">
        <v>1.585020182337638</v>
      </c>
      <c r="S220" s="71">
        <v>0.20331975999999999</v>
      </c>
      <c r="T220" s="72"/>
      <c r="U220" s="71">
        <v>23709</v>
      </c>
      <c r="V220" s="71">
        <v>162</v>
      </c>
      <c r="W220" s="71">
        <v>37</v>
      </c>
      <c r="X220" s="71">
        <v>624</v>
      </c>
      <c r="Y220" s="71">
        <v>1103</v>
      </c>
      <c r="Z220" s="71">
        <v>852</v>
      </c>
      <c r="AA220" s="71">
        <v>865</v>
      </c>
      <c r="AB220" s="71">
        <v>2492</v>
      </c>
      <c r="AC220" s="71">
        <v>280278</v>
      </c>
      <c r="AD220" s="71">
        <v>0.20331975999999999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1962</v>
      </c>
      <c r="B221" s="70">
        <v>343</v>
      </c>
      <c r="C221" s="70">
        <v>3</v>
      </c>
      <c r="D221" s="70">
        <v>21</v>
      </c>
      <c r="E221" s="70">
        <v>2006</v>
      </c>
      <c r="F221" s="70" t="s">
        <v>790</v>
      </c>
      <c r="G221" s="70" t="s">
        <v>1959</v>
      </c>
      <c r="H221" s="70" t="s">
        <v>1960</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1963</v>
      </c>
      <c r="B222" s="70">
        <v>344</v>
      </c>
      <c r="C222" s="70">
        <v>4</v>
      </c>
      <c r="D222" s="70">
        <v>21</v>
      </c>
      <c r="E222" s="70">
        <v>2007</v>
      </c>
      <c r="F222" s="70" t="s">
        <v>791</v>
      </c>
      <c r="G222" s="70" t="s">
        <v>1959</v>
      </c>
      <c r="H222" s="70" t="s">
        <v>1960</v>
      </c>
      <c r="I222" s="148"/>
      <c r="J222" s="71">
        <v>0</v>
      </c>
      <c r="K222" s="71">
        <v>0.44957892112183989</v>
      </c>
      <c r="L222" s="71">
        <v>2.3171492830610019</v>
      </c>
      <c r="M222" s="71">
        <v>5.5020861525892748</v>
      </c>
      <c r="N222" s="71">
        <v>5.7931460214016912</v>
      </c>
      <c r="O222" s="71">
        <v>1.6976855374829201</v>
      </c>
      <c r="P222" s="71">
        <v>4.3864847115231074</v>
      </c>
      <c r="Q222" s="71">
        <v>0.14947531240467199</v>
      </c>
      <c r="R222" s="71">
        <v>1.415754694936044</v>
      </c>
      <c r="S222" s="71">
        <v>0.260899775</v>
      </c>
      <c r="T222" s="72"/>
      <c r="U222" s="71">
        <v>0</v>
      </c>
      <c r="V222" s="71">
        <v>124</v>
      </c>
      <c r="W222" s="71">
        <v>20</v>
      </c>
      <c r="X222" s="71">
        <v>816</v>
      </c>
      <c r="Y222" s="71">
        <v>1084</v>
      </c>
      <c r="Z222" s="71">
        <v>840</v>
      </c>
      <c r="AA222" s="71">
        <v>859</v>
      </c>
      <c r="AB222" s="71">
        <v>2403</v>
      </c>
      <c r="AC222" s="71">
        <v>257530</v>
      </c>
      <c r="AD222" s="71">
        <v>0.260899775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1964</v>
      </c>
      <c r="B223" s="70">
        <v>345</v>
      </c>
      <c r="C223" s="70">
        <v>5</v>
      </c>
      <c r="D223" s="70">
        <v>21</v>
      </c>
      <c r="E223" s="70">
        <v>2008</v>
      </c>
      <c r="F223" s="70" t="s">
        <v>792</v>
      </c>
      <c r="G223" s="70" t="s">
        <v>1959</v>
      </c>
      <c r="H223" s="70" t="s">
        <v>1960</v>
      </c>
      <c r="I223" s="148"/>
      <c r="J223" s="71">
        <v>0</v>
      </c>
      <c r="K223" s="71">
        <v>0.34102161490939698</v>
      </c>
      <c r="L223" s="71">
        <v>1.926676320416832</v>
      </c>
      <c r="M223" s="71">
        <v>5.2326655308233034</v>
      </c>
      <c r="N223" s="71">
        <v>6.0064837768718942</v>
      </c>
      <c r="O223" s="71">
        <v>1.634262620873062</v>
      </c>
      <c r="P223" s="71">
        <v>4.3814856629028096</v>
      </c>
      <c r="Q223" s="71">
        <v>0.145037042704735</v>
      </c>
      <c r="R223" s="71">
        <v>1.3672515197994519</v>
      </c>
      <c r="S223" s="71">
        <v>0.24447957000000001</v>
      </c>
      <c r="T223" s="72"/>
      <c r="U223" s="71">
        <v>0</v>
      </c>
      <c r="V223" s="71">
        <v>124</v>
      </c>
      <c r="W223" s="71">
        <v>20</v>
      </c>
      <c r="X223" s="71">
        <v>816</v>
      </c>
      <c r="Y223" s="71">
        <v>1085</v>
      </c>
      <c r="Z223" s="71">
        <v>837</v>
      </c>
      <c r="AA223" s="71">
        <v>859</v>
      </c>
      <c r="AB223" s="71">
        <v>2370</v>
      </c>
      <c r="AC223" s="71">
        <v>258255</v>
      </c>
      <c r="AD223" s="71">
        <v>0.24447957000000001</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1965</v>
      </c>
      <c r="B224" s="70">
        <v>346</v>
      </c>
      <c r="C224" s="70">
        <v>6</v>
      </c>
      <c r="D224" s="70">
        <v>21</v>
      </c>
      <c r="E224" s="70">
        <v>2009</v>
      </c>
      <c r="F224" s="70" t="s">
        <v>176</v>
      </c>
      <c r="G224" s="70" t="s">
        <v>1959</v>
      </c>
      <c r="H224" s="70" t="s">
        <v>1960</v>
      </c>
      <c r="I224" s="148"/>
      <c r="J224" s="71">
        <v>0</v>
      </c>
      <c r="K224" s="71">
        <v>0.28520961098118808</v>
      </c>
      <c r="L224" s="71">
        <v>3.706561456120137</v>
      </c>
      <c r="M224" s="71">
        <v>4.4570059614439206</v>
      </c>
      <c r="N224" s="71">
        <v>5.1978630741751868</v>
      </c>
      <c r="O224" s="71">
        <v>1.7012036590549251</v>
      </c>
      <c r="P224" s="71">
        <v>4.173503777838337</v>
      </c>
      <c r="Q224" s="71">
        <v>0.13863111817198101</v>
      </c>
      <c r="R224" s="71">
        <v>1.327346453684092</v>
      </c>
      <c r="S224" s="71">
        <v>0.16248245794999999</v>
      </c>
      <c r="T224" s="72"/>
      <c r="U224" s="71">
        <v>0</v>
      </c>
      <c r="V224" s="71">
        <v>101</v>
      </c>
      <c r="W224" s="71">
        <v>59</v>
      </c>
      <c r="X224" s="71">
        <v>758</v>
      </c>
      <c r="Y224" s="71">
        <v>1088</v>
      </c>
      <c r="Z224" s="71">
        <v>860</v>
      </c>
      <c r="AA224" s="71">
        <v>840</v>
      </c>
      <c r="AB224" s="71">
        <v>2378</v>
      </c>
      <c r="AC224" s="71">
        <v>244595</v>
      </c>
      <c r="AD224" s="71">
        <v>0.16248245794999999</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1966</v>
      </c>
      <c r="B225" s="70">
        <v>347</v>
      </c>
      <c r="C225" s="70">
        <v>7</v>
      </c>
      <c r="D225" s="70">
        <v>21</v>
      </c>
      <c r="E225" s="70">
        <v>2010</v>
      </c>
      <c r="F225" s="70" t="s">
        <v>177</v>
      </c>
      <c r="G225" s="70" t="s">
        <v>1959</v>
      </c>
      <c r="H225" s="70" t="s">
        <v>1960</v>
      </c>
      <c r="I225" s="148"/>
      <c r="J225" s="71">
        <v>0</v>
      </c>
      <c r="K225" s="71">
        <v>0.32429832487184029</v>
      </c>
      <c r="L225" s="71">
        <v>3.309403571755051</v>
      </c>
      <c r="M225" s="71">
        <v>5.175775364660355</v>
      </c>
      <c r="N225" s="71">
        <v>6.148611493339101</v>
      </c>
      <c r="O225" s="71">
        <v>1.7563428870149971</v>
      </c>
      <c r="P225" s="71">
        <v>4.2905926194696002</v>
      </c>
      <c r="Q225" s="71">
        <v>0.141207240552611</v>
      </c>
      <c r="R225" s="71">
        <v>1.3371180070504001</v>
      </c>
      <c r="S225" s="71">
        <v>0.28382399198000002</v>
      </c>
      <c r="T225" s="72"/>
      <c r="U225" s="71">
        <v>0</v>
      </c>
      <c r="V225" s="71">
        <v>101</v>
      </c>
      <c r="W225" s="71">
        <v>59</v>
      </c>
      <c r="X225" s="71">
        <v>758</v>
      </c>
      <c r="Y225" s="71">
        <v>1093</v>
      </c>
      <c r="Z225" s="71">
        <v>892</v>
      </c>
      <c r="AA225" s="71">
        <v>842</v>
      </c>
      <c r="AB225" s="71">
        <v>2321</v>
      </c>
      <c r="AC225" s="71">
        <v>233499</v>
      </c>
      <c r="AD225" s="71">
        <v>0.28382399198000002</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1967</v>
      </c>
      <c r="B226" s="70">
        <v>348</v>
      </c>
      <c r="C226" s="70">
        <v>8</v>
      </c>
      <c r="D226" s="70">
        <v>21</v>
      </c>
      <c r="E226" s="70">
        <v>2011</v>
      </c>
      <c r="F226" s="70" t="s">
        <v>178</v>
      </c>
      <c r="G226" s="70" t="s">
        <v>1959</v>
      </c>
      <c r="H226" s="70" t="s">
        <v>1960</v>
      </c>
      <c r="I226" s="148"/>
      <c r="J226" s="71">
        <v>0</v>
      </c>
      <c r="K226" s="71">
        <v>0.3297301833983704</v>
      </c>
      <c r="L226" s="71">
        <v>3.461802606676784</v>
      </c>
      <c r="M226" s="71">
        <v>4.7007621951593803</v>
      </c>
      <c r="N226" s="71">
        <v>5.668956735252082</v>
      </c>
      <c r="O226" s="71">
        <v>1.7575402139284286</v>
      </c>
      <c r="P226" s="71">
        <v>4.1220652959149264</v>
      </c>
      <c r="Q226" s="71">
        <v>0.16056507164674</v>
      </c>
      <c r="R226" s="71">
        <v>1.2978049899155211</v>
      </c>
      <c r="S226" s="71">
        <v>0.23686302451999999</v>
      </c>
      <c r="T226" s="72"/>
      <c r="U226" s="71">
        <v>0</v>
      </c>
      <c r="V226" s="71">
        <v>101</v>
      </c>
      <c r="W226" s="71">
        <v>59</v>
      </c>
      <c r="X226" s="71">
        <v>758</v>
      </c>
      <c r="Y226" s="71">
        <v>1091</v>
      </c>
      <c r="Z226" s="71">
        <v>912</v>
      </c>
      <c r="AA226" s="71">
        <v>833</v>
      </c>
      <c r="AB226" s="71">
        <v>2288</v>
      </c>
      <c r="AC226" s="71">
        <v>226259</v>
      </c>
      <c r="AD226" s="71">
        <v>0.23686302451999999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1968</v>
      </c>
      <c r="B227" s="70">
        <v>349</v>
      </c>
      <c r="C227" s="70">
        <v>9</v>
      </c>
      <c r="D227" s="70">
        <v>21</v>
      </c>
      <c r="E227" s="70">
        <v>2012</v>
      </c>
      <c r="F227" s="70" t="s">
        <v>179</v>
      </c>
      <c r="G227" s="70" t="s">
        <v>1959</v>
      </c>
      <c r="H227" s="70" t="s">
        <v>1960</v>
      </c>
      <c r="I227" s="148"/>
      <c r="J227" s="71">
        <v>0</v>
      </c>
      <c r="K227" s="71">
        <v>0.30968567718676071</v>
      </c>
      <c r="L227" s="71">
        <v>3.3603987233606389</v>
      </c>
      <c r="M227" s="71">
        <v>4.8516548764786132</v>
      </c>
      <c r="N227" s="71">
        <v>6.510989113489555</v>
      </c>
      <c r="O227" s="71">
        <v>1.8010687377389574</v>
      </c>
      <c r="P227" s="71">
        <v>4.1206347440682602</v>
      </c>
      <c r="Q227" s="71">
        <v>0.175136928436362</v>
      </c>
      <c r="R227" s="71">
        <v>1.272474627206174</v>
      </c>
      <c r="S227" s="71">
        <v>0.2008369881</v>
      </c>
      <c r="T227" s="72"/>
      <c r="U227" s="71">
        <v>0</v>
      </c>
      <c r="V227" s="71">
        <v>101</v>
      </c>
      <c r="W227" s="71">
        <v>59</v>
      </c>
      <c r="X227" s="71">
        <v>758</v>
      </c>
      <c r="Y227" s="71">
        <v>1122</v>
      </c>
      <c r="Z227" s="71">
        <v>942</v>
      </c>
      <c r="AA227" s="71">
        <v>828</v>
      </c>
      <c r="AB227" s="71">
        <v>2297</v>
      </c>
      <c r="AC227" s="71">
        <v>216097</v>
      </c>
      <c r="AD227" s="71">
        <v>0.2008369881</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1969</v>
      </c>
      <c r="B228" s="70">
        <v>350</v>
      </c>
      <c r="C228" s="70">
        <v>10</v>
      </c>
      <c r="D228" s="70">
        <v>21</v>
      </c>
      <c r="E228" s="70">
        <v>2013</v>
      </c>
      <c r="F228" s="70" t="s">
        <v>180</v>
      </c>
      <c r="G228" s="70" t="s">
        <v>1959</v>
      </c>
      <c r="H228" s="70" t="s">
        <v>1960</v>
      </c>
      <c r="I228" s="148"/>
      <c r="J228" s="71">
        <v>0.57185595647843956</v>
      </c>
      <c r="K228" s="71">
        <v>0.25999590565917291</v>
      </c>
      <c r="L228" s="71">
        <v>3.0417116019646508</v>
      </c>
      <c r="M228" s="71">
        <v>4.7063716547102814</v>
      </c>
      <c r="N228" s="71">
        <v>5.8780750472173988</v>
      </c>
      <c r="O228" s="71">
        <v>1.7478844325880463</v>
      </c>
      <c r="P228" s="71">
        <v>4.2011010566252454</v>
      </c>
      <c r="Q228" s="71">
        <v>0.18317638851366699</v>
      </c>
      <c r="R228" s="71">
        <v>1.2616801393659001</v>
      </c>
      <c r="S228" s="71">
        <v>0.23415073080000001</v>
      </c>
      <c r="T228" s="72"/>
      <c r="U228" s="71">
        <v>33007</v>
      </c>
      <c r="V228" s="71">
        <v>101</v>
      </c>
      <c r="W228" s="71">
        <v>59</v>
      </c>
      <c r="X228" s="71">
        <v>758</v>
      </c>
      <c r="Y228" s="71">
        <v>1162</v>
      </c>
      <c r="Z228" s="71">
        <v>955</v>
      </c>
      <c r="AA228" s="71">
        <v>841</v>
      </c>
      <c r="AB228" s="71">
        <v>2368</v>
      </c>
      <c r="AC228" s="71">
        <v>209151</v>
      </c>
      <c r="AD228" s="71">
        <v>0.23415073080000001</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1970</v>
      </c>
      <c r="B229" s="70">
        <v>351</v>
      </c>
      <c r="C229" s="70">
        <v>11</v>
      </c>
      <c r="D229" s="70">
        <v>21</v>
      </c>
      <c r="E229" s="70">
        <v>2014</v>
      </c>
      <c r="F229" s="70" t="s">
        <v>181</v>
      </c>
      <c r="G229" s="70" t="s">
        <v>1959</v>
      </c>
      <c r="H229" s="70" t="s">
        <v>1960</v>
      </c>
      <c r="I229" s="148"/>
      <c r="J229" s="71">
        <v>0.5928977135079162</v>
      </c>
      <c r="K229" s="71">
        <v>0.32608968854316089</v>
      </c>
      <c r="L229" s="71">
        <v>3.3305386934005701</v>
      </c>
      <c r="M229" s="71">
        <v>5.2948915227117412</v>
      </c>
      <c r="N229" s="71">
        <v>5.9358382500750819</v>
      </c>
      <c r="O229" s="71">
        <v>1.7238555322136355</v>
      </c>
      <c r="P229" s="71">
        <v>4.212895080170191</v>
      </c>
      <c r="Q229" s="71">
        <v>0.17493044264391</v>
      </c>
      <c r="R229" s="71">
        <v>1.21958788840607</v>
      </c>
      <c r="S229" s="71">
        <v>0.25415639699999992</v>
      </c>
      <c r="T229" s="72"/>
      <c r="U229" s="71">
        <v>35345</v>
      </c>
      <c r="V229" s="71">
        <v>110</v>
      </c>
      <c r="W229" s="71">
        <v>60</v>
      </c>
      <c r="X229" s="71">
        <v>778</v>
      </c>
      <c r="Y229" s="71">
        <v>1166</v>
      </c>
      <c r="Z229" s="71">
        <v>992</v>
      </c>
      <c r="AA229" s="71">
        <v>839</v>
      </c>
      <c r="AB229" s="71">
        <v>2357</v>
      </c>
      <c r="AC229" s="71">
        <v>202809</v>
      </c>
      <c r="AD229" s="71">
        <v>0.25415639699999992</v>
      </c>
      <c r="AE229" s="72"/>
      <c r="AF229" s="71"/>
      <c r="AG229" s="71"/>
      <c r="AH229" s="71"/>
      <c r="AI229" s="71"/>
      <c r="AJ229" s="71"/>
      <c r="AK229" s="71"/>
      <c r="AL229" s="71"/>
      <c r="AM229" s="71"/>
      <c r="AN229" s="71"/>
      <c r="AO229" s="71"/>
      <c r="AP229" s="71"/>
      <c r="AQ229" s="72"/>
      <c r="AR229" s="71">
        <v>9</v>
      </c>
      <c r="AS229" s="71">
        <v>2</v>
      </c>
      <c r="AT229" s="71">
        <v>0</v>
      </c>
      <c r="AU229" s="71">
        <v>0</v>
      </c>
      <c r="AV229" s="71">
        <v>0</v>
      </c>
      <c r="AW229" s="71">
        <v>0</v>
      </c>
      <c r="AX229" s="71"/>
      <c r="AY229" s="72"/>
      <c r="AZ229" s="71">
        <v>44</v>
      </c>
      <c r="BA229" s="71">
        <v>24</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1971</v>
      </c>
      <c r="B230" s="70">
        <v>352</v>
      </c>
      <c r="C230" s="70">
        <v>12</v>
      </c>
      <c r="D230" s="70">
        <v>21</v>
      </c>
      <c r="E230" s="70">
        <v>2015</v>
      </c>
      <c r="F230" s="70" t="s">
        <v>182</v>
      </c>
      <c r="G230" s="70" t="s">
        <v>1959</v>
      </c>
      <c r="H230" s="70" t="s">
        <v>1960</v>
      </c>
      <c r="I230" s="148"/>
      <c r="J230" s="71">
        <v>0.3780123178080172</v>
      </c>
      <c r="K230" s="71">
        <v>0.31070243901138811</v>
      </c>
      <c r="L230" s="71">
        <v>3.189803886166759</v>
      </c>
      <c r="M230" s="71">
        <v>7.5186204644732602</v>
      </c>
      <c r="N230" s="71">
        <v>5.124271926712229</v>
      </c>
      <c r="O230" s="71">
        <v>1.7401260982956901</v>
      </c>
      <c r="P230" s="71">
        <v>4.2111982172670279</v>
      </c>
      <c r="Q230" s="71">
        <v>0.17110032115846799</v>
      </c>
      <c r="R230" s="71">
        <v>1.1769184182900621</v>
      </c>
      <c r="S230" s="71">
        <v>0.24129052415999999</v>
      </c>
      <c r="T230" s="72"/>
      <c r="U230" s="71">
        <v>23692</v>
      </c>
      <c r="V230" s="71">
        <v>110</v>
      </c>
      <c r="W230" s="71">
        <v>60</v>
      </c>
      <c r="X230" s="71">
        <v>778</v>
      </c>
      <c r="Y230" s="71">
        <v>1178</v>
      </c>
      <c r="Z230" s="71">
        <v>1011</v>
      </c>
      <c r="AA230" s="71">
        <v>838</v>
      </c>
      <c r="AB230" s="71">
        <v>2355</v>
      </c>
      <c r="AC230" s="71">
        <v>201175</v>
      </c>
      <c r="AD230" s="71">
        <v>0.24129052415999999</v>
      </c>
      <c r="AE230" s="72"/>
      <c r="AF230" s="71">
        <v>390536.22434179328</v>
      </c>
      <c r="AG230" s="71">
        <v>201253.49485183321</v>
      </c>
      <c r="AH230" s="71">
        <v>292711.69001320913</v>
      </c>
      <c r="AI230" s="71">
        <v>8425594.3849688191</v>
      </c>
      <c r="AJ230" s="71">
        <v>6314634.1496896734</v>
      </c>
      <c r="AK230" s="71">
        <v>0</v>
      </c>
      <c r="AL230" s="71">
        <v>0</v>
      </c>
      <c r="AM230" s="71">
        <v>322742.87114655081</v>
      </c>
      <c r="AN230" s="71">
        <v>0</v>
      </c>
      <c r="AO230" s="71">
        <v>0</v>
      </c>
      <c r="AP230" s="71">
        <v>15947472.815011879</v>
      </c>
      <c r="AQ230" s="72"/>
      <c r="AR230" s="71">
        <v>12</v>
      </c>
      <c r="AS230" s="71">
        <v>3</v>
      </c>
      <c r="AT230" s="71">
        <v>0</v>
      </c>
      <c r="AU230" s="71">
        <v>0</v>
      </c>
      <c r="AV230" s="71">
        <v>0</v>
      </c>
      <c r="AW230" s="71">
        <v>0</v>
      </c>
      <c r="AX230" s="71"/>
      <c r="AY230" s="72"/>
      <c r="AZ230" s="71">
        <v>58.6</v>
      </c>
      <c r="BA230" s="71">
        <v>44</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1972</v>
      </c>
      <c r="B231" s="70">
        <v>353</v>
      </c>
      <c r="C231" s="70">
        <v>13</v>
      </c>
      <c r="D231" s="70">
        <v>21</v>
      </c>
      <c r="E231" s="70">
        <v>2016</v>
      </c>
      <c r="F231" s="70" t="s">
        <v>155</v>
      </c>
      <c r="G231" s="70" t="s">
        <v>1959</v>
      </c>
      <c r="H231" s="70" t="s">
        <v>1960</v>
      </c>
      <c r="I231" s="148"/>
      <c r="J231" s="71">
        <v>0.67166425873393554</v>
      </c>
      <c r="K231" s="71">
        <v>0.30512164090346489</v>
      </c>
      <c r="L231" s="71">
        <v>3.1837979266508505</v>
      </c>
      <c r="M231" s="71">
        <v>4.490782915038845</v>
      </c>
      <c r="N231" s="71">
        <v>5.4988705380857077</v>
      </c>
      <c r="O231" s="71">
        <v>1.7444992853471573</v>
      </c>
      <c r="P231" s="71">
        <v>4.1542072536219141</v>
      </c>
      <c r="Q231" s="71">
        <v>0.16273619216940921</v>
      </c>
      <c r="R231" s="71">
        <v>0.48109234880832064</v>
      </c>
      <c r="S231" s="71">
        <v>0.30052743504000007</v>
      </c>
      <c r="T231" s="72"/>
      <c r="U231" s="71">
        <v>44025</v>
      </c>
      <c r="V231" s="71">
        <v>110</v>
      </c>
      <c r="W231" s="71">
        <v>60</v>
      </c>
      <c r="X231" s="71">
        <v>778</v>
      </c>
      <c r="Y231" s="71">
        <v>1174</v>
      </c>
      <c r="Z231" s="71">
        <v>1026</v>
      </c>
      <c r="AA231" s="71">
        <v>855</v>
      </c>
      <c r="AB231" s="71">
        <v>2304</v>
      </c>
      <c r="AC231" s="71">
        <v>82165.837553524703</v>
      </c>
      <c r="AD231" s="71">
        <v>0.30052743504000012</v>
      </c>
      <c r="AE231" s="72"/>
      <c r="AF231" s="71">
        <v>705611.25997278898</v>
      </c>
      <c r="AG231" s="71">
        <v>192363.9268425499</v>
      </c>
      <c r="AH231" s="71">
        <v>211541.8781517171</v>
      </c>
      <c r="AI231" s="71">
        <v>5206371.1251617018</v>
      </c>
      <c r="AJ231" s="71">
        <v>6655824.0924898442</v>
      </c>
      <c r="AK231" s="71">
        <v>0</v>
      </c>
      <c r="AL231" s="71">
        <v>0</v>
      </c>
      <c r="AM231" s="71">
        <v>315998.84459880518</v>
      </c>
      <c r="AN231" s="71">
        <v>0</v>
      </c>
      <c r="AO231" s="71">
        <v>0</v>
      </c>
      <c r="AP231" s="71">
        <v>13287711.127217406</v>
      </c>
      <c r="AQ231" s="72"/>
      <c r="AR231" s="71">
        <v>12</v>
      </c>
      <c r="AS231" s="71">
        <v>3</v>
      </c>
      <c r="AT231" s="71">
        <v>0</v>
      </c>
      <c r="AU231" s="71">
        <v>0</v>
      </c>
      <c r="AV231" s="71">
        <v>0</v>
      </c>
      <c r="AW231" s="71">
        <v>0</v>
      </c>
      <c r="AX231" s="71"/>
      <c r="AY231" s="72"/>
      <c r="AZ231" s="71">
        <v>58.6</v>
      </c>
      <c r="BA231" s="71">
        <v>44</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1973</v>
      </c>
      <c r="B232" s="70">
        <v>354</v>
      </c>
      <c r="C232" s="70">
        <v>14</v>
      </c>
      <c r="D232" s="70">
        <v>21</v>
      </c>
      <c r="E232" s="70">
        <v>2017</v>
      </c>
      <c r="F232" s="70" t="s">
        <v>156</v>
      </c>
      <c r="G232" s="70" t="s">
        <v>1959</v>
      </c>
      <c r="H232" s="70" t="s">
        <v>1960</v>
      </c>
      <c r="I232" s="148"/>
      <c r="J232" s="71">
        <v>0.63171321665835001</v>
      </c>
      <c r="K232" s="71">
        <v>0.30225107399587497</v>
      </c>
      <c r="L232" s="71">
        <v>3.7264884200475437</v>
      </c>
      <c r="M232" s="71">
        <v>4.072308147052591</v>
      </c>
      <c r="N232" s="71">
        <v>6.1075888090825643</v>
      </c>
      <c r="O232" s="71">
        <v>1.7344312306162568</v>
      </c>
      <c r="P232" s="71">
        <v>4.10858005942164</v>
      </c>
      <c r="Q232" s="71">
        <v>0.15614007079569101</v>
      </c>
      <c r="R232" s="71">
        <v>0.55878151922707076</v>
      </c>
      <c r="S232" s="71">
        <v>0.43502917999999996</v>
      </c>
      <c r="T232" s="72"/>
      <c r="U232" s="71">
        <v>41422</v>
      </c>
      <c r="V232" s="71">
        <v>110</v>
      </c>
      <c r="W232" s="71">
        <v>60</v>
      </c>
      <c r="X232" s="71">
        <v>778</v>
      </c>
      <c r="Y232" s="71">
        <v>1177</v>
      </c>
      <c r="Z232" s="71">
        <v>1037</v>
      </c>
      <c r="AA232" s="71">
        <v>851</v>
      </c>
      <c r="AB232" s="71">
        <v>2286</v>
      </c>
      <c r="AC232" s="71">
        <v>97327.999999999971</v>
      </c>
      <c r="AD232" s="71">
        <v>0.43502918000000002</v>
      </c>
      <c r="AE232" s="72"/>
      <c r="AF232" s="71">
        <v>690620.93841361091</v>
      </c>
      <c r="AG232" s="71">
        <v>193146.72634766929</v>
      </c>
      <c r="AH232" s="71">
        <v>440304.76889083529</v>
      </c>
      <c r="AI232" s="71">
        <v>4940457.9493866833</v>
      </c>
      <c r="AJ232" s="71">
        <v>7718008.8654980911</v>
      </c>
      <c r="AK232" s="71">
        <v>0</v>
      </c>
      <c r="AL232" s="71">
        <v>0</v>
      </c>
      <c r="AM232" s="71">
        <v>314020.69265303091</v>
      </c>
      <c r="AN232" s="71">
        <v>0</v>
      </c>
      <c r="AO232" s="71">
        <v>0</v>
      </c>
      <c r="AP232" s="71">
        <v>14296559.941189919</v>
      </c>
      <c r="AQ232" s="72"/>
      <c r="AR232" s="71">
        <v>12</v>
      </c>
      <c r="AS232" s="71">
        <v>5</v>
      </c>
      <c r="AT232" s="71">
        <v>1</v>
      </c>
      <c r="AU232" s="71">
        <v>0</v>
      </c>
      <c r="AV232" s="71">
        <v>0</v>
      </c>
      <c r="AW232" s="71">
        <v>0</v>
      </c>
      <c r="AX232" s="71"/>
      <c r="AY232" s="72"/>
      <c r="AZ232" s="71">
        <v>58.6</v>
      </c>
      <c r="BA232" s="71">
        <v>103.5</v>
      </c>
      <c r="BB232" s="71">
        <v>1990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1974</v>
      </c>
      <c r="B233" s="70">
        <v>355</v>
      </c>
      <c r="C233" s="70">
        <v>15</v>
      </c>
      <c r="D233" s="70">
        <v>21</v>
      </c>
      <c r="E233" s="70">
        <v>2018</v>
      </c>
      <c r="F233" s="70" t="s">
        <v>183</v>
      </c>
      <c r="G233" s="70" t="s">
        <v>1959</v>
      </c>
      <c r="H233" s="70" t="s">
        <v>1960</v>
      </c>
      <c r="I233" s="148"/>
      <c r="J233" s="71">
        <v>0.60773907517887027</v>
      </c>
      <c r="K233" s="71">
        <v>0.27790284818173233</v>
      </c>
      <c r="L233" s="71">
        <v>3.3916506280224854</v>
      </c>
      <c r="M233" s="71">
        <v>3.8260880394656294</v>
      </c>
      <c r="N233" s="71">
        <v>4.8754936733232839</v>
      </c>
      <c r="O233" s="71">
        <v>1.7198974114170245</v>
      </c>
      <c r="P233" s="71">
        <v>4.0533426228051344</v>
      </c>
      <c r="Q233" s="71">
        <v>0.144761823440375</v>
      </c>
      <c r="R233" s="71">
        <v>0.44685088058373901</v>
      </c>
      <c r="S233" s="71">
        <v>0.23676391099999997</v>
      </c>
      <c r="T233" s="72"/>
      <c r="U233" s="71">
        <v>45905</v>
      </c>
      <c r="V233" s="71">
        <v>110</v>
      </c>
      <c r="W233" s="71">
        <v>60</v>
      </c>
      <c r="X233" s="71">
        <v>778</v>
      </c>
      <c r="Y233" s="71">
        <v>1182</v>
      </c>
      <c r="Z233" s="71">
        <v>1048</v>
      </c>
      <c r="AA233" s="71">
        <v>848</v>
      </c>
      <c r="AB233" s="71">
        <v>2284</v>
      </c>
      <c r="AC233" s="71">
        <v>77527.000000000015</v>
      </c>
      <c r="AD233" s="71">
        <v>0.23676391099999999</v>
      </c>
      <c r="AE233" s="72"/>
      <c r="AF233" s="71">
        <v>701655.81559819868</v>
      </c>
      <c r="AG233" s="71">
        <v>172324.15885402609</v>
      </c>
      <c r="AH233" s="71">
        <v>422102.52078811912</v>
      </c>
      <c r="AI233" s="71">
        <v>4768985.5414918624</v>
      </c>
      <c r="AJ233" s="71">
        <v>6516713.4890197646</v>
      </c>
      <c r="AK233" s="71">
        <v>0</v>
      </c>
      <c r="AL233" s="71">
        <v>0</v>
      </c>
      <c r="AM233" s="71">
        <v>314395.13686540612</v>
      </c>
      <c r="AN233" s="71">
        <v>0</v>
      </c>
      <c r="AO233" s="71">
        <v>0</v>
      </c>
      <c r="AP233" s="71">
        <v>12896176.662617376</v>
      </c>
      <c r="AQ233" s="72"/>
      <c r="AR233" s="71">
        <v>12</v>
      </c>
      <c r="AS233" s="71">
        <v>5</v>
      </c>
      <c r="AT233" s="71">
        <v>1</v>
      </c>
      <c r="AU233" s="71">
        <v>0</v>
      </c>
      <c r="AV233" s="71">
        <v>0</v>
      </c>
      <c r="AW233" s="71">
        <v>0</v>
      </c>
      <c r="AX233" s="71"/>
      <c r="AY233" s="72"/>
      <c r="AZ233" s="71">
        <v>59</v>
      </c>
      <c r="BA233" s="71">
        <v>104</v>
      </c>
      <c r="BB233" s="71">
        <v>1990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1975</v>
      </c>
      <c r="B234" s="70">
        <v>356</v>
      </c>
      <c r="C234" s="70">
        <v>16</v>
      </c>
      <c r="D234" s="70">
        <v>21</v>
      </c>
      <c r="E234" s="70">
        <v>2019</v>
      </c>
      <c r="F234" s="70" t="s">
        <v>158</v>
      </c>
      <c r="G234" s="70" t="s">
        <v>1959</v>
      </c>
      <c r="H234" s="70" t="s">
        <v>1960</v>
      </c>
      <c r="I234" s="148"/>
      <c r="J234" s="71">
        <v>0.51104043435905544</v>
      </c>
      <c r="K234" s="71">
        <v>0.24898108017028633</v>
      </c>
      <c r="L234" s="71">
        <v>3.4027503106484613</v>
      </c>
      <c r="M234" s="71">
        <v>3.8266238990021488</v>
      </c>
      <c r="N234" s="71">
        <v>4.5037266802566975</v>
      </c>
      <c r="O234" s="71">
        <v>1.7026931230079871</v>
      </c>
      <c r="P234" s="71">
        <v>3.9346170670832756</v>
      </c>
      <c r="Q234" s="71">
        <v>0.13816918155895799</v>
      </c>
      <c r="R234" s="71">
        <v>0.45546615395257478</v>
      </c>
      <c r="S234" s="71">
        <v>0.25122154463000002</v>
      </c>
      <c r="T234" s="72"/>
      <c r="U234" s="71">
        <v>43624</v>
      </c>
      <c r="V234" s="71">
        <v>110</v>
      </c>
      <c r="W234" s="71">
        <v>60</v>
      </c>
      <c r="X234" s="71">
        <v>778</v>
      </c>
      <c r="Y234" s="71">
        <v>1176</v>
      </c>
      <c r="Z234" s="71">
        <v>1066</v>
      </c>
      <c r="AA234" s="71">
        <v>817</v>
      </c>
      <c r="AB234" s="71">
        <v>2239</v>
      </c>
      <c r="AC234" s="71">
        <v>80316</v>
      </c>
      <c r="AD234" s="71">
        <v>0.25122154463000002</v>
      </c>
      <c r="AE234" s="72"/>
      <c r="AF234" s="71">
        <v>648745.11355853197</v>
      </c>
      <c r="AG234" s="71">
        <v>166881.23424260589</v>
      </c>
      <c r="AH234" s="71">
        <v>442805.58335028263</v>
      </c>
      <c r="AI234" s="71">
        <v>5430804.7413244713</v>
      </c>
      <c r="AJ234" s="71">
        <v>6548268.5707688034</v>
      </c>
      <c r="AK234" s="71">
        <v>0</v>
      </c>
      <c r="AL234" s="71">
        <v>0</v>
      </c>
      <c r="AM234" s="71">
        <v>304934.94481702422</v>
      </c>
      <c r="AN234" s="71">
        <v>0</v>
      </c>
      <c r="AO234" s="71">
        <v>0</v>
      </c>
      <c r="AP234" s="71">
        <v>13542440.188061718</v>
      </c>
      <c r="AQ234" s="72"/>
      <c r="AR234" s="71">
        <v>13</v>
      </c>
      <c r="AS234" s="71">
        <v>6</v>
      </c>
      <c r="AT234" s="71">
        <v>1</v>
      </c>
      <c r="AU234" s="71">
        <v>0</v>
      </c>
      <c r="AV234" s="71">
        <v>0</v>
      </c>
      <c r="AW234" s="71">
        <v>0</v>
      </c>
      <c r="AX234" s="71"/>
      <c r="AY234" s="72"/>
      <c r="AZ234" s="71">
        <v>67.900000000000006</v>
      </c>
      <c r="BA234" s="71">
        <v>117</v>
      </c>
      <c r="BB234" s="71">
        <v>1990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1976</v>
      </c>
      <c r="B235" s="70">
        <v>357</v>
      </c>
      <c r="C235" s="70">
        <v>17</v>
      </c>
      <c r="D235" s="70">
        <v>21</v>
      </c>
      <c r="E235" s="70">
        <v>2020</v>
      </c>
      <c r="F235" s="70" t="s">
        <v>159</v>
      </c>
      <c r="G235" s="1064" t="s">
        <v>1959</v>
      </c>
      <c r="H235" s="70" t="s">
        <v>1960</v>
      </c>
      <c r="I235" s="148"/>
      <c r="J235" s="71">
        <v>0</v>
      </c>
      <c r="K235" s="71">
        <v>0.26237102575038851</v>
      </c>
      <c r="L235" s="71">
        <v>2.8353087921444891</v>
      </c>
      <c r="M235" s="71">
        <v>3.849622968928176</v>
      </c>
      <c r="N235" s="71">
        <v>4.4149713393145715</v>
      </c>
      <c r="O235" s="71">
        <v>1.5183892117625071</v>
      </c>
      <c r="P235" s="71">
        <v>3.6836701226320536</v>
      </c>
      <c r="Q235" s="71">
        <v>0.13053904160520799</v>
      </c>
      <c r="R235" s="71">
        <v>0.43572009755559937</v>
      </c>
      <c r="S235" s="71">
        <v>0.35779194953999999</v>
      </c>
      <c r="T235" s="72"/>
      <c r="U235" s="71">
        <v>0</v>
      </c>
      <c r="V235" s="71">
        <v>102</v>
      </c>
      <c r="W235" s="71">
        <v>63</v>
      </c>
      <c r="X235" s="71">
        <v>827</v>
      </c>
      <c r="Y235" s="71">
        <v>1191</v>
      </c>
      <c r="Z235" s="71">
        <v>1085</v>
      </c>
      <c r="AA235" s="71">
        <v>813</v>
      </c>
      <c r="AB235" s="71">
        <v>2214</v>
      </c>
      <c r="AC235" s="71">
        <v>77239.999999999971</v>
      </c>
      <c r="AD235" s="71">
        <v>0.35779194953999999</v>
      </c>
      <c r="AE235" s="72"/>
      <c r="AF235" s="71">
        <v>0</v>
      </c>
      <c r="AG235" s="71">
        <v>170712.49604698233</v>
      </c>
      <c r="AH235" s="71">
        <v>337781.52894087799</v>
      </c>
      <c r="AI235" s="71">
        <v>5769968.152518101</v>
      </c>
      <c r="AJ235" s="71">
        <v>7194846.8833673932</v>
      </c>
      <c r="AK235" s="71"/>
      <c r="AL235" s="71"/>
      <c r="AM235" s="71">
        <v>288951.59805304272</v>
      </c>
      <c r="AN235" s="71"/>
      <c r="AO235" s="71"/>
      <c r="AP235" s="71">
        <v>13762260.658926398</v>
      </c>
      <c r="AQ235" s="72"/>
      <c r="AR235" s="71">
        <v>14</v>
      </c>
      <c r="AS235" s="71">
        <v>10</v>
      </c>
      <c r="AT235" s="71">
        <v>1</v>
      </c>
      <c r="AU235" s="71">
        <v>0</v>
      </c>
      <c r="AV235" s="71">
        <v>0</v>
      </c>
      <c r="AW235" s="71">
        <v>0</v>
      </c>
      <c r="AX235" s="71"/>
      <c r="AY235" s="72"/>
      <c r="AZ235" s="71">
        <v>71.7</v>
      </c>
      <c r="BA235" s="71">
        <v>283.5</v>
      </c>
      <c r="BB235" s="71">
        <v>1990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1977</v>
      </c>
      <c r="B236" s="70">
        <v>357</v>
      </c>
      <c r="C236" s="70">
        <v>18</v>
      </c>
      <c r="D236" s="70">
        <v>21</v>
      </c>
      <c r="E236" s="70">
        <v>2021</v>
      </c>
      <c r="F236" s="70" t="s">
        <v>160</v>
      </c>
      <c r="G236" s="1064" t="s">
        <v>1959</v>
      </c>
      <c r="H236" s="70" t="s">
        <v>1960</v>
      </c>
      <c r="I236" s="148"/>
      <c r="J236" s="71">
        <v>0.2859211847811709</v>
      </c>
      <c r="K236" s="71">
        <v>0.26631634430794426</v>
      </c>
      <c r="L236" s="71">
        <v>2.5022820369206187</v>
      </c>
      <c r="M236" s="71">
        <v>3.8185751284674447</v>
      </c>
      <c r="N236" s="71">
        <v>4.4835888915491084</v>
      </c>
      <c r="O236" s="71">
        <v>1.4991266409741555</v>
      </c>
      <c r="P236" s="71">
        <v>3.8752726579577073</v>
      </c>
      <c r="Q236" s="71">
        <v>0.13090389478505099</v>
      </c>
      <c r="R236" s="71">
        <v>0.44123924174548845</v>
      </c>
      <c r="S236" s="71">
        <v>0.33639828610000011</v>
      </c>
      <c r="T236" s="72"/>
      <c r="U236" s="71">
        <v>27577</v>
      </c>
      <c r="V236" s="71">
        <v>102</v>
      </c>
      <c r="W236" s="71">
        <v>63</v>
      </c>
      <c r="X236" s="71">
        <v>827</v>
      </c>
      <c r="Y236" s="71">
        <v>1223</v>
      </c>
      <c r="Z236" s="71">
        <v>1103</v>
      </c>
      <c r="AA236" s="71">
        <v>834</v>
      </c>
      <c r="AB236" s="71">
        <v>2242</v>
      </c>
      <c r="AC236" s="71">
        <v>75880.999999999985</v>
      </c>
      <c r="AD236" s="71">
        <v>0.33639828610000011</v>
      </c>
      <c r="AE236" s="72"/>
      <c r="AF236" s="71">
        <v>385887.0663112537</v>
      </c>
      <c r="AG236" s="71">
        <v>169565.8561318666</v>
      </c>
      <c r="AH236" s="71">
        <v>294814.27103976085</v>
      </c>
      <c r="AI236" s="71">
        <v>5602015.0600491213</v>
      </c>
      <c r="AJ236" s="71">
        <v>6745933.5900895102</v>
      </c>
      <c r="AK236" s="71">
        <v>0</v>
      </c>
      <c r="AL236" s="71">
        <v>0</v>
      </c>
      <c r="AM236" s="71">
        <v>294293.63646509417</v>
      </c>
      <c r="AN236" s="71">
        <v>0</v>
      </c>
      <c r="AO236" s="71">
        <v>0</v>
      </c>
      <c r="AP236" s="71">
        <v>13492509.480086608</v>
      </c>
      <c r="AQ236" s="72"/>
      <c r="AR236" s="71">
        <v>15</v>
      </c>
      <c r="AS236" s="71">
        <v>10</v>
      </c>
      <c r="AT236" s="71">
        <v>1</v>
      </c>
      <c r="AU236" s="71">
        <v>0</v>
      </c>
      <c r="AV236" s="71">
        <v>0</v>
      </c>
      <c r="AW236" s="71">
        <v>0</v>
      </c>
      <c r="AX236" s="71"/>
      <c r="AY236" s="72"/>
      <c r="AZ236" s="71">
        <v>77</v>
      </c>
      <c r="BA236" s="71">
        <v>283.5</v>
      </c>
      <c r="BB236" s="71">
        <v>1990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1978</v>
      </c>
      <c r="B237" s="70">
        <v>357</v>
      </c>
      <c r="C237" s="70">
        <v>19</v>
      </c>
      <c r="D237" s="70">
        <v>21</v>
      </c>
      <c r="E237" s="70">
        <v>2022</v>
      </c>
      <c r="F237" s="70" t="s">
        <v>161</v>
      </c>
      <c r="G237" s="70" t="s">
        <v>1959</v>
      </c>
      <c r="H237" s="70" t="s">
        <v>1960</v>
      </c>
      <c r="I237" s="148"/>
      <c r="J237" s="71">
        <v>0.3081377030612335</v>
      </c>
      <c r="K237" s="71">
        <v>0.24700037894585258</v>
      </c>
      <c r="L237" s="71">
        <v>2.2335908553568959</v>
      </c>
      <c r="M237" s="71">
        <v>3.8095027557430692</v>
      </c>
      <c r="N237" s="71">
        <v>5.608405200053884</v>
      </c>
      <c r="O237" s="71">
        <v>1.6078895372449153</v>
      </c>
      <c r="P237" s="71">
        <v>3.8353907848342739</v>
      </c>
      <c r="Q237" s="71">
        <v>0.13175070753085458</v>
      </c>
      <c r="R237" s="71">
        <v>0.43740294566658372</v>
      </c>
      <c r="S237" s="71">
        <v>0.39703670321000012</v>
      </c>
      <c r="T237" s="72"/>
      <c r="U237" s="71">
        <v>30602</v>
      </c>
      <c r="V237" s="71">
        <v>102</v>
      </c>
      <c r="W237" s="71">
        <v>63</v>
      </c>
      <c r="X237" s="71">
        <v>827</v>
      </c>
      <c r="Y237" s="71">
        <v>1247</v>
      </c>
      <c r="Z237" s="71">
        <v>1124</v>
      </c>
      <c r="AA237" s="71">
        <v>838</v>
      </c>
      <c r="AB237" s="71">
        <v>2238</v>
      </c>
      <c r="AC237" s="71">
        <v>76166</v>
      </c>
      <c r="AD237" s="71">
        <v>0.39703670321000012</v>
      </c>
      <c r="AE237" s="72"/>
      <c r="AF237" s="71">
        <v>402208.8872958998</v>
      </c>
      <c r="AG237" s="71">
        <v>166635.08311301723</v>
      </c>
      <c r="AH237" s="71">
        <v>279754.38556399161</v>
      </c>
      <c r="AI237" s="71">
        <v>5025077.9154051766</v>
      </c>
      <c r="AJ237" s="71">
        <v>8852089.8028719313</v>
      </c>
      <c r="AK237" s="71">
        <v>0</v>
      </c>
      <c r="AL237" s="71">
        <v>0</v>
      </c>
      <c r="AM237" s="71">
        <v>288986.88488312461</v>
      </c>
      <c r="AN237" s="71">
        <v>0</v>
      </c>
      <c r="AO237" s="71">
        <v>0</v>
      </c>
      <c r="AP237" s="71">
        <v>15014752.959133141</v>
      </c>
      <c r="AQ237" s="72"/>
      <c r="AR237" s="71">
        <v>15</v>
      </c>
      <c r="AS237" s="71">
        <v>10</v>
      </c>
      <c r="AT237" s="71">
        <v>1</v>
      </c>
      <c r="AU237" s="71">
        <v>0</v>
      </c>
      <c r="AV237" s="71">
        <v>0</v>
      </c>
      <c r="AW237" s="71">
        <v>0</v>
      </c>
      <c r="AX237" s="71"/>
      <c r="AY237" s="72"/>
      <c r="AZ237" s="71">
        <v>77</v>
      </c>
      <c r="BA237" s="71">
        <v>283.5</v>
      </c>
      <c r="BB237" s="71">
        <v>1990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1979</v>
      </c>
      <c r="B238" s="70">
        <v>357</v>
      </c>
      <c r="C238" s="70">
        <v>20</v>
      </c>
      <c r="D238" s="70">
        <v>21</v>
      </c>
      <c r="E238" s="70">
        <v>2023</v>
      </c>
      <c r="F238" s="70" t="s">
        <v>1539</v>
      </c>
      <c r="G238" s="70" t="s">
        <v>1959</v>
      </c>
      <c r="H238" s="70" t="s">
        <v>1960</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15</v>
      </c>
      <c r="AS238" s="71">
        <v>10</v>
      </c>
      <c r="AT238" s="71">
        <v>1</v>
      </c>
      <c r="AU238" s="71">
        <v>0</v>
      </c>
      <c r="AV238" s="71">
        <v>0</v>
      </c>
      <c r="AW238" s="71">
        <v>0</v>
      </c>
      <c r="AX238" s="71"/>
      <c r="AY238" s="72"/>
      <c r="AZ238" s="71">
        <v>77</v>
      </c>
      <c r="BA238" s="71">
        <v>283.5</v>
      </c>
      <c r="BB238" s="71">
        <v>1990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1980</v>
      </c>
      <c r="B239" s="70">
        <v>357</v>
      </c>
      <c r="C239" s="70">
        <v>21</v>
      </c>
      <c r="D239" s="70">
        <v>21</v>
      </c>
      <c r="E239" s="70">
        <v>2024</v>
      </c>
      <c r="F239" s="70" t="s">
        <v>1554</v>
      </c>
      <c r="G239" s="70" t="s">
        <v>1959</v>
      </c>
      <c r="H239" s="70" t="s">
        <v>1960</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1981</v>
      </c>
      <c r="B240" s="70">
        <v>154</v>
      </c>
      <c r="C240" s="70">
        <v>1</v>
      </c>
      <c r="D240" s="70">
        <v>10</v>
      </c>
      <c r="E240" s="70">
        <v>1990</v>
      </c>
      <c r="F240" s="70" t="s">
        <v>787</v>
      </c>
      <c r="G240" s="70" t="s">
        <v>1666</v>
      </c>
      <c r="H240" s="70" t="s">
        <v>1667</v>
      </c>
      <c r="I240" s="148"/>
      <c r="J240" s="71">
        <v>15.44084001505607</v>
      </c>
      <c r="K240" s="71">
        <v>1.6396121529767349</v>
      </c>
      <c r="L240" s="71">
        <v>1.1114420164824661</v>
      </c>
      <c r="M240" s="71">
        <v>3.2326772031499611</v>
      </c>
      <c r="N240" s="71">
        <v>7.2080917236879793</v>
      </c>
      <c r="O240" s="71">
        <v>1.585172534406694</v>
      </c>
      <c r="P240" s="71">
        <v>3.533611203380707</v>
      </c>
      <c r="Q240" s="71">
        <v>0.31472090684871501</v>
      </c>
      <c r="R240" s="71">
        <v>20.177833036826911</v>
      </c>
      <c r="S240" s="71">
        <v>0.25628115273687391</v>
      </c>
      <c r="T240" s="72"/>
      <c r="U240" s="71">
        <v>433524</v>
      </c>
      <c r="V240" s="71">
        <v>300</v>
      </c>
      <c r="W240" s="71">
        <v>13</v>
      </c>
      <c r="X240" s="71">
        <v>1084</v>
      </c>
      <c r="Y240" s="71">
        <v>1542</v>
      </c>
      <c r="Z240" s="71">
        <v>652</v>
      </c>
      <c r="AA240" s="71">
        <v>858</v>
      </c>
      <c r="AB240" s="71">
        <v>5110</v>
      </c>
      <c r="AC240" s="71">
        <v>3494837</v>
      </c>
      <c r="AD240" s="71">
        <v>0.25628115273687391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1982</v>
      </c>
      <c r="B241" s="70">
        <v>155</v>
      </c>
      <c r="C241" s="70">
        <v>2</v>
      </c>
      <c r="D241" s="70">
        <v>10</v>
      </c>
      <c r="E241" s="70">
        <v>2005</v>
      </c>
      <c r="F241" s="70" t="s">
        <v>789</v>
      </c>
      <c r="G241" s="70" t="s">
        <v>1666</v>
      </c>
      <c r="H241" s="70" t="s">
        <v>1667</v>
      </c>
      <c r="I241" s="148"/>
      <c r="J241" s="71">
        <v>6.6718630791618114</v>
      </c>
      <c r="K241" s="71">
        <v>0.85563438474251807</v>
      </c>
      <c r="L241" s="71">
        <v>0</v>
      </c>
      <c r="M241" s="71">
        <v>5.5542857913842996</v>
      </c>
      <c r="N241" s="71">
        <v>6.9355079651740974</v>
      </c>
      <c r="O241" s="71">
        <v>2.7060753339560581</v>
      </c>
      <c r="P241" s="71">
        <v>3.8972142187265209</v>
      </c>
      <c r="Q241" s="71">
        <v>0.18351809726958501</v>
      </c>
      <c r="R241" s="71">
        <v>37.477551630720377</v>
      </c>
      <c r="S241" s="71">
        <v>0.53703694105339272</v>
      </c>
      <c r="T241" s="72"/>
      <c r="U241" s="71">
        <v>206063</v>
      </c>
      <c r="V241" s="71">
        <v>261</v>
      </c>
      <c r="W241" s="71">
        <v>0</v>
      </c>
      <c r="X241" s="71">
        <v>902</v>
      </c>
      <c r="Y241" s="71">
        <v>1414</v>
      </c>
      <c r="Z241" s="71">
        <v>1288</v>
      </c>
      <c r="AA241" s="71">
        <v>775</v>
      </c>
      <c r="AB241" s="71">
        <v>3115</v>
      </c>
      <c r="AC241" s="71">
        <v>6627129</v>
      </c>
      <c r="AD241" s="71">
        <v>0.53703694105339272</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1983</v>
      </c>
      <c r="B242" s="70">
        <v>156</v>
      </c>
      <c r="C242" s="70">
        <v>3</v>
      </c>
      <c r="D242" s="70">
        <v>10</v>
      </c>
      <c r="E242" s="70">
        <v>2006</v>
      </c>
      <c r="F242" s="70" t="s">
        <v>790</v>
      </c>
      <c r="G242" s="70" t="s">
        <v>1666</v>
      </c>
      <c r="H242" s="70" t="s">
        <v>1667</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1984</v>
      </c>
      <c r="B243" s="70">
        <v>157</v>
      </c>
      <c r="C243" s="70">
        <v>4</v>
      </c>
      <c r="D243" s="70">
        <v>10</v>
      </c>
      <c r="E243" s="70">
        <v>2007</v>
      </c>
      <c r="F243" s="70" t="s">
        <v>791</v>
      </c>
      <c r="G243" s="70" t="s">
        <v>1666</v>
      </c>
      <c r="H243" s="70" t="s">
        <v>1667</v>
      </c>
      <c r="I243" s="148"/>
      <c r="J243" s="71">
        <v>9.6961608293734045</v>
      </c>
      <c r="K243" s="71">
        <v>0.7153249475365796</v>
      </c>
      <c r="L243" s="71">
        <v>0.65655053260065521</v>
      </c>
      <c r="M243" s="71">
        <v>5.5159382775396288</v>
      </c>
      <c r="N243" s="71">
        <v>6.8047886003383198</v>
      </c>
      <c r="O243" s="71">
        <v>2.5930125530840318</v>
      </c>
      <c r="P243" s="71">
        <v>3.75838503804541</v>
      </c>
      <c r="Q243" s="71">
        <v>0.18574002615079199</v>
      </c>
      <c r="R243" s="71">
        <v>35.174167840809083</v>
      </c>
      <c r="S243" s="71">
        <v>0.18833899118692651</v>
      </c>
      <c r="T243" s="72"/>
      <c r="U243" s="71">
        <v>318424</v>
      </c>
      <c r="V243" s="71">
        <v>238</v>
      </c>
      <c r="W243" s="71">
        <v>8</v>
      </c>
      <c r="X243" s="71">
        <v>1122</v>
      </c>
      <c r="Y243" s="71">
        <v>1391</v>
      </c>
      <c r="Z243" s="71">
        <v>1283</v>
      </c>
      <c r="AA243" s="71">
        <v>736</v>
      </c>
      <c r="AB243" s="71">
        <v>2986</v>
      </c>
      <c r="AC243" s="71">
        <v>6398286</v>
      </c>
      <c r="AD243" s="71">
        <v>0.18833899118692651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1985</v>
      </c>
      <c r="B244" s="70">
        <v>158</v>
      </c>
      <c r="C244" s="70">
        <v>5</v>
      </c>
      <c r="D244" s="70">
        <v>10</v>
      </c>
      <c r="E244" s="70">
        <v>2008</v>
      </c>
      <c r="F244" s="70" t="s">
        <v>792</v>
      </c>
      <c r="G244" s="70" t="s">
        <v>1666</v>
      </c>
      <c r="H244" s="70" t="s">
        <v>1667</v>
      </c>
      <c r="I244" s="148"/>
      <c r="J244" s="71">
        <v>7.3333692584014329</v>
      </c>
      <c r="K244" s="71">
        <v>0.62781028685159113</v>
      </c>
      <c r="L244" s="71">
        <v>0.1417266513541777</v>
      </c>
      <c r="M244" s="71">
        <v>6.4541819232254793</v>
      </c>
      <c r="N244" s="71">
        <v>6.7922657130866053</v>
      </c>
      <c r="O244" s="71">
        <v>2.4855631019969029</v>
      </c>
      <c r="P244" s="71">
        <v>3.7541018019749339</v>
      </c>
      <c r="Q244" s="71">
        <v>0.182061266686324</v>
      </c>
      <c r="R244" s="71">
        <v>33.014786936472312</v>
      </c>
      <c r="S244" s="71">
        <v>0.12783694028041981</v>
      </c>
      <c r="T244" s="72"/>
      <c r="U244" s="71">
        <v>253037</v>
      </c>
      <c r="V244" s="71">
        <v>238</v>
      </c>
      <c r="W244" s="71">
        <v>2</v>
      </c>
      <c r="X244" s="71">
        <v>1122</v>
      </c>
      <c r="Y244" s="71">
        <v>1370</v>
      </c>
      <c r="Z244" s="71">
        <v>1273</v>
      </c>
      <c r="AA244" s="71">
        <v>736</v>
      </c>
      <c r="AB244" s="71">
        <v>2975</v>
      </c>
      <c r="AC244" s="71">
        <v>6236039</v>
      </c>
      <c r="AD244" s="71">
        <v>0.12783694028041981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1986</v>
      </c>
      <c r="B245" s="70">
        <v>159</v>
      </c>
      <c r="C245" s="70">
        <v>6</v>
      </c>
      <c r="D245" s="70">
        <v>10</v>
      </c>
      <c r="E245" s="70">
        <v>2009</v>
      </c>
      <c r="F245" s="70" t="s">
        <v>176</v>
      </c>
      <c r="G245" s="70" t="s">
        <v>1666</v>
      </c>
      <c r="H245" s="70" t="s">
        <v>1667</v>
      </c>
      <c r="I245" s="148"/>
      <c r="J245" s="71">
        <v>4.9749918396746011</v>
      </c>
      <c r="K245" s="71">
        <v>0.44367727045971389</v>
      </c>
      <c r="L245" s="71">
        <v>0.30919747980404139</v>
      </c>
      <c r="M245" s="71">
        <v>5.6435027428618953</v>
      </c>
      <c r="N245" s="71">
        <v>5.8596261655619006</v>
      </c>
      <c r="O245" s="71">
        <v>2.50037375005282</v>
      </c>
      <c r="P245" s="71">
        <v>3.6021312368247549</v>
      </c>
      <c r="Q245" s="71">
        <v>0.171918909793597</v>
      </c>
      <c r="R245" s="71">
        <v>32.146790464886841</v>
      </c>
      <c r="S245" s="71">
        <v>0.30357853802000001</v>
      </c>
      <c r="T245" s="72"/>
      <c r="U245" s="71">
        <v>173354</v>
      </c>
      <c r="V245" s="71">
        <v>206</v>
      </c>
      <c r="W245" s="71">
        <v>5</v>
      </c>
      <c r="X245" s="71">
        <v>1239</v>
      </c>
      <c r="Y245" s="71">
        <v>1376</v>
      </c>
      <c r="Z245" s="71">
        <v>1264</v>
      </c>
      <c r="AA245" s="71">
        <v>725</v>
      </c>
      <c r="AB245" s="71">
        <v>2949</v>
      </c>
      <c r="AC245" s="71">
        <v>5923807</v>
      </c>
      <c r="AD245" s="71">
        <v>0.30357853802000001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1987</v>
      </c>
      <c r="B246" s="70">
        <v>160</v>
      </c>
      <c r="C246" s="70">
        <v>7</v>
      </c>
      <c r="D246" s="70">
        <v>10</v>
      </c>
      <c r="E246" s="70">
        <v>2010</v>
      </c>
      <c r="F246" s="70" t="s">
        <v>177</v>
      </c>
      <c r="G246" s="70" t="s">
        <v>1666</v>
      </c>
      <c r="H246" s="70" t="s">
        <v>1667</v>
      </c>
      <c r="I246" s="148"/>
      <c r="J246" s="71">
        <v>5.6701795742059504</v>
      </c>
      <c r="K246" s="71">
        <v>0.46271378708230992</v>
      </c>
      <c r="L246" s="71">
        <v>0.28149408227081341</v>
      </c>
      <c r="M246" s="71">
        <v>5.0517220420070261</v>
      </c>
      <c r="N246" s="71">
        <v>5.7321882583643609</v>
      </c>
      <c r="O246" s="71">
        <v>2.4907777489618508</v>
      </c>
      <c r="P246" s="71">
        <v>3.7555424709609211</v>
      </c>
      <c r="Q246" s="71">
        <v>0.17734558647602799</v>
      </c>
      <c r="R246" s="71">
        <v>34.125390479784592</v>
      </c>
      <c r="S246" s="71">
        <v>0.36633949300000013</v>
      </c>
      <c r="T246" s="72"/>
      <c r="U246" s="71">
        <v>221172</v>
      </c>
      <c r="V246" s="71">
        <v>206</v>
      </c>
      <c r="W246" s="71">
        <v>5</v>
      </c>
      <c r="X246" s="71">
        <v>1239</v>
      </c>
      <c r="Y246" s="71">
        <v>1369</v>
      </c>
      <c r="Z246" s="71">
        <v>1265</v>
      </c>
      <c r="AA246" s="71">
        <v>737</v>
      </c>
      <c r="AB246" s="71">
        <v>2915</v>
      </c>
      <c r="AC246" s="71">
        <v>5959268</v>
      </c>
      <c r="AD246" s="71">
        <v>0.36633949300000013</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1988</v>
      </c>
      <c r="B247" s="70">
        <v>161</v>
      </c>
      <c r="C247" s="70">
        <v>8</v>
      </c>
      <c r="D247" s="70">
        <v>10</v>
      </c>
      <c r="E247" s="70">
        <v>2011</v>
      </c>
      <c r="F247" s="70" t="s">
        <v>178</v>
      </c>
      <c r="G247" s="70" t="s">
        <v>1666</v>
      </c>
      <c r="H247" s="70" t="s">
        <v>1667</v>
      </c>
      <c r="I247" s="148"/>
      <c r="J247" s="71">
        <v>6.466295746665244</v>
      </c>
      <c r="K247" s="71">
        <v>0.6483480835076092</v>
      </c>
      <c r="L247" s="71">
        <v>0.26265448978024641</v>
      </c>
      <c r="M247" s="71">
        <v>6.3817452027450194</v>
      </c>
      <c r="N247" s="71">
        <v>6.7384344144181654</v>
      </c>
      <c r="O247" s="71">
        <v>2.4166177941515894</v>
      </c>
      <c r="P247" s="71">
        <v>3.6519618107865734</v>
      </c>
      <c r="Q247" s="71">
        <v>0.2002151002658</v>
      </c>
      <c r="R247" s="71">
        <v>33.857785929681299</v>
      </c>
      <c r="S247" s="71">
        <v>0.17727338174000001</v>
      </c>
      <c r="T247" s="72"/>
      <c r="U247" s="71">
        <v>237545</v>
      </c>
      <c r="V247" s="71">
        <v>206</v>
      </c>
      <c r="W247" s="71">
        <v>5</v>
      </c>
      <c r="X247" s="71">
        <v>1239</v>
      </c>
      <c r="Y247" s="71">
        <v>1337</v>
      </c>
      <c r="Z247" s="71">
        <v>1254</v>
      </c>
      <c r="AA247" s="71">
        <v>738</v>
      </c>
      <c r="AB247" s="71">
        <v>2853</v>
      </c>
      <c r="AC247" s="71">
        <v>5902758</v>
      </c>
      <c r="AD247" s="71">
        <v>0.17727338174000001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1989</v>
      </c>
      <c r="B248" s="70">
        <v>162</v>
      </c>
      <c r="C248" s="70">
        <v>9</v>
      </c>
      <c r="D248" s="70">
        <v>10</v>
      </c>
      <c r="E248" s="70">
        <v>2012</v>
      </c>
      <c r="F248" s="70" t="s">
        <v>179</v>
      </c>
      <c r="G248" s="70" t="s">
        <v>1666</v>
      </c>
      <c r="H248" s="70" t="s">
        <v>1667</v>
      </c>
      <c r="I248" s="148"/>
      <c r="J248" s="71">
        <v>6.9095158906019378</v>
      </c>
      <c r="K248" s="71">
        <v>0.73038919159805249</v>
      </c>
      <c r="L248" s="71">
        <v>0.2650105699485088</v>
      </c>
      <c r="M248" s="71">
        <v>7.9261072648546218</v>
      </c>
      <c r="N248" s="71">
        <v>7.4742096602898522</v>
      </c>
      <c r="O248" s="71">
        <v>2.3842173205525263</v>
      </c>
      <c r="P248" s="71">
        <v>3.6777162752010191</v>
      </c>
      <c r="Q248" s="71">
        <v>0.212726177769896</v>
      </c>
      <c r="R248" s="71">
        <v>34.002118748851977</v>
      </c>
      <c r="S248" s="71">
        <v>0.23851551015</v>
      </c>
      <c r="T248" s="72"/>
      <c r="U248" s="71">
        <v>243201</v>
      </c>
      <c r="V248" s="71">
        <v>206</v>
      </c>
      <c r="W248" s="71">
        <v>5</v>
      </c>
      <c r="X248" s="71">
        <v>1239</v>
      </c>
      <c r="Y248" s="71">
        <v>1350</v>
      </c>
      <c r="Z248" s="71">
        <v>1247</v>
      </c>
      <c r="AA248" s="71">
        <v>739</v>
      </c>
      <c r="AB248" s="71">
        <v>2790</v>
      </c>
      <c r="AC248" s="71">
        <v>5774383</v>
      </c>
      <c r="AD248" s="71">
        <v>0.23851551015</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1990</v>
      </c>
      <c r="B249" s="70">
        <v>163</v>
      </c>
      <c r="C249" s="70">
        <v>10</v>
      </c>
      <c r="D249" s="70">
        <v>10</v>
      </c>
      <c r="E249" s="70">
        <v>2013</v>
      </c>
      <c r="F249" s="70" t="s">
        <v>180</v>
      </c>
      <c r="G249" s="70" t="s">
        <v>1666</v>
      </c>
      <c r="H249" s="70" t="s">
        <v>1667</v>
      </c>
      <c r="I249" s="148"/>
      <c r="J249" s="71">
        <v>7.7720012335438282</v>
      </c>
      <c r="K249" s="71">
        <v>0.60366915818892275</v>
      </c>
      <c r="L249" s="71">
        <v>0.23402522977777079</v>
      </c>
      <c r="M249" s="71">
        <v>7.3714692552816299</v>
      </c>
      <c r="N249" s="71">
        <v>7.2864277674282132</v>
      </c>
      <c r="O249" s="71">
        <v>2.2603531667499865</v>
      </c>
      <c r="P249" s="71">
        <v>3.8064673069541461</v>
      </c>
      <c r="Q249" s="71">
        <v>0.21535602433363599</v>
      </c>
      <c r="R249" s="71">
        <v>30.79904845335901</v>
      </c>
      <c r="S249" s="71">
        <v>0.3169643955</v>
      </c>
      <c r="T249" s="72"/>
      <c r="U249" s="71">
        <v>278539</v>
      </c>
      <c r="V249" s="71">
        <v>206</v>
      </c>
      <c r="W249" s="71">
        <v>5</v>
      </c>
      <c r="X249" s="71">
        <v>1239</v>
      </c>
      <c r="Y249" s="71">
        <v>1358</v>
      </c>
      <c r="Z249" s="71">
        <v>1235</v>
      </c>
      <c r="AA249" s="71">
        <v>762</v>
      </c>
      <c r="AB249" s="71">
        <v>2784</v>
      </c>
      <c r="AC249" s="71">
        <v>5105614</v>
      </c>
      <c r="AD249" s="71">
        <v>0.3169643955</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1991</v>
      </c>
      <c r="B250" s="70">
        <v>164</v>
      </c>
      <c r="C250" s="70">
        <v>11</v>
      </c>
      <c r="D250" s="70">
        <v>10</v>
      </c>
      <c r="E250" s="70">
        <v>2014</v>
      </c>
      <c r="F250" s="70" t="s">
        <v>181</v>
      </c>
      <c r="G250" s="70" t="s">
        <v>1666</v>
      </c>
      <c r="H250" s="70" t="s">
        <v>1667</v>
      </c>
      <c r="I250" s="148"/>
      <c r="J250" s="71">
        <v>4.8707986789149267</v>
      </c>
      <c r="K250" s="71">
        <v>0.62057159774077253</v>
      </c>
      <c r="L250" s="71">
        <v>1.2838857341128971</v>
      </c>
      <c r="M250" s="71">
        <v>6.2893347507388286</v>
      </c>
      <c r="N250" s="71">
        <v>7.6926606975093543</v>
      </c>
      <c r="O250" s="71">
        <v>2.166983718417745</v>
      </c>
      <c r="P250" s="71">
        <v>3.8814873623022144</v>
      </c>
      <c r="Q250" s="71">
        <v>0.204023668573657</v>
      </c>
      <c r="R250" s="71">
        <v>30.516126455252039</v>
      </c>
      <c r="S250" s="71">
        <v>0.2148630386</v>
      </c>
      <c r="T250" s="72"/>
      <c r="U250" s="71">
        <v>193873</v>
      </c>
      <c r="V250" s="71">
        <v>184</v>
      </c>
      <c r="W250" s="71">
        <v>28</v>
      </c>
      <c r="X250" s="71">
        <v>1005</v>
      </c>
      <c r="Y250" s="71">
        <v>1354</v>
      </c>
      <c r="Z250" s="71">
        <v>1247</v>
      </c>
      <c r="AA250" s="71">
        <v>773</v>
      </c>
      <c r="AB250" s="71">
        <v>2749</v>
      </c>
      <c r="AC250" s="71">
        <v>5074620</v>
      </c>
      <c r="AD250" s="71">
        <v>0.2148630386</v>
      </c>
      <c r="AE250" s="72"/>
      <c r="AF250" s="71"/>
      <c r="AG250" s="71"/>
      <c r="AH250" s="71"/>
      <c r="AI250" s="71"/>
      <c r="AJ250" s="71"/>
      <c r="AK250" s="71"/>
      <c r="AL250" s="71"/>
      <c r="AM250" s="71"/>
      <c r="AN250" s="71"/>
      <c r="AO250" s="71"/>
      <c r="AP250" s="71"/>
      <c r="AQ250" s="72"/>
      <c r="AR250" s="71">
        <v>1</v>
      </c>
      <c r="AS250" s="71">
        <v>0</v>
      </c>
      <c r="AT250" s="71">
        <v>0</v>
      </c>
      <c r="AU250" s="71">
        <v>0</v>
      </c>
      <c r="AV250" s="71">
        <v>0</v>
      </c>
      <c r="AW250" s="71">
        <v>0</v>
      </c>
      <c r="AX250" s="71"/>
      <c r="AY250" s="72"/>
      <c r="AZ250" s="71">
        <v>5.5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1992</v>
      </c>
      <c r="B251" s="70">
        <v>165</v>
      </c>
      <c r="C251" s="70">
        <v>12</v>
      </c>
      <c r="D251" s="70">
        <v>10</v>
      </c>
      <c r="E251" s="70">
        <v>2015</v>
      </c>
      <c r="F251" s="70" t="s">
        <v>182</v>
      </c>
      <c r="G251" s="70" t="s">
        <v>1666</v>
      </c>
      <c r="H251" s="70" t="s">
        <v>1667</v>
      </c>
      <c r="I251" s="148"/>
      <c r="J251" s="71">
        <v>3.74673317496966</v>
      </c>
      <c r="K251" s="71">
        <v>0.59506365208567003</v>
      </c>
      <c r="L251" s="71">
        <v>1.3514236749064521</v>
      </c>
      <c r="M251" s="71">
        <v>6.085389496479392</v>
      </c>
      <c r="N251" s="71">
        <v>6.8763809866866747</v>
      </c>
      <c r="O251" s="71">
        <v>2.1446064475533433</v>
      </c>
      <c r="P251" s="71">
        <v>3.8242504097138519</v>
      </c>
      <c r="Q251" s="71">
        <v>0.19514881640409501</v>
      </c>
      <c r="R251" s="71">
        <v>29.680615936204351</v>
      </c>
      <c r="S251" s="71">
        <v>0.37769726260000008</v>
      </c>
      <c r="T251" s="72"/>
      <c r="U251" s="71">
        <v>149521</v>
      </c>
      <c r="V251" s="71">
        <v>184</v>
      </c>
      <c r="W251" s="71">
        <v>28</v>
      </c>
      <c r="X251" s="71">
        <v>1005</v>
      </c>
      <c r="Y251" s="71">
        <v>1315</v>
      </c>
      <c r="Z251" s="71">
        <v>1246</v>
      </c>
      <c r="AA251" s="71">
        <v>761</v>
      </c>
      <c r="AB251" s="71">
        <v>2686</v>
      </c>
      <c r="AC251" s="71">
        <v>5073417</v>
      </c>
      <c r="AD251" s="71">
        <v>0.37769726260000008</v>
      </c>
      <c r="AE251" s="72"/>
      <c r="AF251" s="71">
        <v>1153898.4982572179</v>
      </c>
      <c r="AG251" s="71">
        <v>396443.22762194969</v>
      </c>
      <c r="AH251" s="71">
        <v>174741.6007400103</v>
      </c>
      <c r="AI251" s="71">
        <v>6391881.5700424965</v>
      </c>
      <c r="AJ251" s="71">
        <v>5824197.6230629655</v>
      </c>
      <c r="AK251" s="71">
        <v>0</v>
      </c>
      <c r="AL251" s="71">
        <v>0</v>
      </c>
      <c r="AM251" s="71">
        <v>368105.03265377303</v>
      </c>
      <c r="AN251" s="71">
        <v>0</v>
      </c>
      <c r="AO251" s="71">
        <v>0</v>
      </c>
      <c r="AP251" s="71">
        <v>14309267.552378414</v>
      </c>
      <c r="AQ251" s="72"/>
      <c r="AR251" s="71">
        <v>1</v>
      </c>
      <c r="AS251" s="71">
        <v>0</v>
      </c>
      <c r="AT251" s="71">
        <v>0</v>
      </c>
      <c r="AU251" s="71">
        <v>0</v>
      </c>
      <c r="AV251" s="71">
        <v>0</v>
      </c>
      <c r="AW251" s="71">
        <v>0</v>
      </c>
      <c r="AX251" s="71"/>
      <c r="AY251" s="72"/>
      <c r="AZ251" s="71">
        <v>5.5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1993</v>
      </c>
      <c r="B252" s="70">
        <v>166</v>
      </c>
      <c r="C252" s="70">
        <v>13</v>
      </c>
      <c r="D252" s="70">
        <v>10</v>
      </c>
      <c r="E252" s="70">
        <v>2016</v>
      </c>
      <c r="F252" s="70" t="s">
        <v>155</v>
      </c>
      <c r="G252" s="70" t="s">
        <v>1666</v>
      </c>
      <c r="H252" s="70" t="s">
        <v>1667</v>
      </c>
      <c r="I252" s="148"/>
      <c r="J252" s="71">
        <v>5.3781771888984791</v>
      </c>
      <c r="K252" s="71">
        <v>0.56131048617498069</v>
      </c>
      <c r="L252" s="71">
        <v>1.4532509810271863</v>
      </c>
      <c r="M252" s="71">
        <v>5.2175157480632981</v>
      </c>
      <c r="N252" s="71">
        <v>7.0247315798296439</v>
      </c>
      <c r="O252" s="71">
        <v>2.1270649180987267</v>
      </c>
      <c r="P252" s="71">
        <v>3.8772601033804532</v>
      </c>
      <c r="Q252" s="71">
        <v>0.18689234569455587</v>
      </c>
      <c r="R252" s="71">
        <v>30.706872915427372</v>
      </c>
      <c r="S252" s="71">
        <v>0.19113720187500002</v>
      </c>
      <c r="T252" s="72"/>
      <c r="U252" s="71">
        <v>204296</v>
      </c>
      <c r="V252" s="71">
        <v>184</v>
      </c>
      <c r="W252" s="71">
        <v>28</v>
      </c>
      <c r="X252" s="71">
        <v>1005</v>
      </c>
      <c r="Y252" s="71">
        <v>1321</v>
      </c>
      <c r="Z252" s="71">
        <v>1251</v>
      </c>
      <c r="AA252" s="71">
        <v>798</v>
      </c>
      <c r="AB252" s="71">
        <v>2646</v>
      </c>
      <c r="AC252" s="71">
        <v>5244431.631464134</v>
      </c>
      <c r="AD252" s="71">
        <v>0.191137201875</v>
      </c>
      <c r="AE252" s="72"/>
      <c r="AF252" s="71">
        <v>1685339.0133255471</v>
      </c>
      <c r="AG252" s="71">
        <v>377891.47282332019</v>
      </c>
      <c r="AH252" s="71">
        <v>148102.1171248903</v>
      </c>
      <c r="AI252" s="71">
        <v>6380372.204518172</v>
      </c>
      <c r="AJ252" s="71">
        <v>5811515.317935897</v>
      </c>
      <c r="AK252" s="71">
        <v>0</v>
      </c>
      <c r="AL252" s="71">
        <v>0</v>
      </c>
      <c r="AM252" s="71">
        <v>362904.92309394042</v>
      </c>
      <c r="AN252" s="71">
        <v>0</v>
      </c>
      <c r="AO252" s="71">
        <v>0</v>
      </c>
      <c r="AP252" s="71">
        <v>14766125.048821768</v>
      </c>
      <c r="AQ252" s="72"/>
      <c r="AR252" s="71">
        <v>1</v>
      </c>
      <c r="AS252" s="71">
        <v>0</v>
      </c>
      <c r="AT252" s="71">
        <v>0</v>
      </c>
      <c r="AU252" s="71">
        <v>0</v>
      </c>
      <c r="AV252" s="71">
        <v>0</v>
      </c>
      <c r="AW252" s="71">
        <v>0</v>
      </c>
      <c r="AX252" s="71"/>
      <c r="AY252" s="72"/>
      <c r="AZ252" s="71">
        <v>5.5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1994</v>
      </c>
      <c r="B253" s="70">
        <v>167</v>
      </c>
      <c r="C253" s="70">
        <v>14</v>
      </c>
      <c r="D253" s="70">
        <v>10</v>
      </c>
      <c r="E253" s="70">
        <v>2017</v>
      </c>
      <c r="F253" s="70" t="s">
        <v>156</v>
      </c>
      <c r="G253" s="70" t="s">
        <v>1666</v>
      </c>
      <c r="H253" s="70" t="s">
        <v>1667</v>
      </c>
      <c r="I253" s="148"/>
      <c r="J253" s="71">
        <v>8.3746111007023902</v>
      </c>
      <c r="K253" s="71">
        <v>0.57357527296538824</v>
      </c>
      <c r="L253" s="71">
        <v>1.3118642730913539</v>
      </c>
      <c r="M253" s="71">
        <v>5.2315507114366238</v>
      </c>
      <c r="N253" s="71">
        <v>6.8168645221113202</v>
      </c>
      <c r="O253" s="71">
        <v>2.0321445951771957</v>
      </c>
      <c r="P253" s="71">
        <v>3.8720108198074681</v>
      </c>
      <c r="Q253" s="71">
        <v>0.17608447178971701</v>
      </c>
      <c r="R253" s="71">
        <v>30.17687744706463</v>
      </c>
      <c r="S253" s="71">
        <v>0.29769945821000005</v>
      </c>
      <c r="T253" s="72"/>
      <c r="U253" s="71">
        <v>313023</v>
      </c>
      <c r="V253" s="71">
        <v>184</v>
      </c>
      <c r="W253" s="71">
        <v>28</v>
      </c>
      <c r="X253" s="71">
        <v>1005</v>
      </c>
      <c r="Y253" s="71">
        <v>1310</v>
      </c>
      <c r="Z253" s="71">
        <v>1215</v>
      </c>
      <c r="AA253" s="71">
        <v>802</v>
      </c>
      <c r="AB253" s="71">
        <v>2578</v>
      </c>
      <c r="AC253" s="71">
        <v>5256177.9999999981</v>
      </c>
      <c r="AD253" s="71">
        <v>0.29769945820999999</v>
      </c>
      <c r="AE253" s="72"/>
      <c r="AF253" s="71">
        <v>2537450.0145795601</v>
      </c>
      <c r="AG253" s="71">
        <v>378989.45469931758</v>
      </c>
      <c r="AH253" s="71">
        <v>180922.40574214561</v>
      </c>
      <c r="AI253" s="71">
        <v>6222517.7799652023</v>
      </c>
      <c r="AJ253" s="71">
        <v>5226000.7638718598</v>
      </c>
      <c r="AK253" s="71">
        <v>0</v>
      </c>
      <c r="AL253" s="71">
        <v>0</v>
      </c>
      <c r="AM253" s="71">
        <v>354131.82224825618</v>
      </c>
      <c r="AN253" s="71">
        <v>0</v>
      </c>
      <c r="AO253" s="71">
        <v>0</v>
      </c>
      <c r="AP253" s="71">
        <v>14900012.241106341</v>
      </c>
      <c r="AQ253" s="72"/>
      <c r="AR253" s="71">
        <v>1</v>
      </c>
      <c r="AS253" s="71">
        <v>0</v>
      </c>
      <c r="AT253" s="71">
        <v>0</v>
      </c>
      <c r="AU253" s="71">
        <v>0</v>
      </c>
      <c r="AV253" s="71">
        <v>0</v>
      </c>
      <c r="AW253" s="71">
        <v>0</v>
      </c>
      <c r="AX253" s="71"/>
      <c r="AY253" s="72"/>
      <c r="AZ253" s="71">
        <v>5.5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1995</v>
      </c>
      <c r="B254" s="70">
        <v>168</v>
      </c>
      <c r="C254" s="70">
        <v>15</v>
      </c>
      <c r="D254" s="70">
        <v>10</v>
      </c>
      <c r="E254" s="70">
        <v>2018</v>
      </c>
      <c r="F254" s="70" t="s">
        <v>183</v>
      </c>
      <c r="G254" s="1064" t="s">
        <v>1666</v>
      </c>
      <c r="H254" s="70" t="s">
        <v>1667</v>
      </c>
      <c r="I254" s="148"/>
      <c r="J254" s="71">
        <v>5.7150919272422671</v>
      </c>
      <c r="K254" s="71">
        <v>0.53384322390793826</v>
      </c>
      <c r="L254" s="71">
        <v>1.2034664978207017</v>
      </c>
      <c r="M254" s="71">
        <v>5.2573531191318104</v>
      </c>
      <c r="N254" s="71">
        <v>6.1803525981971372</v>
      </c>
      <c r="O254" s="71">
        <v>1.9857594158536258</v>
      </c>
      <c r="P254" s="71">
        <v>3.776109283037802</v>
      </c>
      <c r="Q254" s="71">
        <v>0.15794503678345601</v>
      </c>
      <c r="R254" s="71">
        <v>30.035368370962878</v>
      </c>
      <c r="S254" s="71">
        <v>0.27353199119999999</v>
      </c>
      <c r="T254" s="72"/>
      <c r="U254" s="71">
        <v>223204</v>
      </c>
      <c r="V254" s="71">
        <v>184</v>
      </c>
      <c r="W254" s="71">
        <v>28</v>
      </c>
      <c r="X254" s="71">
        <v>1005</v>
      </c>
      <c r="Y254" s="71">
        <v>1290</v>
      </c>
      <c r="Z254" s="71">
        <v>1210</v>
      </c>
      <c r="AA254" s="71">
        <v>790</v>
      </c>
      <c r="AB254" s="71">
        <v>2492</v>
      </c>
      <c r="AC254" s="71">
        <v>5211027</v>
      </c>
      <c r="AD254" s="71">
        <v>0.27353199119999999</v>
      </c>
      <c r="AE254" s="72"/>
      <c r="AF254" s="71">
        <v>1816272.0293748479</v>
      </c>
      <c r="AG254" s="71">
        <v>342894.79393722769</v>
      </c>
      <c r="AH254" s="71">
        <v>170519.38967348481</v>
      </c>
      <c r="AI254" s="71">
        <v>6360684.2107369928</v>
      </c>
      <c r="AJ254" s="71">
        <v>4780515.5829646392</v>
      </c>
      <c r="AK254" s="71">
        <v>0</v>
      </c>
      <c r="AL254" s="71">
        <v>0</v>
      </c>
      <c r="AM254" s="71">
        <v>343026.56789342902</v>
      </c>
      <c r="AN254" s="71">
        <v>0</v>
      </c>
      <c r="AO254" s="71">
        <v>0</v>
      </c>
      <c r="AP254" s="71">
        <v>13813912.574580623</v>
      </c>
      <c r="AQ254" s="72"/>
      <c r="AR254" s="71">
        <v>1</v>
      </c>
      <c r="AS254" s="71">
        <v>0</v>
      </c>
      <c r="AT254" s="71">
        <v>0</v>
      </c>
      <c r="AU254" s="71">
        <v>0</v>
      </c>
      <c r="AV254" s="71">
        <v>0</v>
      </c>
      <c r="AW254" s="71">
        <v>0</v>
      </c>
      <c r="AX254" s="71"/>
      <c r="AY254" s="72"/>
      <c r="AZ254" s="71">
        <v>5.5</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1996</v>
      </c>
      <c r="B255" s="70">
        <v>169</v>
      </c>
      <c r="C255" s="70">
        <v>16</v>
      </c>
      <c r="D255" s="70">
        <v>10</v>
      </c>
      <c r="E255" s="70">
        <v>2019</v>
      </c>
      <c r="F255" s="70" t="s">
        <v>158</v>
      </c>
      <c r="G255" s="1064" t="s">
        <v>1666</v>
      </c>
      <c r="H255" s="70" t="s">
        <v>1667</v>
      </c>
      <c r="I255" s="148"/>
      <c r="J255" s="71">
        <v>4.3805026053692817</v>
      </c>
      <c r="K255" s="71">
        <v>0.49536720212557861</v>
      </c>
      <c r="L255" s="71">
        <v>1.2088584383670109</v>
      </c>
      <c r="M255" s="71">
        <v>4.7163231310299549</v>
      </c>
      <c r="N255" s="71">
        <v>6.1887786442570727</v>
      </c>
      <c r="O255" s="71">
        <v>1.924714083700398</v>
      </c>
      <c r="P255" s="71">
        <v>3.6938204289508834</v>
      </c>
      <c r="Q255" s="71">
        <v>0.15007925393094501</v>
      </c>
      <c r="R255" s="71">
        <v>30.822728893619697</v>
      </c>
      <c r="S255" s="71">
        <v>0.31825419665999999</v>
      </c>
      <c r="T255" s="72"/>
      <c r="U255" s="71">
        <v>179969</v>
      </c>
      <c r="V255" s="71">
        <v>184</v>
      </c>
      <c r="W255" s="71">
        <v>28</v>
      </c>
      <c r="X255" s="71">
        <v>1005</v>
      </c>
      <c r="Y255" s="71">
        <v>1276</v>
      </c>
      <c r="Z255" s="71">
        <v>1205</v>
      </c>
      <c r="AA255" s="71">
        <v>767</v>
      </c>
      <c r="AB255" s="71">
        <v>2432</v>
      </c>
      <c r="AC255" s="71">
        <v>5435219</v>
      </c>
      <c r="AD255" s="71">
        <v>0.31825419665999999</v>
      </c>
      <c r="AE255" s="72"/>
      <c r="AF255" s="71">
        <v>1437021.8894118089</v>
      </c>
      <c r="AG255" s="71">
        <v>342793.25316547789</v>
      </c>
      <c r="AH255" s="71">
        <v>184110.0063388655</v>
      </c>
      <c r="AI255" s="71">
        <v>6232942.4928567633</v>
      </c>
      <c r="AJ255" s="71">
        <v>4987976.6266933484</v>
      </c>
      <c r="AK255" s="71">
        <v>0</v>
      </c>
      <c r="AL255" s="71">
        <v>0</v>
      </c>
      <c r="AM255" s="71">
        <v>331220.09191380208</v>
      </c>
      <c r="AN255" s="71">
        <v>0</v>
      </c>
      <c r="AO255" s="71">
        <v>0</v>
      </c>
      <c r="AP255" s="71">
        <v>13516064.360380067</v>
      </c>
      <c r="AQ255" s="72"/>
      <c r="AR255" s="71">
        <v>1</v>
      </c>
      <c r="AS255" s="71">
        <v>0</v>
      </c>
      <c r="AT255" s="71">
        <v>0</v>
      </c>
      <c r="AU255" s="71">
        <v>0</v>
      </c>
      <c r="AV255" s="71">
        <v>0</v>
      </c>
      <c r="AW255" s="71">
        <v>0</v>
      </c>
      <c r="AX255" s="71"/>
      <c r="AY255" s="72"/>
      <c r="AZ255" s="71">
        <v>5.5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1997</v>
      </c>
      <c r="B256" s="70">
        <v>170</v>
      </c>
      <c r="C256" s="70">
        <v>17</v>
      </c>
      <c r="D256" s="70">
        <v>10</v>
      </c>
      <c r="E256" s="70">
        <v>2020</v>
      </c>
      <c r="F256" s="70" t="s">
        <v>159</v>
      </c>
      <c r="G256" s="70" t="s">
        <v>1666</v>
      </c>
      <c r="H256" s="70" t="s">
        <v>1667</v>
      </c>
      <c r="I256" s="148"/>
      <c r="J256" s="71">
        <v>3.8108154931963489</v>
      </c>
      <c r="K256" s="71">
        <v>0.61981047820664836</v>
      </c>
      <c r="L256" s="71">
        <v>0.19435124530884057</v>
      </c>
      <c r="M256" s="71">
        <v>3.5300070532208365</v>
      </c>
      <c r="N256" s="71">
        <v>5.5790110588229362</v>
      </c>
      <c r="O256" s="71">
        <v>1.6807239109002499</v>
      </c>
      <c r="P256" s="71">
        <v>3.4888388615334338</v>
      </c>
      <c r="Q256" s="71">
        <v>0.14079820747662</v>
      </c>
      <c r="R256" s="71">
        <v>25.314801761594158</v>
      </c>
      <c r="S256" s="71">
        <v>0.20554830134999999</v>
      </c>
      <c r="T256" s="72"/>
      <c r="U256" s="71">
        <v>177479</v>
      </c>
      <c r="V256" s="71">
        <v>213</v>
      </c>
      <c r="W256" s="71">
        <v>4</v>
      </c>
      <c r="X256" s="71">
        <v>791</v>
      </c>
      <c r="Y256" s="71">
        <v>1255</v>
      </c>
      <c r="Z256" s="71">
        <v>1201</v>
      </c>
      <c r="AA256" s="71">
        <v>770</v>
      </c>
      <c r="AB256" s="71">
        <v>2388</v>
      </c>
      <c r="AC256" s="71">
        <v>4487548.9999999991</v>
      </c>
      <c r="AD256" s="71">
        <v>0.20554830134999999</v>
      </c>
      <c r="AE256" s="72"/>
      <c r="AF256" s="71">
        <v>1385739.603513934</v>
      </c>
      <c r="AG256" s="71">
        <v>397112.94275601476</v>
      </c>
      <c r="AH256" s="71">
        <v>28501.277410809809</v>
      </c>
      <c r="AI256" s="71">
        <v>4541670.1915288847</v>
      </c>
      <c r="AJ256" s="71">
        <v>5153642.2147973273</v>
      </c>
      <c r="AK256" s="71"/>
      <c r="AL256" s="71"/>
      <c r="AM256" s="71">
        <v>311660.5312333632</v>
      </c>
      <c r="AN256" s="71"/>
      <c r="AO256" s="71"/>
      <c r="AP256" s="71">
        <v>11818326.761240333</v>
      </c>
      <c r="AQ256" s="72"/>
      <c r="AR256" s="71">
        <v>1</v>
      </c>
      <c r="AS256" s="71">
        <v>0</v>
      </c>
      <c r="AT256" s="71">
        <v>0</v>
      </c>
      <c r="AU256" s="71">
        <v>0</v>
      </c>
      <c r="AV256" s="71">
        <v>0</v>
      </c>
      <c r="AW256" s="71">
        <v>0</v>
      </c>
      <c r="AX256" s="71"/>
      <c r="AY256" s="72"/>
      <c r="AZ256" s="71">
        <v>5.5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1998</v>
      </c>
      <c r="B257" s="70">
        <v>170</v>
      </c>
      <c r="C257" s="70">
        <v>18</v>
      </c>
      <c r="D257" s="70">
        <v>10</v>
      </c>
      <c r="E257" s="70">
        <v>2021</v>
      </c>
      <c r="F257" s="70" t="s">
        <v>160</v>
      </c>
      <c r="G257" s="70" t="s">
        <v>1666</v>
      </c>
      <c r="H257" s="70" t="s">
        <v>1667</v>
      </c>
      <c r="I257" s="148"/>
      <c r="J257" s="71">
        <v>3.601356013313652</v>
      </c>
      <c r="K257" s="71">
        <v>0.59704953932370275</v>
      </c>
      <c r="L257" s="71">
        <v>0.17736279767362412</v>
      </c>
      <c r="M257" s="71">
        <v>3.5851333864192769</v>
      </c>
      <c r="N257" s="71">
        <v>5.4283828871125896</v>
      </c>
      <c r="O257" s="71">
        <v>1.621448851026444</v>
      </c>
      <c r="P257" s="71">
        <v>3.5546565747453789</v>
      </c>
      <c r="Q257" s="71">
        <v>0.136217121558218</v>
      </c>
      <c r="R257" s="71">
        <v>25.22956220520167</v>
      </c>
      <c r="S257" s="71">
        <v>0.27030990986999998</v>
      </c>
      <c r="T257" s="72"/>
      <c r="U257" s="71">
        <v>172241</v>
      </c>
      <c r="V257" s="71">
        <v>213</v>
      </c>
      <c r="W257" s="71">
        <v>4</v>
      </c>
      <c r="X257" s="71">
        <v>791</v>
      </c>
      <c r="Y257" s="71">
        <v>1236</v>
      </c>
      <c r="Z257" s="71">
        <v>1193</v>
      </c>
      <c r="AA257" s="71">
        <v>765</v>
      </c>
      <c r="AB257" s="71">
        <v>2333</v>
      </c>
      <c r="AC257" s="71">
        <v>4338789.9999999991</v>
      </c>
      <c r="AD257" s="71">
        <v>0.27030990986999998</v>
      </c>
      <c r="AE257" s="72"/>
      <c r="AF257" s="71">
        <v>1319291.9213486065</v>
      </c>
      <c r="AG257" s="71">
        <v>403970.45994334144</v>
      </c>
      <c r="AH257" s="71">
        <v>25553.053869987431</v>
      </c>
      <c r="AI257" s="71">
        <v>4983558.4916861095</v>
      </c>
      <c r="AJ257" s="71">
        <v>4944251.9683935205</v>
      </c>
      <c r="AK257" s="71">
        <v>0</v>
      </c>
      <c r="AL257" s="71">
        <v>0</v>
      </c>
      <c r="AM257" s="71">
        <v>306238.65025560418</v>
      </c>
      <c r="AN257" s="71">
        <v>0</v>
      </c>
      <c r="AO257" s="71">
        <v>0</v>
      </c>
      <c r="AP257" s="71">
        <v>11982864.54549717</v>
      </c>
      <c r="AQ257" s="72"/>
      <c r="AR257" s="71">
        <v>1</v>
      </c>
      <c r="AS257" s="71">
        <v>0</v>
      </c>
      <c r="AT257" s="71">
        <v>0</v>
      </c>
      <c r="AU257" s="71">
        <v>0</v>
      </c>
      <c r="AV257" s="71">
        <v>0</v>
      </c>
      <c r="AW257" s="71">
        <v>0</v>
      </c>
      <c r="AX257" s="71"/>
      <c r="AY257" s="72"/>
      <c r="AZ257" s="71">
        <v>5.5</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1674</v>
      </c>
      <c r="B258" s="70">
        <v>170</v>
      </c>
      <c r="C258" s="70">
        <v>19</v>
      </c>
      <c r="D258" s="70">
        <v>10</v>
      </c>
      <c r="E258" s="70">
        <v>2022</v>
      </c>
      <c r="F258" s="70" t="s">
        <v>161</v>
      </c>
      <c r="G258" s="70" t="s">
        <v>1666</v>
      </c>
      <c r="H258" s="70" t="s">
        <v>1667</v>
      </c>
      <c r="I258" s="148"/>
      <c r="J258" s="71">
        <v>3.1556139215418737</v>
      </c>
      <c r="K258" s="71">
        <v>0.57111017110297746</v>
      </c>
      <c r="L258" s="71">
        <v>0.15902916561449995</v>
      </c>
      <c r="M258" s="71">
        <v>3.6552314619995041</v>
      </c>
      <c r="N258" s="71">
        <v>5.2638910433141675</v>
      </c>
      <c r="O258" s="71">
        <v>1.676553859120143</v>
      </c>
      <c r="P258" s="71">
        <v>3.5333194342387344</v>
      </c>
      <c r="Q258" s="71">
        <v>0.13298697422350336</v>
      </c>
      <c r="R258" s="71">
        <v>27.3884156329541</v>
      </c>
      <c r="S258" s="71">
        <v>0.27304009602500001</v>
      </c>
      <c r="T258" s="72"/>
      <c r="U258" s="71">
        <v>185622</v>
      </c>
      <c r="V258" s="71">
        <v>213</v>
      </c>
      <c r="W258" s="71">
        <v>4</v>
      </c>
      <c r="X258" s="71">
        <v>791</v>
      </c>
      <c r="Y258" s="71">
        <v>1217</v>
      </c>
      <c r="Z258" s="71">
        <v>1172</v>
      </c>
      <c r="AA258" s="71">
        <v>772</v>
      </c>
      <c r="AB258" s="71">
        <v>2259</v>
      </c>
      <c r="AC258" s="71">
        <v>4769208.9999999991</v>
      </c>
      <c r="AD258" s="71">
        <v>0.27304009602500001</v>
      </c>
      <c r="AE258" s="72"/>
      <c r="AF258" s="71">
        <v>1267524.6145147507</v>
      </c>
      <c r="AG258" s="71">
        <v>407519.16743045242</v>
      </c>
      <c r="AH258" s="71">
        <v>28364.124709516833</v>
      </c>
      <c r="AI258" s="71">
        <v>4949293.4145255852</v>
      </c>
      <c r="AJ258" s="71">
        <v>4955459.3201894006</v>
      </c>
      <c r="AK258" s="71">
        <v>0</v>
      </c>
      <c r="AL258" s="71">
        <v>0</v>
      </c>
      <c r="AM258" s="71">
        <v>291698.55806567409</v>
      </c>
      <c r="AN258" s="71">
        <v>0</v>
      </c>
      <c r="AO258" s="71">
        <v>0</v>
      </c>
      <c r="AP258" s="71">
        <v>11899859.199435379</v>
      </c>
      <c r="AQ258" s="72"/>
      <c r="AR258" s="71">
        <v>1</v>
      </c>
      <c r="AS258" s="71">
        <v>0</v>
      </c>
      <c r="AT258" s="71">
        <v>0</v>
      </c>
      <c r="AU258" s="71">
        <v>0</v>
      </c>
      <c r="AV258" s="71">
        <v>0</v>
      </c>
      <c r="AW258" s="71">
        <v>0</v>
      </c>
      <c r="AX258" s="71"/>
      <c r="AY258" s="72"/>
      <c r="AZ258" s="71">
        <v>5.5</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1999</v>
      </c>
      <c r="B259" s="70">
        <v>170</v>
      </c>
      <c r="C259" s="70">
        <v>20</v>
      </c>
      <c r="D259" s="70">
        <v>10</v>
      </c>
      <c r="E259" s="70">
        <v>2023</v>
      </c>
      <c r="F259" s="70" t="s">
        <v>1539</v>
      </c>
      <c r="G259" s="70" t="s">
        <v>1666</v>
      </c>
      <c r="H259" s="70" t="s">
        <v>1667</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v>
      </c>
      <c r="AS259" s="71">
        <v>0</v>
      </c>
      <c r="AT259" s="71">
        <v>0</v>
      </c>
      <c r="AU259" s="71">
        <v>0</v>
      </c>
      <c r="AV259" s="71">
        <v>0</v>
      </c>
      <c r="AW259" s="71">
        <v>0</v>
      </c>
      <c r="AX259" s="71"/>
      <c r="AY259" s="72"/>
      <c r="AZ259" s="71">
        <v>5.5</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1665</v>
      </c>
      <c r="B260" s="70">
        <v>170</v>
      </c>
      <c r="C260" s="70">
        <v>21</v>
      </c>
      <c r="D260" s="70">
        <v>10</v>
      </c>
      <c r="E260" s="70">
        <v>2024</v>
      </c>
      <c r="F260" s="70" t="s">
        <v>1554</v>
      </c>
      <c r="G260" s="70" t="s">
        <v>1666</v>
      </c>
      <c r="H260" s="70" t="s">
        <v>1667</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2000</v>
      </c>
      <c r="B261" s="70">
        <v>426</v>
      </c>
      <c r="C261" s="70">
        <v>1</v>
      </c>
      <c r="D261" s="70">
        <v>26</v>
      </c>
      <c r="E261" s="70">
        <v>1990</v>
      </c>
      <c r="F261" s="70" t="s">
        <v>787</v>
      </c>
      <c r="G261" s="70" t="s">
        <v>2001</v>
      </c>
      <c r="H261" s="70" t="s">
        <v>2002</v>
      </c>
      <c r="I261" s="148"/>
      <c r="J261" s="71">
        <v>3.7707203516509482</v>
      </c>
      <c r="K261" s="71">
        <v>0.87929777636698492</v>
      </c>
      <c r="L261" s="71">
        <v>7.4424228750985808</v>
      </c>
      <c r="M261" s="71">
        <v>2.4080355481308069</v>
      </c>
      <c r="N261" s="71">
        <v>7.3952393004578498</v>
      </c>
      <c r="O261" s="71">
        <v>2.5114773436228761</v>
      </c>
      <c r="P261" s="71">
        <v>3.850730157530259</v>
      </c>
      <c r="Q261" s="71">
        <v>0.30659112999861199</v>
      </c>
      <c r="R261" s="71">
        <v>0</v>
      </c>
      <c r="S261" s="71">
        <v>0.35241870497338612</v>
      </c>
      <c r="T261" s="72"/>
      <c r="U261" s="71">
        <v>80012</v>
      </c>
      <c r="V261" s="71">
        <v>271</v>
      </c>
      <c r="W261" s="71">
        <v>98</v>
      </c>
      <c r="X261" s="71">
        <v>1001</v>
      </c>
      <c r="Y261" s="71">
        <v>1624</v>
      </c>
      <c r="Z261" s="71">
        <v>1033</v>
      </c>
      <c r="AA261" s="71">
        <v>935</v>
      </c>
      <c r="AB261" s="71">
        <v>4978</v>
      </c>
      <c r="AC261" s="71">
        <v>0</v>
      </c>
      <c r="AD261" s="71">
        <v>0.35241870497338612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2003</v>
      </c>
      <c r="B262" s="70">
        <v>427</v>
      </c>
      <c r="C262" s="70">
        <v>2</v>
      </c>
      <c r="D262" s="70">
        <v>26</v>
      </c>
      <c r="E262" s="70">
        <v>2005</v>
      </c>
      <c r="F262" s="70" t="s">
        <v>789</v>
      </c>
      <c r="G262" s="70" t="s">
        <v>2001</v>
      </c>
      <c r="H262" s="70" t="s">
        <v>2002</v>
      </c>
      <c r="I262" s="148"/>
      <c r="J262" s="71">
        <v>1.2801905813116481</v>
      </c>
      <c r="K262" s="71">
        <v>0.70619623822311617</v>
      </c>
      <c r="L262" s="71">
        <v>2.0513531309962749</v>
      </c>
      <c r="M262" s="71">
        <v>2.7309969449939802</v>
      </c>
      <c r="N262" s="71">
        <v>10.866922239318651</v>
      </c>
      <c r="O262" s="71">
        <v>3.0800515835245199</v>
      </c>
      <c r="P262" s="71">
        <v>3.8921855552184872</v>
      </c>
      <c r="Q262" s="71">
        <v>0.23477355300780001</v>
      </c>
      <c r="R262" s="71">
        <v>0</v>
      </c>
      <c r="S262" s="71">
        <v>0</v>
      </c>
      <c r="T262" s="72"/>
      <c r="U262" s="71">
        <v>31970</v>
      </c>
      <c r="V262" s="71">
        <v>238</v>
      </c>
      <c r="W262" s="71">
        <v>21</v>
      </c>
      <c r="X262" s="71">
        <v>454</v>
      </c>
      <c r="Y262" s="71">
        <v>1658</v>
      </c>
      <c r="Z262" s="71">
        <v>1466</v>
      </c>
      <c r="AA262" s="71">
        <v>774</v>
      </c>
      <c r="AB262" s="71">
        <v>3985</v>
      </c>
      <c r="AC262" s="71">
        <v>0</v>
      </c>
      <c r="AD262" s="71">
        <v>0</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2004</v>
      </c>
      <c r="B263" s="70">
        <v>428</v>
      </c>
      <c r="C263" s="70">
        <v>3</v>
      </c>
      <c r="D263" s="70">
        <v>26</v>
      </c>
      <c r="E263" s="70">
        <v>2006</v>
      </c>
      <c r="F263" s="70" t="s">
        <v>790</v>
      </c>
      <c r="G263" s="70" t="s">
        <v>2001</v>
      </c>
      <c r="H263" s="70" t="s">
        <v>2002</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2005</v>
      </c>
      <c r="B264" s="70">
        <v>429</v>
      </c>
      <c r="C264" s="70">
        <v>4</v>
      </c>
      <c r="D264" s="70">
        <v>26</v>
      </c>
      <c r="E264" s="70">
        <v>2007</v>
      </c>
      <c r="F264" s="70" t="s">
        <v>791</v>
      </c>
      <c r="G264" s="70" t="s">
        <v>2001</v>
      </c>
      <c r="H264" s="70" t="s">
        <v>2002</v>
      </c>
      <c r="I264" s="148"/>
      <c r="J264" s="71">
        <v>0</v>
      </c>
      <c r="K264" s="71">
        <v>0.4229269753377693</v>
      </c>
      <c r="L264" s="71">
        <v>1.179826559721924</v>
      </c>
      <c r="M264" s="71">
        <v>3.2019636368811208</v>
      </c>
      <c r="N264" s="71">
        <v>9.1185986697668984</v>
      </c>
      <c r="O264" s="71">
        <v>2.8173495705371319</v>
      </c>
      <c r="P264" s="71">
        <v>3.7328525309934699</v>
      </c>
      <c r="Q264" s="71">
        <v>0.231584098244942</v>
      </c>
      <c r="R264" s="71">
        <v>0</v>
      </c>
      <c r="S264" s="71">
        <v>0</v>
      </c>
      <c r="T264" s="72"/>
      <c r="U264" s="71">
        <v>0</v>
      </c>
      <c r="V264" s="71">
        <v>133</v>
      </c>
      <c r="W264" s="71">
        <v>14</v>
      </c>
      <c r="X264" s="71">
        <v>693</v>
      </c>
      <c r="Y264" s="71">
        <v>1616</v>
      </c>
      <c r="Z264" s="71">
        <v>1394</v>
      </c>
      <c r="AA264" s="71">
        <v>731</v>
      </c>
      <c r="AB264" s="71">
        <v>3723</v>
      </c>
      <c r="AC264" s="71">
        <v>0</v>
      </c>
      <c r="AD264" s="71">
        <v>0</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2006</v>
      </c>
      <c r="B265" s="70">
        <v>430</v>
      </c>
      <c r="C265" s="70">
        <v>5</v>
      </c>
      <c r="D265" s="70">
        <v>26</v>
      </c>
      <c r="E265" s="70">
        <v>2008</v>
      </c>
      <c r="F265" s="70" t="s">
        <v>792</v>
      </c>
      <c r="G265" s="70" t="s">
        <v>2001</v>
      </c>
      <c r="H265" s="70" t="s">
        <v>2002</v>
      </c>
      <c r="I265" s="148"/>
      <c r="J265" s="71">
        <v>0</v>
      </c>
      <c r="K265" s="71">
        <v>0.30488702988652938</v>
      </c>
      <c r="L265" s="71">
        <v>1.0492916876377461</v>
      </c>
      <c r="M265" s="71">
        <v>3.374874805104398</v>
      </c>
      <c r="N265" s="71">
        <v>8.5166178686824203</v>
      </c>
      <c r="O265" s="71">
        <v>2.674957933806565</v>
      </c>
      <c r="P265" s="71">
        <v>3.6724908932363491</v>
      </c>
      <c r="Q265" s="71">
        <v>0.220187037827695</v>
      </c>
      <c r="R265" s="71">
        <v>0</v>
      </c>
      <c r="S265" s="71">
        <v>0</v>
      </c>
      <c r="T265" s="72"/>
      <c r="U265" s="71">
        <v>0</v>
      </c>
      <c r="V265" s="71">
        <v>133</v>
      </c>
      <c r="W265" s="71">
        <v>14</v>
      </c>
      <c r="X265" s="71">
        <v>693</v>
      </c>
      <c r="Y265" s="71">
        <v>1587</v>
      </c>
      <c r="Z265" s="71">
        <v>1370</v>
      </c>
      <c r="AA265" s="71">
        <v>720</v>
      </c>
      <c r="AB265" s="71">
        <v>3598</v>
      </c>
      <c r="AC265" s="71">
        <v>0</v>
      </c>
      <c r="AD265" s="71">
        <v>0</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2007</v>
      </c>
      <c r="B266" s="70">
        <v>431</v>
      </c>
      <c r="C266" s="70">
        <v>6</v>
      </c>
      <c r="D266" s="70">
        <v>26</v>
      </c>
      <c r="E266" s="70">
        <v>2009</v>
      </c>
      <c r="F266" s="70" t="s">
        <v>176</v>
      </c>
      <c r="G266" s="70" t="s">
        <v>2001</v>
      </c>
      <c r="H266" s="70" t="s">
        <v>2002</v>
      </c>
      <c r="I266" s="148"/>
      <c r="J266" s="71">
        <v>0</v>
      </c>
      <c r="K266" s="71">
        <v>0.35729142832961519</v>
      </c>
      <c r="L266" s="71">
        <v>1.313866193785457</v>
      </c>
      <c r="M266" s="71">
        <v>3.2521143466346492</v>
      </c>
      <c r="N266" s="71">
        <v>8.6587125548834258</v>
      </c>
      <c r="O266" s="71">
        <v>2.6922536976439</v>
      </c>
      <c r="P266" s="71">
        <v>3.542509754284207</v>
      </c>
      <c r="Q266" s="71">
        <v>0.20380756481465401</v>
      </c>
      <c r="R266" s="71">
        <v>0</v>
      </c>
      <c r="S266" s="71">
        <v>0</v>
      </c>
      <c r="T266" s="72"/>
      <c r="U266" s="71">
        <v>0</v>
      </c>
      <c r="V266" s="71">
        <v>162</v>
      </c>
      <c r="W266" s="71">
        <v>22</v>
      </c>
      <c r="X266" s="71">
        <v>683</v>
      </c>
      <c r="Y266" s="71">
        <v>1580</v>
      </c>
      <c r="Z266" s="71">
        <v>1361</v>
      </c>
      <c r="AA266" s="71">
        <v>713</v>
      </c>
      <c r="AB266" s="71">
        <v>3496</v>
      </c>
      <c r="AC266" s="71">
        <v>0</v>
      </c>
      <c r="AD266" s="71">
        <v>0</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2008</v>
      </c>
      <c r="B267" s="70">
        <v>432</v>
      </c>
      <c r="C267" s="70">
        <v>7</v>
      </c>
      <c r="D267" s="70">
        <v>26</v>
      </c>
      <c r="E267" s="70">
        <v>2010</v>
      </c>
      <c r="F267" s="70" t="s">
        <v>177</v>
      </c>
      <c r="G267" s="70" t="s">
        <v>2001</v>
      </c>
      <c r="H267" s="70" t="s">
        <v>2002</v>
      </c>
      <c r="I267" s="148"/>
      <c r="J267" s="71">
        <v>0</v>
      </c>
      <c r="K267" s="71">
        <v>0.41508762494959123</v>
      </c>
      <c r="L267" s="71">
        <v>1.212851196067732</v>
      </c>
      <c r="M267" s="71">
        <v>3.0903283917264202</v>
      </c>
      <c r="N267" s="71">
        <v>8.7675611216338609</v>
      </c>
      <c r="O267" s="71">
        <v>2.6640492445418058</v>
      </c>
      <c r="P267" s="71">
        <v>3.5517138429576138</v>
      </c>
      <c r="Q267" s="71">
        <v>0.20697416301593399</v>
      </c>
      <c r="R267" s="71">
        <v>0</v>
      </c>
      <c r="S267" s="71">
        <v>0</v>
      </c>
      <c r="T267" s="72"/>
      <c r="U267" s="71">
        <v>0</v>
      </c>
      <c r="V267" s="71">
        <v>162</v>
      </c>
      <c r="W267" s="71">
        <v>22</v>
      </c>
      <c r="X267" s="71">
        <v>683</v>
      </c>
      <c r="Y267" s="71">
        <v>1568</v>
      </c>
      <c r="Z267" s="71">
        <v>1353</v>
      </c>
      <c r="AA267" s="71">
        <v>697</v>
      </c>
      <c r="AB267" s="71">
        <v>3402</v>
      </c>
      <c r="AC267" s="71">
        <v>0</v>
      </c>
      <c r="AD267" s="71">
        <v>0</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2009</v>
      </c>
      <c r="B268" s="70">
        <v>433</v>
      </c>
      <c r="C268" s="70">
        <v>8</v>
      </c>
      <c r="D268" s="70">
        <v>26</v>
      </c>
      <c r="E268" s="70">
        <v>2011</v>
      </c>
      <c r="F268" s="70" t="s">
        <v>178</v>
      </c>
      <c r="G268" s="70" t="s">
        <v>2001</v>
      </c>
      <c r="H268" s="70" t="s">
        <v>2002</v>
      </c>
      <c r="I268" s="148"/>
      <c r="J268" s="71">
        <v>0</v>
      </c>
      <c r="K268" s="71">
        <v>0.48267091386500321</v>
      </c>
      <c r="L268" s="71">
        <v>1.098154106917214</v>
      </c>
      <c r="M268" s="71">
        <v>3.640325208504593</v>
      </c>
      <c r="N268" s="71">
        <v>9.8253728621168879</v>
      </c>
      <c r="O268" s="71">
        <v>2.640164575747749</v>
      </c>
      <c r="P268" s="71">
        <v>3.3748481774477543</v>
      </c>
      <c r="Q268" s="71">
        <v>0.23074211345038501</v>
      </c>
      <c r="R268" s="71">
        <v>0</v>
      </c>
      <c r="S268" s="71">
        <v>0</v>
      </c>
      <c r="T268" s="72"/>
      <c r="U268" s="71">
        <v>0</v>
      </c>
      <c r="V268" s="71">
        <v>162</v>
      </c>
      <c r="W268" s="71">
        <v>22</v>
      </c>
      <c r="X268" s="71">
        <v>683</v>
      </c>
      <c r="Y268" s="71">
        <v>1543</v>
      </c>
      <c r="Z268" s="71">
        <v>1370</v>
      </c>
      <c r="AA268" s="71">
        <v>682</v>
      </c>
      <c r="AB268" s="71">
        <v>3288</v>
      </c>
      <c r="AC268" s="71">
        <v>0</v>
      </c>
      <c r="AD268" s="71">
        <v>0</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2010</v>
      </c>
      <c r="B269" s="70">
        <v>434</v>
      </c>
      <c r="C269" s="70">
        <v>9</v>
      </c>
      <c r="D269" s="70">
        <v>26</v>
      </c>
      <c r="E269" s="70">
        <v>2012</v>
      </c>
      <c r="F269" s="70" t="s">
        <v>179</v>
      </c>
      <c r="G269" s="70" t="s">
        <v>2001</v>
      </c>
      <c r="H269" s="70" t="s">
        <v>2002</v>
      </c>
      <c r="I269" s="148"/>
      <c r="J269" s="71">
        <v>0</v>
      </c>
      <c r="K269" s="71">
        <v>0.5308307450456291</v>
      </c>
      <c r="L269" s="71">
        <v>1.07010173302361</v>
      </c>
      <c r="M269" s="71">
        <v>3.947428138027985</v>
      </c>
      <c r="N269" s="71">
        <v>9.8106786751728912</v>
      </c>
      <c r="O269" s="71">
        <v>2.5352623633140738</v>
      </c>
      <c r="P269" s="71">
        <v>3.3194002104994316</v>
      </c>
      <c r="Q269" s="71">
        <v>0.24185212755774599</v>
      </c>
      <c r="R269" s="71">
        <v>0</v>
      </c>
      <c r="S269" s="71">
        <v>0</v>
      </c>
      <c r="T269" s="72"/>
      <c r="U269" s="71">
        <v>0</v>
      </c>
      <c r="V269" s="71">
        <v>162</v>
      </c>
      <c r="W269" s="71">
        <v>22</v>
      </c>
      <c r="X269" s="71">
        <v>683</v>
      </c>
      <c r="Y269" s="71">
        <v>1538</v>
      </c>
      <c r="Z269" s="71">
        <v>1326</v>
      </c>
      <c r="AA269" s="71">
        <v>667</v>
      </c>
      <c r="AB269" s="71">
        <v>3172</v>
      </c>
      <c r="AC269" s="71">
        <v>0</v>
      </c>
      <c r="AD269" s="71">
        <v>0</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2011</v>
      </c>
      <c r="B270" s="70">
        <v>435</v>
      </c>
      <c r="C270" s="70">
        <v>10</v>
      </c>
      <c r="D270" s="70">
        <v>26</v>
      </c>
      <c r="E270" s="70">
        <v>2013</v>
      </c>
      <c r="F270" s="70" t="s">
        <v>180</v>
      </c>
      <c r="G270" s="70" t="s">
        <v>2001</v>
      </c>
      <c r="H270" s="70" t="s">
        <v>2002</v>
      </c>
      <c r="I270" s="148"/>
      <c r="J270" s="71">
        <v>0</v>
      </c>
      <c r="K270" s="71">
        <v>0.49056669994920649</v>
      </c>
      <c r="L270" s="71">
        <v>0.92360631264965132</v>
      </c>
      <c r="M270" s="71">
        <v>3.679301271133383</v>
      </c>
      <c r="N270" s="71">
        <v>9.5656550570823349</v>
      </c>
      <c r="O270" s="71">
        <v>2.4415474691858154</v>
      </c>
      <c r="P270" s="71">
        <v>3.2519819118466522</v>
      </c>
      <c r="Q270" s="71">
        <v>0.24057371971178401</v>
      </c>
      <c r="R270" s="71">
        <v>0</v>
      </c>
      <c r="S270" s="71">
        <v>0</v>
      </c>
      <c r="T270" s="72"/>
      <c r="U270" s="71">
        <v>0</v>
      </c>
      <c r="V270" s="71">
        <v>162</v>
      </c>
      <c r="W270" s="71">
        <v>22</v>
      </c>
      <c r="X270" s="71">
        <v>683</v>
      </c>
      <c r="Y270" s="71">
        <v>1527</v>
      </c>
      <c r="Z270" s="71">
        <v>1334</v>
      </c>
      <c r="AA270" s="71">
        <v>651</v>
      </c>
      <c r="AB270" s="71">
        <v>3110</v>
      </c>
      <c r="AC270" s="71">
        <v>0</v>
      </c>
      <c r="AD270" s="71">
        <v>0</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2012</v>
      </c>
      <c r="B271" s="70">
        <v>436</v>
      </c>
      <c r="C271" s="70">
        <v>11</v>
      </c>
      <c r="D271" s="70">
        <v>26</v>
      </c>
      <c r="E271" s="70">
        <v>2014</v>
      </c>
      <c r="F271" s="70" t="s">
        <v>181</v>
      </c>
      <c r="G271" s="70" t="s">
        <v>2001</v>
      </c>
      <c r="H271" s="70" t="s">
        <v>2002</v>
      </c>
      <c r="I271" s="148"/>
      <c r="J271" s="71">
        <v>0</v>
      </c>
      <c r="K271" s="71">
        <v>0.65325158035797648</v>
      </c>
      <c r="L271" s="71">
        <v>0.66099041536268666</v>
      </c>
      <c r="M271" s="71">
        <v>3.1679845557990371</v>
      </c>
      <c r="N271" s="71">
        <v>9.0722522086203519</v>
      </c>
      <c r="O271" s="71">
        <v>2.2973155378895425</v>
      </c>
      <c r="P271" s="71">
        <v>3.1785012940974151</v>
      </c>
      <c r="Q271" s="71">
        <v>0.222578021845179</v>
      </c>
      <c r="R271" s="71">
        <v>0</v>
      </c>
      <c r="S271" s="71">
        <v>0</v>
      </c>
      <c r="T271" s="72"/>
      <c r="U271" s="71">
        <v>0</v>
      </c>
      <c r="V271" s="71">
        <v>196</v>
      </c>
      <c r="W271" s="71">
        <v>13</v>
      </c>
      <c r="X271" s="71">
        <v>575</v>
      </c>
      <c r="Y271" s="71">
        <v>1509</v>
      </c>
      <c r="Z271" s="71">
        <v>1322</v>
      </c>
      <c r="AA271" s="71">
        <v>633</v>
      </c>
      <c r="AB271" s="71">
        <v>2999</v>
      </c>
      <c r="AC271" s="71">
        <v>0</v>
      </c>
      <c r="AD271" s="71">
        <v>0</v>
      </c>
      <c r="AE271" s="72"/>
      <c r="AF271" s="71"/>
      <c r="AG271" s="71"/>
      <c r="AH271" s="71"/>
      <c r="AI271" s="71"/>
      <c r="AJ271" s="71"/>
      <c r="AK271" s="71"/>
      <c r="AL271" s="71"/>
      <c r="AM271" s="71"/>
      <c r="AN271" s="71"/>
      <c r="AO271" s="71"/>
      <c r="AP271" s="71"/>
      <c r="AQ271" s="72"/>
      <c r="AR271" s="71">
        <v>4</v>
      </c>
      <c r="AS271" s="71">
        <v>0</v>
      </c>
      <c r="AT271" s="71">
        <v>0</v>
      </c>
      <c r="AU271" s="71">
        <v>0</v>
      </c>
      <c r="AV271" s="71">
        <v>0</v>
      </c>
      <c r="AW271" s="71">
        <v>0</v>
      </c>
      <c r="AX271" s="71"/>
      <c r="AY271" s="72"/>
      <c r="AZ271" s="71">
        <v>16.100000000000001</v>
      </c>
      <c r="BA271" s="71">
        <v>0</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2013</v>
      </c>
      <c r="B272" s="70">
        <v>437</v>
      </c>
      <c r="C272" s="70">
        <v>12</v>
      </c>
      <c r="D272" s="70">
        <v>26</v>
      </c>
      <c r="E272" s="70">
        <v>2015</v>
      </c>
      <c r="F272" s="70" t="s">
        <v>182</v>
      </c>
      <c r="G272" s="70" t="s">
        <v>2001</v>
      </c>
      <c r="H272" s="70" t="s">
        <v>2002</v>
      </c>
      <c r="I272" s="148"/>
      <c r="J272" s="71">
        <v>0</v>
      </c>
      <c r="K272" s="71">
        <v>0.6293976133051824</v>
      </c>
      <c r="L272" s="71">
        <v>0.58423875549938509</v>
      </c>
      <c r="M272" s="71">
        <v>2.7423457496601751</v>
      </c>
      <c r="N272" s="71">
        <v>8.3037817308147215</v>
      </c>
      <c r="O272" s="71">
        <v>2.2754171136962436</v>
      </c>
      <c r="P272" s="71">
        <v>3.1357848300413194</v>
      </c>
      <c r="Q272" s="71">
        <v>0.212295175552035</v>
      </c>
      <c r="R272" s="71">
        <v>0</v>
      </c>
      <c r="S272" s="71">
        <v>0</v>
      </c>
      <c r="T272" s="72"/>
      <c r="U272" s="71">
        <v>0</v>
      </c>
      <c r="V272" s="71">
        <v>196</v>
      </c>
      <c r="W272" s="71">
        <v>13</v>
      </c>
      <c r="X272" s="71">
        <v>575</v>
      </c>
      <c r="Y272" s="71">
        <v>1491</v>
      </c>
      <c r="Z272" s="71">
        <v>1322</v>
      </c>
      <c r="AA272" s="71">
        <v>624</v>
      </c>
      <c r="AB272" s="71">
        <v>2922</v>
      </c>
      <c r="AC272" s="71">
        <v>0</v>
      </c>
      <c r="AD272" s="71">
        <v>0</v>
      </c>
      <c r="AE272" s="72"/>
      <c r="AF272" s="71">
        <v>0</v>
      </c>
      <c r="AG272" s="71">
        <v>490830.12347608543</v>
      </c>
      <c r="AH272" s="71">
        <v>87912.041800053441</v>
      </c>
      <c r="AI272" s="71">
        <v>3511132.5332287508</v>
      </c>
      <c r="AJ272" s="71">
        <v>7931115.7227020906</v>
      </c>
      <c r="AK272" s="71">
        <v>0</v>
      </c>
      <c r="AL272" s="71">
        <v>0</v>
      </c>
      <c r="AM272" s="71">
        <v>400447.84267100692</v>
      </c>
      <c r="AN272" s="71">
        <v>0</v>
      </c>
      <c r="AO272" s="71">
        <v>0</v>
      </c>
      <c r="AP272" s="71">
        <v>12421438.263877988</v>
      </c>
      <c r="AQ272" s="72"/>
      <c r="AR272" s="71">
        <v>4</v>
      </c>
      <c r="AS272" s="71">
        <v>0</v>
      </c>
      <c r="AT272" s="71">
        <v>0</v>
      </c>
      <c r="AU272" s="71">
        <v>0</v>
      </c>
      <c r="AV272" s="71">
        <v>0</v>
      </c>
      <c r="AW272" s="71">
        <v>0</v>
      </c>
      <c r="AX272" s="71"/>
      <c r="AY272" s="72"/>
      <c r="AZ272" s="71">
        <v>16.100000000000001</v>
      </c>
      <c r="BA272" s="71">
        <v>0</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2014</v>
      </c>
      <c r="B273" s="70">
        <v>438</v>
      </c>
      <c r="C273" s="70">
        <v>13</v>
      </c>
      <c r="D273" s="70">
        <v>26</v>
      </c>
      <c r="E273" s="70">
        <v>2016</v>
      </c>
      <c r="F273" s="70" t="s">
        <v>155</v>
      </c>
      <c r="G273" s="1064" t="s">
        <v>2001</v>
      </c>
      <c r="H273" s="70" t="s">
        <v>2002</v>
      </c>
      <c r="I273" s="148"/>
      <c r="J273" s="71">
        <v>0</v>
      </c>
      <c r="K273" s="71">
        <v>0.5793307782084659</v>
      </c>
      <c r="L273" s="71">
        <v>0.72595392363089006</v>
      </c>
      <c r="M273" s="71">
        <v>2.5804305242637473</v>
      </c>
      <c r="N273" s="71">
        <v>8.958773083549417</v>
      </c>
      <c r="O273" s="71">
        <v>2.19507658614345</v>
      </c>
      <c r="P273" s="71">
        <v>3.04155993072201</v>
      </c>
      <c r="Q273" s="71">
        <v>0.20073622315341186</v>
      </c>
      <c r="R273" s="71">
        <v>0</v>
      </c>
      <c r="S273" s="71">
        <v>0</v>
      </c>
      <c r="T273" s="72"/>
      <c r="U273" s="71">
        <v>0</v>
      </c>
      <c r="V273" s="71">
        <v>196</v>
      </c>
      <c r="W273" s="71">
        <v>13</v>
      </c>
      <c r="X273" s="71">
        <v>575</v>
      </c>
      <c r="Y273" s="71">
        <v>1483</v>
      </c>
      <c r="Z273" s="71">
        <v>1291</v>
      </c>
      <c r="AA273" s="71">
        <v>626</v>
      </c>
      <c r="AB273" s="71">
        <v>2842</v>
      </c>
      <c r="AC273" s="71">
        <v>0</v>
      </c>
      <c r="AD273" s="71">
        <v>0</v>
      </c>
      <c r="AE273" s="72"/>
      <c r="AF273" s="71">
        <v>0</v>
      </c>
      <c r="AG273" s="71">
        <v>460046.28516303108</v>
      </c>
      <c r="AH273" s="71">
        <v>80540.895446188486</v>
      </c>
      <c r="AI273" s="71">
        <v>3584893.2465459169</v>
      </c>
      <c r="AJ273" s="71">
        <v>7982656.4700476918</v>
      </c>
      <c r="AK273" s="71">
        <v>0</v>
      </c>
      <c r="AL273" s="71">
        <v>0</v>
      </c>
      <c r="AM273" s="71">
        <v>389786.76924904698</v>
      </c>
      <c r="AN273" s="71">
        <v>0</v>
      </c>
      <c r="AO273" s="71">
        <v>0</v>
      </c>
      <c r="AP273" s="71">
        <v>12497923.666451875</v>
      </c>
      <c r="AQ273" s="72"/>
      <c r="AR273" s="71">
        <v>4</v>
      </c>
      <c r="AS273" s="71">
        <v>0</v>
      </c>
      <c r="AT273" s="71">
        <v>4</v>
      </c>
      <c r="AU273" s="71">
        <v>0</v>
      </c>
      <c r="AV273" s="71">
        <v>0</v>
      </c>
      <c r="AW273" s="71">
        <v>0</v>
      </c>
      <c r="AX273" s="71"/>
      <c r="AY273" s="72"/>
      <c r="AZ273" s="71">
        <v>16.100000000000001</v>
      </c>
      <c r="BA273" s="71">
        <v>0</v>
      </c>
      <c r="BB273" s="71">
        <v>78.2</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2015</v>
      </c>
      <c r="B274" s="70">
        <v>439</v>
      </c>
      <c r="C274" s="70">
        <v>14</v>
      </c>
      <c r="D274" s="70">
        <v>26</v>
      </c>
      <c r="E274" s="70">
        <v>2017</v>
      </c>
      <c r="F274" s="70" t="s">
        <v>156</v>
      </c>
      <c r="G274" s="1064" t="s">
        <v>2001</v>
      </c>
      <c r="H274" s="70" t="s">
        <v>2002</v>
      </c>
      <c r="I274" s="148"/>
      <c r="J274" s="71">
        <v>0</v>
      </c>
      <c r="K274" s="71">
        <v>0.63397150314093798</v>
      </c>
      <c r="L274" s="71">
        <v>0.70853990100015229</v>
      </c>
      <c r="M274" s="71">
        <v>2.3009848403264406</v>
      </c>
      <c r="N274" s="71">
        <v>8.0046592386763606</v>
      </c>
      <c r="O274" s="71">
        <v>2.1274797737163729</v>
      </c>
      <c r="P274" s="71">
        <v>2.9547015233443519</v>
      </c>
      <c r="Q274" s="71">
        <v>0.188447268296287</v>
      </c>
      <c r="R274" s="71">
        <v>0</v>
      </c>
      <c r="S274" s="71">
        <v>0</v>
      </c>
      <c r="T274" s="72"/>
      <c r="U274" s="71">
        <v>0</v>
      </c>
      <c r="V274" s="71">
        <v>196</v>
      </c>
      <c r="W274" s="71">
        <v>13</v>
      </c>
      <c r="X274" s="71">
        <v>575</v>
      </c>
      <c r="Y274" s="71">
        <v>1464</v>
      </c>
      <c r="Z274" s="71">
        <v>1272</v>
      </c>
      <c r="AA274" s="71">
        <v>612</v>
      </c>
      <c r="AB274" s="71">
        <v>2759</v>
      </c>
      <c r="AC274" s="71">
        <v>0</v>
      </c>
      <c r="AD274" s="71">
        <v>0</v>
      </c>
      <c r="AE274" s="72"/>
      <c r="AF274" s="71">
        <v>0</v>
      </c>
      <c r="AG274" s="71">
        <v>493042.60135667858</v>
      </c>
      <c r="AH274" s="71">
        <v>108899.29889796241</v>
      </c>
      <c r="AI274" s="71">
        <v>3335704.8139240658</v>
      </c>
      <c r="AJ274" s="71">
        <v>7956312.101989653</v>
      </c>
      <c r="AK274" s="71">
        <v>0</v>
      </c>
      <c r="AL274" s="71">
        <v>0</v>
      </c>
      <c r="AM274" s="71">
        <v>378995.22792200878</v>
      </c>
      <c r="AN274" s="71">
        <v>0</v>
      </c>
      <c r="AO274" s="71">
        <v>0</v>
      </c>
      <c r="AP274" s="71">
        <v>12272954.04409037</v>
      </c>
      <c r="AQ274" s="72"/>
      <c r="AR274" s="71">
        <v>5</v>
      </c>
      <c r="AS274" s="71">
        <v>0</v>
      </c>
      <c r="AT274" s="71">
        <v>5</v>
      </c>
      <c r="AU274" s="71">
        <v>0</v>
      </c>
      <c r="AV274" s="71">
        <v>0</v>
      </c>
      <c r="AW274" s="71">
        <v>0</v>
      </c>
      <c r="AX274" s="71"/>
      <c r="AY274" s="72"/>
      <c r="AZ274" s="71">
        <v>20.100000000000001</v>
      </c>
      <c r="BA274" s="71">
        <v>0</v>
      </c>
      <c r="BB274" s="71">
        <v>88.100000000000009</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2016</v>
      </c>
      <c r="B275" s="70">
        <v>440</v>
      </c>
      <c r="C275" s="70">
        <v>15</v>
      </c>
      <c r="D275" s="70">
        <v>26</v>
      </c>
      <c r="E275" s="70">
        <v>2018</v>
      </c>
      <c r="F275" s="70" t="s">
        <v>183</v>
      </c>
      <c r="G275" s="70" t="s">
        <v>2001</v>
      </c>
      <c r="H275" s="70" t="s">
        <v>2002</v>
      </c>
      <c r="I275" s="148"/>
      <c r="J275" s="71">
        <v>0</v>
      </c>
      <c r="K275" s="71">
        <v>0.59160285724908235</v>
      </c>
      <c r="L275" s="71">
        <v>0.65386949045146936</v>
      </c>
      <c r="M275" s="71">
        <v>2.494472303036197</v>
      </c>
      <c r="N275" s="71">
        <v>7.5525135283541456</v>
      </c>
      <c r="O275" s="71">
        <v>2.0514043552206878</v>
      </c>
      <c r="P275" s="71">
        <v>2.8774908713781735</v>
      </c>
      <c r="Q275" s="71">
        <v>0.16884654012485001</v>
      </c>
      <c r="R275" s="71">
        <v>0</v>
      </c>
      <c r="S275" s="71">
        <v>0</v>
      </c>
      <c r="T275" s="72"/>
      <c r="U275" s="71">
        <v>0</v>
      </c>
      <c r="V275" s="71">
        <v>196</v>
      </c>
      <c r="W275" s="71">
        <v>13</v>
      </c>
      <c r="X275" s="71">
        <v>575</v>
      </c>
      <c r="Y275" s="71">
        <v>1427</v>
      </c>
      <c r="Z275" s="71">
        <v>1250</v>
      </c>
      <c r="AA275" s="71">
        <v>602</v>
      </c>
      <c r="AB275" s="71">
        <v>2664</v>
      </c>
      <c r="AC275" s="71">
        <v>0</v>
      </c>
      <c r="AD275" s="71">
        <v>0</v>
      </c>
      <c r="AE275" s="72"/>
      <c r="AF275" s="71">
        <v>0</v>
      </c>
      <c r="AG275" s="71">
        <v>452008.11954649253</v>
      </c>
      <c r="AH275" s="71">
        <v>103638.4147294517</v>
      </c>
      <c r="AI275" s="71">
        <v>3529520.4288845328</v>
      </c>
      <c r="AJ275" s="71">
        <v>7045281.4381172638</v>
      </c>
      <c r="AK275" s="71">
        <v>0</v>
      </c>
      <c r="AL275" s="71">
        <v>0</v>
      </c>
      <c r="AM275" s="71">
        <v>366702.55893583252</v>
      </c>
      <c r="AN275" s="71">
        <v>0</v>
      </c>
      <c r="AO275" s="71">
        <v>0</v>
      </c>
      <c r="AP275" s="71">
        <v>11497150.960213574</v>
      </c>
      <c r="AQ275" s="72"/>
      <c r="AR275" s="71">
        <v>5</v>
      </c>
      <c r="AS275" s="71">
        <v>0</v>
      </c>
      <c r="AT275" s="71">
        <v>12</v>
      </c>
      <c r="AU275" s="71">
        <v>0</v>
      </c>
      <c r="AV275" s="71">
        <v>0</v>
      </c>
      <c r="AW275" s="71">
        <v>0</v>
      </c>
      <c r="AX275" s="71"/>
      <c r="AY275" s="72"/>
      <c r="AZ275" s="71">
        <v>20.100000000000001</v>
      </c>
      <c r="BA275" s="71">
        <v>0</v>
      </c>
      <c r="BB275" s="71">
        <v>226</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2017</v>
      </c>
      <c r="B276" s="70">
        <v>441</v>
      </c>
      <c r="C276" s="70">
        <v>16</v>
      </c>
      <c r="D276" s="70">
        <v>26</v>
      </c>
      <c r="E276" s="70">
        <v>2019</v>
      </c>
      <c r="F276" s="70" t="s">
        <v>158</v>
      </c>
      <c r="G276" s="70" t="s">
        <v>2001</v>
      </c>
      <c r="H276" s="70" t="s">
        <v>2002</v>
      </c>
      <c r="I276" s="148"/>
      <c r="J276" s="71">
        <v>0</v>
      </c>
      <c r="K276" s="71">
        <v>0.52497899327315789</v>
      </c>
      <c r="L276" s="71">
        <v>0.66069916061817247</v>
      </c>
      <c r="M276" s="71">
        <v>2.3099705891773104</v>
      </c>
      <c r="N276" s="71">
        <v>7.3725343432594812</v>
      </c>
      <c r="O276" s="71">
        <v>1.9997859193302063</v>
      </c>
      <c r="P276" s="71">
        <v>2.6921064143201359</v>
      </c>
      <c r="Q276" s="71">
        <v>0.159027235764822</v>
      </c>
      <c r="R276" s="71">
        <v>0</v>
      </c>
      <c r="S276" s="71">
        <v>0</v>
      </c>
      <c r="T276" s="72"/>
      <c r="U276" s="71">
        <v>0</v>
      </c>
      <c r="V276" s="71">
        <v>196</v>
      </c>
      <c r="W276" s="71">
        <v>13</v>
      </c>
      <c r="X276" s="71">
        <v>575</v>
      </c>
      <c r="Y276" s="71">
        <v>1418</v>
      </c>
      <c r="Z276" s="71">
        <v>1252</v>
      </c>
      <c r="AA276" s="71">
        <v>559</v>
      </c>
      <c r="AB276" s="71">
        <v>2577</v>
      </c>
      <c r="AC276" s="71">
        <v>0</v>
      </c>
      <c r="AD276" s="71">
        <v>0</v>
      </c>
      <c r="AE276" s="72"/>
      <c r="AF276" s="71">
        <v>0</v>
      </c>
      <c r="AG276" s="71">
        <v>395929.92102294043</v>
      </c>
      <c r="AH276" s="71">
        <v>110032.4984082719</v>
      </c>
      <c r="AI276" s="71">
        <v>3371991.5903937859</v>
      </c>
      <c r="AJ276" s="71">
        <v>7127486.3279914893</v>
      </c>
      <c r="AK276" s="71">
        <v>0</v>
      </c>
      <c r="AL276" s="71">
        <v>0</v>
      </c>
      <c r="AM276" s="71">
        <v>350968.00035438652</v>
      </c>
      <c r="AN276" s="71">
        <v>0</v>
      </c>
      <c r="AO276" s="71">
        <v>0</v>
      </c>
      <c r="AP276" s="71">
        <v>11356408.338170875</v>
      </c>
      <c r="AQ276" s="72"/>
      <c r="AR276" s="71">
        <v>5</v>
      </c>
      <c r="AS276" s="71">
        <v>0</v>
      </c>
      <c r="AT276" s="71">
        <v>13</v>
      </c>
      <c r="AU276" s="71">
        <v>0</v>
      </c>
      <c r="AV276" s="71">
        <v>0</v>
      </c>
      <c r="AW276" s="71">
        <v>0</v>
      </c>
      <c r="AX276" s="71"/>
      <c r="AY276" s="72"/>
      <c r="AZ276" s="71">
        <v>20.100000000000001</v>
      </c>
      <c r="BA276" s="71">
        <v>0</v>
      </c>
      <c r="BB276" s="71">
        <v>245.6</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2018</v>
      </c>
      <c r="B277" s="70">
        <v>442</v>
      </c>
      <c r="C277" s="70">
        <v>17</v>
      </c>
      <c r="D277" s="70">
        <v>26</v>
      </c>
      <c r="E277" s="70">
        <v>2020</v>
      </c>
      <c r="F277" s="70" t="s">
        <v>159</v>
      </c>
      <c r="G277" s="70" t="s">
        <v>2001</v>
      </c>
      <c r="H277" s="70" t="s">
        <v>2002</v>
      </c>
      <c r="I277" s="148"/>
      <c r="J277" s="71">
        <v>0</v>
      </c>
      <c r="K277" s="71">
        <v>0.5609080737164438</v>
      </c>
      <c r="L277" s="71">
        <v>1.3641997709936899</v>
      </c>
      <c r="M277" s="71">
        <v>2.0135039164220982</v>
      </c>
      <c r="N277" s="71">
        <v>6.3738240602241687</v>
      </c>
      <c r="O277" s="71">
        <v>1.7157098374385567</v>
      </c>
      <c r="P277" s="71">
        <v>2.4874967986777339</v>
      </c>
      <c r="Q277" s="71">
        <v>0.14710700488030501</v>
      </c>
      <c r="R277" s="71">
        <v>0</v>
      </c>
      <c r="S277" s="71">
        <v>0</v>
      </c>
      <c r="T277" s="72"/>
      <c r="U277" s="71">
        <v>0</v>
      </c>
      <c r="V277" s="71">
        <v>187</v>
      </c>
      <c r="W277" s="71">
        <v>29</v>
      </c>
      <c r="X277" s="71">
        <v>544</v>
      </c>
      <c r="Y277" s="71">
        <v>1401</v>
      </c>
      <c r="Z277" s="71">
        <v>1226</v>
      </c>
      <c r="AA277" s="71">
        <v>549</v>
      </c>
      <c r="AB277" s="71">
        <v>2495</v>
      </c>
      <c r="AC277" s="71">
        <v>0</v>
      </c>
      <c r="AD277" s="71">
        <v>0</v>
      </c>
      <c r="AE277" s="72"/>
      <c r="AF277" s="71"/>
      <c r="AG277" s="71">
        <v>432129.72602034942</v>
      </c>
      <c r="AH277" s="71">
        <v>237875.86630184168</v>
      </c>
      <c r="AI277" s="71">
        <v>3074277.8862808319</v>
      </c>
      <c r="AJ277" s="71">
        <v>6734444.4407488285</v>
      </c>
      <c r="AK277" s="71"/>
      <c r="AL277" s="71"/>
      <c r="AM277" s="71">
        <v>325625.22002815793</v>
      </c>
      <c r="AN277" s="71"/>
      <c r="AO277" s="71"/>
      <c r="AP277" s="71">
        <v>10804353.13938001</v>
      </c>
      <c r="AQ277" s="72"/>
      <c r="AR277" s="71">
        <v>5</v>
      </c>
      <c r="AS277" s="71">
        <v>0</v>
      </c>
      <c r="AT277" s="71">
        <v>13</v>
      </c>
      <c r="AU277" s="71">
        <v>0</v>
      </c>
      <c r="AV277" s="71">
        <v>0</v>
      </c>
      <c r="AW277" s="71">
        <v>0</v>
      </c>
      <c r="AX277" s="71"/>
      <c r="AY277" s="72"/>
      <c r="AZ277" s="71">
        <v>20.100000000000001</v>
      </c>
      <c r="BA277" s="71">
        <v>0</v>
      </c>
      <c r="BB277" s="71">
        <v>245.6</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2019</v>
      </c>
      <c r="B278" s="70">
        <v>442</v>
      </c>
      <c r="C278" s="70">
        <v>18</v>
      </c>
      <c r="D278" s="70">
        <v>26</v>
      </c>
      <c r="E278" s="70">
        <v>2021</v>
      </c>
      <c r="F278" s="70" t="s">
        <v>160</v>
      </c>
      <c r="G278" s="70" t="s">
        <v>2001</v>
      </c>
      <c r="H278" s="70" t="s">
        <v>2002</v>
      </c>
      <c r="I278" s="148"/>
      <c r="J278" s="71">
        <v>0</v>
      </c>
      <c r="K278" s="71">
        <v>0.66483451617416822</v>
      </c>
      <c r="L278" s="71">
        <v>1.0881564100476946</v>
      </c>
      <c r="M278" s="71">
        <v>2.2918560263793242</v>
      </c>
      <c r="N278" s="71">
        <v>6.3560689991386772</v>
      </c>
      <c r="O278" s="71">
        <v>1.6296036650299299</v>
      </c>
      <c r="P278" s="71">
        <v>2.4952295171742072</v>
      </c>
      <c r="Q278" s="71">
        <v>0.14164712254617901</v>
      </c>
      <c r="R278" s="71">
        <v>0</v>
      </c>
      <c r="S278" s="71">
        <v>0</v>
      </c>
      <c r="T278" s="72"/>
      <c r="U278" s="71">
        <v>0</v>
      </c>
      <c r="V278" s="71">
        <v>187</v>
      </c>
      <c r="W278" s="71">
        <v>29</v>
      </c>
      <c r="X278" s="71">
        <v>544</v>
      </c>
      <c r="Y278" s="71">
        <v>1381</v>
      </c>
      <c r="Z278" s="71">
        <v>1199</v>
      </c>
      <c r="AA278" s="71">
        <v>537</v>
      </c>
      <c r="AB278" s="71">
        <v>2426</v>
      </c>
      <c r="AC278" s="71">
        <v>0</v>
      </c>
      <c r="AD278" s="71">
        <v>0</v>
      </c>
      <c r="AE278" s="72"/>
      <c r="AF278" s="71">
        <v>0</v>
      </c>
      <c r="AG278" s="71">
        <v>478462.43011924473</v>
      </c>
      <c r="AH278" s="71">
        <v>182556.8027519623</v>
      </c>
      <c r="AI278" s="71">
        <v>3451383.8680865397</v>
      </c>
      <c r="AJ278" s="71">
        <v>6876070.5583475819</v>
      </c>
      <c r="AK278" s="71">
        <v>0</v>
      </c>
      <c r="AL278" s="71">
        <v>0</v>
      </c>
      <c r="AM278" s="71">
        <v>318446.19182172988</v>
      </c>
      <c r="AN278" s="71">
        <v>0</v>
      </c>
      <c r="AO278" s="71">
        <v>0</v>
      </c>
      <c r="AP278" s="71">
        <v>11306919.851127058</v>
      </c>
      <c r="AQ278" s="72"/>
      <c r="AR278" s="71">
        <v>5</v>
      </c>
      <c r="AS278" s="71">
        <v>5</v>
      </c>
      <c r="AT278" s="71">
        <v>13</v>
      </c>
      <c r="AU278" s="71">
        <v>0</v>
      </c>
      <c r="AV278" s="71">
        <v>0</v>
      </c>
      <c r="AW278" s="71">
        <v>0</v>
      </c>
      <c r="AX278" s="71"/>
      <c r="AY278" s="72"/>
      <c r="AZ278" s="71">
        <v>20.100000000000001</v>
      </c>
      <c r="BA278" s="71">
        <v>247.5</v>
      </c>
      <c r="BB278" s="71">
        <v>245.6</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2020</v>
      </c>
      <c r="B279" s="70">
        <v>442</v>
      </c>
      <c r="C279" s="70">
        <v>19</v>
      </c>
      <c r="D279" s="70">
        <v>26</v>
      </c>
      <c r="E279" s="70">
        <v>2022</v>
      </c>
      <c r="F279" s="70" t="s">
        <v>161</v>
      </c>
      <c r="G279" s="70" t="s">
        <v>2001</v>
      </c>
      <c r="H279" s="70" t="s">
        <v>2002</v>
      </c>
      <c r="I279" s="148"/>
      <c r="J279" s="71">
        <v>0</v>
      </c>
      <c r="K279" s="71">
        <v>0.60814287980526471</v>
      </c>
      <c r="L279" s="71">
        <v>1.0991166105424448</v>
      </c>
      <c r="M279" s="71">
        <v>2.1861996773194523</v>
      </c>
      <c r="N279" s="71">
        <v>6.5045170398479382</v>
      </c>
      <c r="O279" s="71">
        <v>1.7037334865290872</v>
      </c>
      <c r="P279" s="71">
        <v>2.4028402888281546</v>
      </c>
      <c r="Q279" s="71">
        <v>0.13604820603387174</v>
      </c>
      <c r="R279" s="71">
        <v>0</v>
      </c>
      <c r="S279" s="71">
        <v>0</v>
      </c>
      <c r="T279" s="72"/>
      <c r="U279" s="71">
        <v>0</v>
      </c>
      <c r="V279" s="71">
        <v>187</v>
      </c>
      <c r="W279" s="71">
        <v>29</v>
      </c>
      <c r="X279" s="71">
        <v>544</v>
      </c>
      <c r="Y279" s="71">
        <v>1335</v>
      </c>
      <c r="Z279" s="71">
        <v>1191</v>
      </c>
      <c r="AA279" s="71">
        <v>525</v>
      </c>
      <c r="AB279" s="71">
        <v>2311</v>
      </c>
      <c r="AC279" s="71">
        <v>0</v>
      </c>
      <c r="AD279" s="71">
        <v>0</v>
      </c>
      <c r="AE279" s="72"/>
      <c r="AF279" s="71">
        <v>0</v>
      </c>
      <c r="AG279" s="71">
        <v>501487.1685762484</v>
      </c>
      <c r="AH279" s="71">
        <v>223614.61602010622</v>
      </c>
      <c r="AI279" s="71">
        <v>3232034.1182351029</v>
      </c>
      <c r="AJ279" s="71">
        <v>7648406.8312320588</v>
      </c>
      <c r="AK279" s="71">
        <v>0</v>
      </c>
      <c r="AL279" s="71">
        <v>0</v>
      </c>
      <c r="AM279" s="71">
        <v>298413.17737484409</v>
      </c>
      <c r="AN279" s="71">
        <v>0</v>
      </c>
      <c r="AO279" s="71">
        <v>0</v>
      </c>
      <c r="AP279" s="71">
        <v>11903955.911438361</v>
      </c>
      <c r="AQ279" s="72"/>
      <c r="AR279" s="71">
        <v>5</v>
      </c>
      <c r="AS279" s="71">
        <v>5</v>
      </c>
      <c r="AT279" s="71">
        <v>13</v>
      </c>
      <c r="AU279" s="71">
        <v>0</v>
      </c>
      <c r="AV279" s="71">
        <v>0</v>
      </c>
      <c r="AW279" s="71">
        <v>0</v>
      </c>
      <c r="AX279" s="71"/>
      <c r="AY279" s="72"/>
      <c r="AZ279" s="71">
        <v>20.100000000000001</v>
      </c>
      <c r="BA279" s="71">
        <v>247.5</v>
      </c>
      <c r="BB279" s="71">
        <v>245.60000000000002</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2021</v>
      </c>
      <c r="B280" s="70">
        <v>442</v>
      </c>
      <c r="C280" s="70">
        <v>20</v>
      </c>
      <c r="D280" s="70">
        <v>26</v>
      </c>
      <c r="E280" s="70">
        <v>2023</v>
      </c>
      <c r="F280" s="70" t="s">
        <v>1539</v>
      </c>
      <c r="G280" s="70" t="s">
        <v>2001</v>
      </c>
      <c r="H280" s="70" t="s">
        <v>2002</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5</v>
      </c>
      <c r="AS280" s="71">
        <v>5</v>
      </c>
      <c r="AT280" s="71">
        <v>13</v>
      </c>
      <c r="AU280" s="71">
        <v>0</v>
      </c>
      <c r="AV280" s="71">
        <v>0</v>
      </c>
      <c r="AW280" s="71">
        <v>0</v>
      </c>
      <c r="AX280" s="71"/>
      <c r="AY280" s="72"/>
      <c r="AZ280" s="71">
        <v>20.100000000000001</v>
      </c>
      <c r="BA280" s="71">
        <v>247.5</v>
      </c>
      <c r="BB280" s="71">
        <v>245.60000000000002</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2022</v>
      </c>
      <c r="B281" s="70">
        <v>442</v>
      </c>
      <c r="C281" s="70">
        <v>21</v>
      </c>
      <c r="D281" s="70">
        <v>26</v>
      </c>
      <c r="E281" s="70">
        <v>2024</v>
      </c>
      <c r="F281" s="70" t="s">
        <v>1554</v>
      </c>
      <c r="G281" s="70" t="s">
        <v>2001</v>
      </c>
      <c r="H281" s="70" t="s">
        <v>2002</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2023</v>
      </c>
      <c r="B282" s="70">
        <v>205</v>
      </c>
      <c r="C282" s="70">
        <v>1</v>
      </c>
      <c r="D282" s="70">
        <v>13</v>
      </c>
      <c r="E282" s="70">
        <v>1990</v>
      </c>
      <c r="F282" s="70" t="s">
        <v>787</v>
      </c>
      <c r="G282" s="70" t="s">
        <v>2024</v>
      </c>
      <c r="H282" s="70" t="s">
        <v>2025</v>
      </c>
      <c r="I282" s="148"/>
      <c r="J282" s="71">
        <v>0</v>
      </c>
      <c r="K282" s="71">
        <v>0.75227532855535439</v>
      </c>
      <c r="L282" s="71">
        <v>1.9609978869304041</v>
      </c>
      <c r="M282" s="71">
        <v>2.126720279225101</v>
      </c>
      <c r="N282" s="71">
        <v>3.6614922839964499</v>
      </c>
      <c r="O282" s="71">
        <v>0.64428024788002147</v>
      </c>
      <c r="P282" s="71">
        <v>3.6859930384915311</v>
      </c>
      <c r="Q282" s="71">
        <v>0.286451455529036</v>
      </c>
      <c r="R282" s="71">
        <v>0</v>
      </c>
      <c r="S282" s="71">
        <v>0.33476327146777363</v>
      </c>
      <c r="T282" s="72"/>
      <c r="U282" s="71">
        <v>0</v>
      </c>
      <c r="V282" s="71">
        <v>171</v>
      </c>
      <c r="W282" s="71">
        <v>18</v>
      </c>
      <c r="X282" s="71">
        <v>854</v>
      </c>
      <c r="Y282" s="71">
        <v>1520</v>
      </c>
      <c r="Z282" s="71">
        <v>265</v>
      </c>
      <c r="AA282" s="71">
        <v>895</v>
      </c>
      <c r="AB282" s="71">
        <v>4651</v>
      </c>
      <c r="AC282" s="71">
        <v>0</v>
      </c>
      <c r="AD282" s="71">
        <v>0.33476327146777363</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2026</v>
      </c>
      <c r="B283" s="70">
        <v>206</v>
      </c>
      <c r="C283" s="70">
        <v>2</v>
      </c>
      <c r="D283" s="70">
        <v>13</v>
      </c>
      <c r="E283" s="70">
        <v>2005</v>
      </c>
      <c r="F283" s="70" t="s">
        <v>789</v>
      </c>
      <c r="G283" s="70" t="s">
        <v>2024</v>
      </c>
      <c r="H283" s="70" t="s">
        <v>2025</v>
      </c>
      <c r="I283" s="148"/>
      <c r="J283" s="71">
        <v>0</v>
      </c>
      <c r="K283" s="71">
        <v>0.3159539355810041</v>
      </c>
      <c r="L283" s="71">
        <v>0</v>
      </c>
      <c r="M283" s="71">
        <v>2.5844762784406452</v>
      </c>
      <c r="N283" s="71">
        <v>3.7727913334820129</v>
      </c>
      <c r="O283" s="71">
        <v>1.241685188173937</v>
      </c>
      <c r="P283" s="71">
        <v>4.5559691382790044</v>
      </c>
      <c r="Q283" s="71">
        <v>0.19695056153201401</v>
      </c>
      <c r="R283" s="71">
        <v>0</v>
      </c>
      <c r="S283" s="71">
        <v>0.36314559875000002</v>
      </c>
      <c r="T283" s="72"/>
      <c r="U283" s="71">
        <v>0</v>
      </c>
      <c r="V283" s="71">
        <v>138</v>
      </c>
      <c r="W283" s="71">
        <v>0</v>
      </c>
      <c r="X283" s="71">
        <v>565</v>
      </c>
      <c r="Y283" s="71">
        <v>1386</v>
      </c>
      <c r="Z283" s="71">
        <v>591</v>
      </c>
      <c r="AA283" s="71">
        <v>906</v>
      </c>
      <c r="AB283" s="71">
        <v>3343</v>
      </c>
      <c r="AC283" s="71">
        <v>0</v>
      </c>
      <c r="AD283" s="71">
        <v>0.36314559875000002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2027</v>
      </c>
      <c r="B284" s="70">
        <v>207</v>
      </c>
      <c r="C284" s="70">
        <v>3</v>
      </c>
      <c r="D284" s="70">
        <v>13</v>
      </c>
      <c r="E284" s="70">
        <v>2006</v>
      </c>
      <c r="F284" s="70" t="s">
        <v>790</v>
      </c>
      <c r="G284" s="70" t="s">
        <v>2024</v>
      </c>
      <c r="H284" s="70" t="s">
        <v>2025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2028</v>
      </c>
      <c r="B285" s="70">
        <v>208</v>
      </c>
      <c r="C285" s="70">
        <v>4</v>
      </c>
      <c r="D285" s="70">
        <v>13</v>
      </c>
      <c r="E285" s="70">
        <v>2007</v>
      </c>
      <c r="F285" s="70" t="s">
        <v>791</v>
      </c>
      <c r="G285" s="70" t="s">
        <v>2024</v>
      </c>
      <c r="H285" s="70" t="s">
        <v>2025</v>
      </c>
      <c r="I285" s="148"/>
      <c r="J285" s="71">
        <v>0</v>
      </c>
      <c r="K285" s="71">
        <v>0.1908768647659918</v>
      </c>
      <c r="L285" s="71">
        <v>0</v>
      </c>
      <c r="M285" s="71">
        <v>2.915586544515171</v>
      </c>
      <c r="N285" s="71">
        <v>3.7994575950823588</v>
      </c>
      <c r="O285" s="71">
        <v>1.156043008857417</v>
      </c>
      <c r="P285" s="71">
        <v>4.5498927566555158</v>
      </c>
      <c r="Q285" s="71">
        <v>0.19264462859645101</v>
      </c>
      <c r="R285" s="71">
        <v>0</v>
      </c>
      <c r="S285" s="71">
        <v>0.40580147249999998</v>
      </c>
      <c r="T285" s="72"/>
      <c r="U285" s="71">
        <v>0</v>
      </c>
      <c r="V285" s="71">
        <v>78</v>
      </c>
      <c r="W285" s="71">
        <v>0</v>
      </c>
      <c r="X285" s="71">
        <v>773</v>
      </c>
      <c r="Y285" s="71">
        <v>1367</v>
      </c>
      <c r="Z285" s="71">
        <v>572</v>
      </c>
      <c r="AA285" s="71">
        <v>891</v>
      </c>
      <c r="AB285" s="71">
        <v>3097</v>
      </c>
      <c r="AC285" s="71">
        <v>0</v>
      </c>
      <c r="AD285" s="71">
        <v>0.40580147249999998</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2029</v>
      </c>
      <c r="B286" s="70">
        <v>209</v>
      </c>
      <c r="C286" s="70">
        <v>5</v>
      </c>
      <c r="D286" s="70">
        <v>13</v>
      </c>
      <c r="E286" s="70">
        <v>2008</v>
      </c>
      <c r="F286" s="70" t="s">
        <v>792</v>
      </c>
      <c r="G286" s="70" t="s">
        <v>2024</v>
      </c>
      <c r="H286" s="70" t="s">
        <v>2025</v>
      </c>
      <c r="I286" s="148"/>
      <c r="J286" s="71">
        <v>0</v>
      </c>
      <c r="K286" s="71">
        <v>0.1403134520225254</v>
      </c>
      <c r="L286" s="71">
        <v>0</v>
      </c>
      <c r="M286" s="71">
        <v>3.1012095545355982</v>
      </c>
      <c r="N286" s="71">
        <v>3.6709647096179738</v>
      </c>
      <c r="O286" s="71">
        <v>1.1480841350936211</v>
      </c>
      <c r="P286" s="71">
        <v>4.47839861702988</v>
      </c>
      <c r="Q286" s="71">
        <v>0.184141966877024</v>
      </c>
      <c r="R286" s="71">
        <v>0</v>
      </c>
      <c r="S286" s="71">
        <v>0.27454531193999998</v>
      </c>
      <c r="T286" s="72"/>
      <c r="U286" s="71">
        <v>0</v>
      </c>
      <c r="V286" s="71">
        <v>78</v>
      </c>
      <c r="W286" s="71">
        <v>0</v>
      </c>
      <c r="X286" s="71">
        <v>773</v>
      </c>
      <c r="Y286" s="71">
        <v>1348</v>
      </c>
      <c r="Z286" s="71">
        <v>588</v>
      </c>
      <c r="AA286" s="71">
        <v>878</v>
      </c>
      <c r="AB286" s="71">
        <v>3009</v>
      </c>
      <c r="AC286" s="71">
        <v>0</v>
      </c>
      <c r="AD286" s="71">
        <v>0.27454531193999998</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2030</v>
      </c>
      <c r="B287" s="70">
        <v>210</v>
      </c>
      <c r="C287" s="70">
        <v>6</v>
      </c>
      <c r="D287" s="70">
        <v>13</v>
      </c>
      <c r="E287" s="70">
        <v>2009</v>
      </c>
      <c r="F287" s="70" t="s">
        <v>176</v>
      </c>
      <c r="G287" s="70" t="s">
        <v>2024</v>
      </c>
      <c r="H287" s="70" t="s">
        <v>2025</v>
      </c>
      <c r="I287" s="148"/>
      <c r="J287" s="71">
        <v>0</v>
      </c>
      <c r="K287" s="71">
        <v>0.1607571602216277</v>
      </c>
      <c r="L287" s="71">
        <v>2.0544660107075119</v>
      </c>
      <c r="M287" s="71">
        <v>2.9721679578394569</v>
      </c>
      <c r="N287" s="71">
        <v>3.3371938183916421</v>
      </c>
      <c r="O287" s="71">
        <v>1.1809518423904539</v>
      </c>
      <c r="P287" s="71">
        <v>4.2579675447707794</v>
      </c>
      <c r="Q287" s="71">
        <v>0.17261847809387601</v>
      </c>
      <c r="R287" s="71">
        <v>0</v>
      </c>
      <c r="S287" s="71">
        <v>0.3235195408899999</v>
      </c>
      <c r="T287" s="72"/>
      <c r="U287" s="71">
        <v>0</v>
      </c>
      <c r="V287" s="71">
        <v>85</v>
      </c>
      <c r="W287" s="71">
        <v>24</v>
      </c>
      <c r="X287" s="71">
        <v>775</v>
      </c>
      <c r="Y287" s="71">
        <v>1347</v>
      </c>
      <c r="Z287" s="71">
        <v>597</v>
      </c>
      <c r="AA287" s="71">
        <v>857</v>
      </c>
      <c r="AB287" s="71">
        <v>2961</v>
      </c>
      <c r="AC287" s="71">
        <v>0</v>
      </c>
      <c r="AD287" s="71">
        <v>0.3235195408899999</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2031</v>
      </c>
      <c r="B288" s="70">
        <v>211</v>
      </c>
      <c r="C288" s="70">
        <v>7</v>
      </c>
      <c r="D288" s="70">
        <v>13</v>
      </c>
      <c r="E288" s="70">
        <v>2010</v>
      </c>
      <c r="F288" s="70" t="s">
        <v>177</v>
      </c>
      <c r="G288" s="70" t="s">
        <v>2024</v>
      </c>
      <c r="H288" s="70" t="s">
        <v>2025</v>
      </c>
      <c r="I288" s="148"/>
      <c r="J288" s="71">
        <v>0</v>
      </c>
      <c r="K288" s="71">
        <v>0.17434184246046269</v>
      </c>
      <c r="L288" s="71">
        <v>1.8515567459386211</v>
      </c>
      <c r="M288" s="71">
        <v>3.187608593946111</v>
      </c>
      <c r="N288" s="71">
        <v>3.755064634816192</v>
      </c>
      <c r="O288" s="71">
        <v>1.183365555040373</v>
      </c>
      <c r="P288" s="71">
        <v>4.2956883351696824</v>
      </c>
      <c r="Q288" s="71">
        <v>0.17673719681401701</v>
      </c>
      <c r="R288" s="71">
        <v>0</v>
      </c>
      <c r="S288" s="71">
        <v>0.18874377312000001</v>
      </c>
      <c r="T288" s="72"/>
      <c r="U288" s="71">
        <v>0</v>
      </c>
      <c r="V288" s="71">
        <v>85</v>
      </c>
      <c r="W288" s="71">
        <v>24</v>
      </c>
      <c r="X288" s="71">
        <v>775</v>
      </c>
      <c r="Y288" s="71">
        <v>1337</v>
      </c>
      <c r="Z288" s="71">
        <v>601</v>
      </c>
      <c r="AA288" s="71">
        <v>843</v>
      </c>
      <c r="AB288" s="71">
        <v>2905</v>
      </c>
      <c r="AC288" s="71">
        <v>0</v>
      </c>
      <c r="AD288" s="71">
        <v>0.18874377312000001</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0</v>
      </c>
      <c r="BM288" s="71">
        <v>0</v>
      </c>
      <c r="BN288" s="72"/>
      <c r="BO288" s="71">
        <v>0</v>
      </c>
      <c r="BP288" s="71">
        <v>0</v>
      </c>
      <c r="BQ288" s="71">
        <v>0</v>
      </c>
      <c r="BR288" s="71">
        <v>0</v>
      </c>
      <c r="BS288" s="71">
        <v>0</v>
      </c>
      <c r="BT288" s="71">
        <v>0</v>
      </c>
      <c r="BU288"/>
      <c r="BV288" s="70">
        <v>0</v>
      </c>
      <c r="BW288" s="70">
        <v>0</v>
      </c>
      <c r="BX288" s="70">
        <v>0</v>
      </c>
      <c r="BY288" s="70">
        <v>0</v>
      </c>
      <c r="BZ288" s="70">
        <v>0</v>
      </c>
      <c r="CA288" s="70">
        <v>0</v>
      </c>
      <c r="CB288" s="70">
        <v>0</v>
      </c>
      <c r="CC288" s="70">
        <v>0</v>
      </c>
      <c r="CD288" s="70">
        <v>0</v>
      </c>
    </row>
    <row r="289" spans="1:82">
      <c r="A289" s="70" t="s">
        <v>2032</v>
      </c>
      <c r="B289" s="70">
        <v>212</v>
      </c>
      <c r="C289" s="70">
        <v>8</v>
      </c>
      <c r="D289" s="70">
        <v>13</v>
      </c>
      <c r="E289" s="70">
        <v>2011</v>
      </c>
      <c r="F289" s="70" t="s">
        <v>178</v>
      </c>
      <c r="G289" s="70" t="s">
        <v>2024</v>
      </c>
      <c r="H289" s="70" t="s">
        <v>2025</v>
      </c>
      <c r="I289" s="148"/>
      <c r="J289" s="71">
        <v>0</v>
      </c>
      <c r="K289" s="71">
        <v>0.23297425439138339</v>
      </c>
      <c r="L289" s="71">
        <v>1.7037370444251569</v>
      </c>
      <c r="M289" s="71">
        <v>3.694219425526915</v>
      </c>
      <c r="N289" s="71">
        <v>4.3230952439605819</v>
      </c>
      <c r="O289" s="71">
        <v>1.1986732599380292</v>
      </c>
      <c r="P289" s="71">
        <v>4.1418591268676987</v>
      </c>
      <c r="Q289" s="71">
        <v>0.19930279872235199</v>
      </c>
      <c r="R289" s="71">
        <v>0</v>
      </c>
      <c r="S289" s="71">
        <v>0.20228097581999999</v>
      </c>
      <c r="T289" s="72"/>
      <c r="U289" s="71">
        <v>0</v>
      </c>
      <c r="V289" s="71">
        <v>85</v>
      </c>
      <c r="W289" s="71">
        <v>24</v>
      </c>
      <c r="X289" s="71">
        <v>775</v>
      </c>
      <c r="Y289" s="71">
        <v>1332</v>
      </c>
      <c r="Z289" s="71">
        <v>622</v>
      </c>
      <c r="AA289" s="71">
        <v>837</v>
      </c>
      <c r="AB289" s="71">
        <v>2840</v>
      </c>
      <c r="AC289" s="71">
        <v>0</v>
      </c>
      <c r="AD289" s="71">
        <v>0.20228097581999999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0</v>
      </c>
      <c r="BM289" s="71">
        <v>0</v>
      </c>
      <c r="BN289" s="72"/>
      <c r="BO289" s="71">
        <v>0</v>
      </c>
      <c r="BP289" s="71">
        <v>0</v>
      </c>
      <c r="BQ289" s="71">
        <v>0</v>
      </c>
      <c r="BR289" s="71">
        <v>0</v>
      </c>
      <c r="BS289" s="71">
        <v>0</v>
      </c>
      <c r="BT289" s="71">
        <v>0</v>
      </c>
      <c r="BU289"/>
      <c r="BV289" s="70">
        <v>0</v>
      </c>
      <c r="BW289" s="70">
        <v>0</v>
      </c>
      <c r="BX289" s="70">
        <v>0</v>
      </c>
      <c r="BY289" s="70">
        <v>0</v>
      </c>
      <c r="BZ289" s="70">
        <v>0</v>
      </c>
      <c r="CA289" s="70">
        <v>0</v>
      </c>
      <c r="CB289" s="70">
        <v>0</v>
      </c>
      <c r="CC289" s="70">
        <v>0</v>
      </c>
      <c r="CD289" s="70">
        <v>0</v>
      </c>
    </row>
    <row r="290" spans="1:82">
      <c r="A290" s="70" t="s">
        <v>2033</v>
      </c>
      <c r="B290" s="70">
        <v>213</v>
      </c>
      <c r="C290" s="70">
        <v>9</v>
      </c>
      <c r="D290" s="70">
        <v>13</v>
      </c>
      <c r="E290" s="70">
        <v>2012</v>
      </c>
      <c r="F290" s="70" t="s">
        <v>179</v>
      </c>
      <c r="G290" s="70" t="s">
        <v>2024</v>
      </c>
      <c r="H290" s="70" t="s">
        <v>2025</v>
      </c>
      <c r="I290" s="148"/>
      <c r="J290" s="71">
        <v>0</v>
      </c>
      <c r="K290" s="71">
        <v>0.22517106612369059</v>
      </c>
      <c r="L290" s="71">
        <v>1.65186373508311</v>
      </c>
      <c r="M290" s="71">
        <v>4.00210958743103</v>
      </c>
      <c r="N290" s="71">
        <v>5.0172125878442699</v>
      </c>
      <c r="O290" s="71">
        <v>1.1854167912931566</v>
      </c>
      <c r="P290" s="71">
        <v>4.130587968087748</v>
      </c>
      <c r="Q290" s="71">
        <v>0.213183653421014</v>
      </c>
      <c r="R290" s="71">
        <v>0</v>
      </c>
      <c r="S290" s="71">
        <v>0.27957978960000002</v>
      </c>
      <c r="T290" s="72"/>
      <c r="U290" s="71">
        <v>0</v>
      </c>
      <c r="V290" s="71">
        <v>85</v>
      </c>
      <c r="W290" s="71">
        <v>24</v>
      </c>
      <c r="X290" s="71">
        <v>775</v>
      </c>
      <c r="Y290" s="71">
        <v>1336</v>
      </c>
      <c r="Z290" s="71">
        <v>620</v>
      </c>
      <c r="AA290" s="71">
        <v>830</v>
      </c>
      <c r="AB290" s="71">
        <v>2796</v>
      </c>
      <c r="AC290" s="71">
        <v>0</v>
      </c>
      <c r="AD290" s="71">
        <v>0.27957978960000002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0</v>
      </c>
      <c r="BM290" s="71">
        <v>0</v>
      </c>
      <c r="BN290" s="72"/>
      <c r="BO290" s="71">
        <v>0</v>
      </c>
      <c r="BP290" s="71">
        <v>0</v>
      </c>
      <c r="BQ290" s="71">
        <v>0</v>
      </c>
      <c r="BR290" s="71">
        <v>0</v>
      </c>
      <c r="BS290" s="71">
        <v>0</v>
      </c>
      <c r="BT290" s="71">
        <v>0</v>
      </c>
      <c r="BU290"/>
      <c r="BV290" s="70">
        <v>0</v>
      </c>
      <c r="BW290" s="70">
        <v>0</v>
      </c>
      <c r="BX290" s="70">
        <v>0</v>
      </c>
      <c r="BY290" s="70">
        <v>0</v>
      </c>
      <c r="BZ290" s="70">
        <v>0</v>
      </c>
      <c r="CA290" s="70">
        <v>0</v>
      </c>
      <c r="CB290" s="70">
        <v>0</v>
      </c>
      <c r="CC290" s="70">
        <v>0</v>
      </c>
      <c r="CD290" s="70">
        <v>0</v>
      </c>
    </row>
    <row r="291" spans="1:82">
      <c r="A291" s="70" t="s">
        <v>2034</v>
      </c>
      <c r="B291" s="70">
        <v>214</v>
      </c>
      <c r="C291" s="70">
        <v>10</v>
      </c>
      <c r="D291" s="70">
        <v>13</v>
      </c>
      <c r="E291" s="70">
        <v>2013</v>
      </c>
      <c r="F291" s="70" t="s">
        <v>180</v>
      </c>
      <c r="G291" s="70" t="s">
        <v>2024</v>
      </c>
      <c r="H291" s="70" t="s">
        <v>2025</v>
      </c>
      <c r="I291" s="148"/>
      <c r="J291" s="71">
        <v>0</v>
      </c>
      <c r="K291" s="71">
        <v>0.2126751345793472</v>
      </c>
      <c r="L291" s="71">
        <v>1.676220594212577</v>
      </c>
      <c r="M291" s="71">
        <v>4.053532122031374</v>
      </c>
      <c r="N291" s="71">
        <v>4.8131243048497332</v>
      </c>
      <c r="O291" s="71">
        <v>1.1457336699477665</v>
      </c>
      <c r="P291" s="71">
        <v>4.0961984143076107</v>
      </c>
      <c r="Q291" s="71">
        <v>0.211875054112726</v>
      </c>
      <c r="R291" s="71">
        <v>0</v>
      </c>
      <c r="S291" s="71">
        <v>0.12200266736</v>
      </c>
      <c r="T291" s="72"/>
      <c r="U291" s="71">
        <v>0</v>
      </c>
      <c r="V291" s="71">
        <v>85</v>
      </c>
      <c r="W291" s="71">
        <v>24</v>
      </c>
      <c r="X291" s="71">
        <v>775</v>
      </c>
      <c r="Y291" s="71">
        <v>1323</v>
      </c>
      <c r="Z291" s="71">
        <v>626</v>
      </c>
      <c r="AA291" s="71">
        <v>820</v>
      </c>
      <c r="AB291" s="71">
        <v>2739</v>
      </c>
      <c r="AC291" s="71">
        <v>0</v>
      </c>
      <c r="AD291" s="71">
        <v>0.12200266736</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0</v>
      </c>
      <c r="BM291" s="71">
        <v>0</v>
      </c>
      <c r="BN291" s="72"/>
      <c r="BO291" s="71">
        <v>0</v>
      </c>
      <c r="BP291" s="71">
        <v>0</v>
      </c>
      <c r="BQ291" s="71">
        <v>0</v>
      </c>
      <c r="BR291" s="71">
        <v>0</v>
      </c>
      <c r="BS291" s="71">
        <v>0</v>
      </c>
      <c r="BT291" s="71">
        <v>0</v>
      </c>
      <c r="BU291"/>
      <c r="BV291" s="70">
        <v>0</v>
      </c>
      <c r="BW291" s="70">
        <v>0</v>
      </c>
      <c r="BX291" s="70">
        <v>0</v>
      </c>
      <c r="BY291" s="70">
        <v>0</v>
      </c>
      <c r="BZ291" s="70">
        <v>0</v>
      </c>
      <c r="CA291" s="70">
        <v>0</v>
      </c>
      <c r="CB291" s="70">
        <v>0</v>
      </c>
      <c r="CC291" s="70">
        <v>0</v>
      </c>
      <c r="CD291" s="70">
        <v>0</v>
      </c>
    </row>
    <row r="292" spans="1:82">
      <c r="A292" s="70" t="s">
        <v>2035</v>
      </c>
      <c r="B292" s="70">
        <v>215</v>
      </c>
      <c r="C292" s="70">
        <v>11</v>
      </c>
      <c r="D292" s="70">
        <v>13</v>
      </c>
      <c r="E292" s="70">
        <v>2014</v>
      </c>
      <c r="F292" s="70" t="s">
        <v>181</v>
      </c>
      <c r="G292" s="1064" t="s">
        <v>2024</v>
      </c>
      <c r="H292" s="70" t="s">
        <v>2025</v>
      </c>
      <c r="I292" s="148"/>
      <c r="J292" s="71">
        <v>0</v>
      </c>
      <c r="K292" s="71">
        <v>0.20087677646273949</v>
      </c>
      <c r="L292" s="71">
        <v>1.2368117948678159</v>
      </c>
      <c r="M292" s="71">
        <v>3.5595881445235871</v>
      </c>
      <c r="N292" s="71">
        <v>4.3899872146959931</v>
      </c>
      <c r="O292" s="71">
        <v>1.1086893443067534</v>
      </c>
      <c r="P292" s="71">
        <v>4.1425964733497116</v>
      </c>
      <c r="Q292" s="71">
        <v>0.198680014831458</v>
      </c>
      <c r="R292" s="71">
        <v>0</v>
      </c>
      <c r="S292" s="71">
        <v>0.18553819228999999</v>
      </c>
      <c r="T292" s="72"/>
      <c r="U292" s="71">
        <v>0</v>
      </c>
      <c r="V292" s="71">
        <v>72</v>
      </c>
      <c r="W292" s="71">
        <v>16</v>
      </c>
      <c r="X292" s="71">
        <v>685</v>
      </c>
      <c r="Y292" s="71">
        <v>1298</v>
      </c>
      <c r="Z292" s="71">
        <v>638</v>
      </c>
      <c r="AA292" s="71">
        <v>825</v>
      </c>
      <c r="AB292" s="71">
        <v>2677</v>
      </c>
      <c r="AC292" s="71">
        <v>0</v>
      </c>
      <c r="AD292" s="71">
        <v>0.18553819228999999</v>
      </c>
      <c r="AE292" s="72"/>
      <c r="AF292" s="71"/>
      <c r="AG292" s="71"/>
      <c r="AH292" s="71"/>
      <c r="AI292" s="71"/>
      <c r="AJ292" s="71"/>
      <c r="AK292" s="71"/>
      <c r="AL292" s="71"/>
      <c r="AM292" s="71"/>
      <c r="AN292" s="71"/>
      <c r="AO292" s="71"/>
      <c r="AP292" s="71"/>
      <c r="AQ292" s="72"/>
      <c r="AR292" s="71">
        <v>26</v>
      </c>
      <c r="AS292" s="71">
        <v>3</v>
      </c>
      <c r="AT292" s="71">
        <v>0</v>
      </c>
      <c r="AU292" s="71">
        <v>0</v>
      </c>
      <c r="AV292" s="71">
        <v>0</v>
      </c>
      <c r="AW292" s="71">
        <v>0</v>
      </c>
      <c r="AX292" s="71"/>
      <c r="AY292" s="72"/>
      <c r="AZ292" s="71">
        <v>131.69999999999999</v>
      </c>
      <c r="BA292" s="71">
        <v>42</v>
      </c>
      <c r="BB292" s="71">
        <v>0</v>
      </c>
      <c r="BC292" s="71">
        <v>0</v>
      </c>
      <c r="BD292" s="71">
        <v>0</v>
      </c>
      <c r="BE292" s="71">
        <v>0</v>
      </c>
      <c r="BF292" s="71"/>
      <c r="BG292" s="72"/>
      <c r="BH292" s="71">
        <v>0</v>
      </c>
      <c r="BI292" s="71">
        <v>0</v>
      </c>
      <c r="BJ292" s="71">
        <v>0</v>
      </c>
      <c r="BK292" s="71">
        <v>0</v>
      </c>
      <c r="BL292" s="71">
        <v>0</v>
      </c>
      <c r="BM292" s="71">
        <v>0</v>
      </c>
      <c r="BN292" s="72"/>
      <c r="BO292" s="71">
        <v>0</v>
      </c>
      <c r="BP292" s="71">
        <v>0</v>
      </c>
      <c r="BQ292" s="71">
        <v>0</v>
      </c>
      <c r="BR292" s="71">
        <v>0</v>
      </c>
      <c r="BS292" s="71">
        <v>0</v>
      </c>
      <c r="BT292" s="71">
        <v>0</v>
      </c>
      <c r="BU292"/>
      <c r="BV292" s="70">
        <v>0</v>
      </c>
      <c r="BW292" s="70">
        <v>0</v>
      </c>
      <c r="BX292" s="70">
        <v>0</v>
      </c>
      <c r="BY292" s="70">
        <v>0</v>
      </c>
      <c r="BZ292" s="70">
        <v>0</v>
      </c>
      <c r="CA292" s="70">
        <v>0</v>
      </c>
      <c r="CB292" s="70">
        <v>0</v>
      </c>
      <c r="CC292" s="70">
        <v>0</v>
      </c>
      <c r="CD292" s="70">
        <v>0</v>
      </c>
    </row>
    <row r="293" spans="1:82">
      <c r="A293" s="70" t="s">
        <v>2036</v>
      </c>
      <c r="B293" s="70">
        <v>216</v>
      </c>
      <c r="C293" s="70">
        <v>12</v>
      </c>
      <c r="D293" s="70">
        <v>13</v>
      </c>
      <c r="E293" s="70">
        <v>2015</v>
      </c>
      <c r="F293" s="70" t="s">
        <v>182</v>
      </c>
      <c r="G293" s="1064" t="s">
        <v>2024</v>
      </c>
      <c r="H293" s="70" t="s">
        <v>2025</v>
      </c>
      <c r="I293" s="148"/>
      <c r="J293" s="71">
        <v>0</v>
      </c>
      <c r="K293" s="71">
        <v>0.1681910787920686</v>
      </c>
      <c r="L293" s="71">
        <v>1.4059501688269349</v>
      </c>
      <c r="M293" s="71">
        <v>3.0120653568262972</v>
      </c>
      <c r="N293" s="71">
        <v>3.7874151992373992</v>
      </c>
      <c r="O293" s="71">
        <v>1.1480357147015088</v>
      </c>
      <c r="P293" s="71">
        <v>4.095616404621274</v>
      </c>
      <c r="Q293" s="71">
        <v>0.190498956296179</v>
      </c>
      <c r="R293" s="71">
        <v>0</v>
      </c>
      <c r="S293" s="71">
        <v>0.14213555760999999</v>
      </c>
      <c r="T293" s="72"/>
      <c r="U293" s="71">
        <v>0</v>
      </c>
      <c r="V293" s="71">
        <v>72</v>
      </c>
      <c r="W293" s="71">
        <v>16</v>
      </c>
      <c r="X293" s="71">
        <v>685</v>
      </c>
      <c r="Y293" s="71">
        <v>1284</v>
      </c>
      <c r="Z293" s="71">
        <v>667</v>
      </c>
      <c r="AA293" s="71">
        <v>815</v>
      </c>
      <c r="AB293" s="71">
        <v>2622</v>
      </c>
      <c r="AC293" s="71">
        <v>0</v>
      </c>
      <c r="AD293" s="71">
        <v>0.14213555760999999</v>
      </c>
      <c r="AE293" s="72"/>
      <c r="AF293" s="71">
        <v>0</v>
      </c>
      <c r="AG293" s="71">
        <v>128855.8758114644</v>
      </c>
      <c r="AH293" s="71">
        <v>174756.81401685381</v>
      </c>
      <c r="AI293" s="71">
        <v>4208023.8288442334</v>
      </c>
      <c r="AJ293" s="71">
        <v>6067895.5290638488</v>
      </c>
      <c r="AK293" s="71">
        <v>0</v>
      </c>
      <c r="AL293" s="71">
        <v>0</v>
      </c>
      <c r="AM293" s="71">
        <v>359334.1011236757</v>
      </c>
      <c r="AN293" s="71">
        <v>0</v>
      </c>
      <c r="AO293" s="71">
        <v>0</v>
      </c>
      <c r="AP293" s="71">
        <v>10938866.148860076</v>
      </c>
      <c r="AQ293" s="72"/>
      <c r="AR293" s="71">
        <v>34</v>
      </c>
      <c r="AS293" s="71">
        <v>4</v>
      </c>
      <c r="AT293" s="71">
        <v>0</v>
      </c>
      <c r="AU293" s="71">
        <v>0</v>
      </c>
      <c r="AV293" s="71">
        <v>0</v>
      </c>
      <c r="AW293" s="71">
        <v>0</v>
      </c>
      <c r="AX293" s="71"/>
      <c r="AY293" s="72"/>
      <c r="AZ293" s="71">
        <v>197.6</v>
      </c>
      <c r="BA293" s="71">
        <v>71.5</v>
      </c>
      <c r="BB293" s="71">
        <v>0</v>
      </c>
      <c r="BC293" s="71">
        <v>0</v>
      </c>
      <c r="BD293" s="71">
        <v>0</v>
      </c>
      <c r="BE293" s="71">
        <v>0</v>
      </c>
      <c r="BF293" s="71"/>
      <c r="BG293" s="72"/>
      <c r="BH293" s="71">
        <v>0</v>
      </c>
      <c r="BI293" s="71">
        <v>0</v>
      </c>
      <c r="BJ293" s="71">
        <v>0</v>
      </c>
      <c r="BK293" s="71">
        <v>0</v>
      </c>
      <c r="BL293" s="71">
        <v>0</v>
      </c>
      <c r="BM293" s="71">
        <v>0</v>
      </c>
      <c r="BN293" s="72"/>
      <c r="BO293" s="71">
        <v>0</v>
      </c>
      <c r="BP293" s="71">
        <v>0</v>
      </c>
      <c r="BQ293" s="71">
        <v>0</v>
      </c>
      <c r="BR293" s="71">
        <v>0</v>
      </c>
      <c r="BS293" s="71">
        <v>0</v>
      </c>
      <c r="BT293" s="71">
        <v>0</v>
      </c>
      <c r="BU293"/>
      <c r="BV293" s="70">
        <v>0</v>
      </c>
      <c r="BW293" s="70">
        <v>0</v>
      </c>
      <c r="BX293" s="70">
        <v>0</v>
      </c>
      <c r="BY293" s="70">
        <v>0</v>
      </c>
      <c r="BZ293" s="70">
        <v>0</v>
      </c>
      <c r="CA293" s="70">
        <v>0</v>
      </c>
      <c r="CB293" s="70">
        <v>0</v>
      </c>
      <c r="CC293" s="70">
        <v>0</v>
      </c>
      <c r="CD293" s="70">
        <v>0</v>
      </c>
    </row>
    <row r="294" spans="1:82">
      <c r="A294" s="70" t="s">
        <v>2037</v>
      </c>
      <c r="B294" s="70">
        <v>217</v>
      </c>
      <c r="C294" s="70">
        <v>13</v>
      </c>
      <c r="D294" s="70">
        <v>13</v>
      </c>
      <c r="E294" s="70">
        <v>2016</v>
      </c>
      <c r="F294" s="70" t="s">
        <v>155</v>
      </c>
      <c r="G294" s="70" t="s">
        <v>2024</v>
      </c>
      <c r="H294" s="70" t="s">
        <v>2025</v>
      </c>
      <c r="I294" s="148"/>
      <c r="J294" s="71">
        <v>0</v>
      </c>
      <c r="K294" s="71">
        <v>0.16928894529138619</v>
      </c>
      <c r="L294" s="71">
        <v>1.3404196212448243</v>
      </c>
      <c r="M294" s="71">
        <v>2.5101444745067689</v>
      </c>
      <c r="N294" s="71">
        <v>3.5147485479191816</v>
      </c>
      <c r="O294" s="71">
        <v>1.1612992318636535</v>
      </c>
      <c r="P294" s="71">
        <v>4.1153374781494279</v>
      </c>
      <c r="Q294" s="71">
        <v>0.18194810374496445</v>
      </c>
      <c r="R294" s="71">
        <v>0</v>
      </c>
      <c r="S294" s="71">
        <v>0.21618638174999999</v>
      </c>
      <c r="T294" s="72"/>
      <c r="U294" s="71">
        <v>0</v>
      </c>
      <c r="V294" s="71">
        <v>72</v>
      </c>
      <c r="W294" s="71">
        <v>16</v>
      </c>
      <c r="X294" s="71">
        <v>685</v>
      </c>
      <c r="Y294" s="71">
        <v>1298</v>
      </c>
      <c r="Z294" s="71">
        <v>683</v>
      </c>
      <c r="AA294" s="71">
        <v>847</v>
      </c>
      <c r="AB294" s="71">
        <v>2576</v>
      </c>
      <c r="AC294" s="71">
        <v>0</v>
      </c>
      <c r="AD294" s="71">
        <v>0.21618638174999999</v>
      </c>
      <c r="AE294" s="72"/>
      <c r="AF294" s="71">
        <v>0</v>
      </c>
      <c r="AG294" s="71">
        <v>126182.2446468986</v>
      </c>
      <c r="AH294" s="71">
        <v>155025.85357899711</v>
      </c>
      <c r="AI294" s="71">
        <v>3966794.4937224528</v>
      </c>
      <c r="AJ294" s="71">
        <v>5583592.4564656727</v>
      </c>
      <c r="AK294" s="71">
        <v>0</v>
      </c>
      <c r="AL294" s="71">
        <v>0</v>
      </c>
      <c r="AM294" s="71">
        <v>353304.2637528308</v>
      </c>
      <c r="AN294" s="71">
        <v>0</v>
      </c>
      <c r="AO294" s="71">
        <v>0</v>
      </c>
      <c r="AP294" s="71">
        <v>10184899.312166853</v>
      </c>
      <c r="AQ294" s="72"/>
      <c r="AR294" s="71">
        <v>35</v>
      </c>
      <c r="AS294" s="71">
        <v>4</v>
      </c>
      <c r="AT294" s="71">
        <v>0</v>
      </c>
      <c r="AU294" s="71">
        <v>0</v>
      </c>
      <c r="AV294" s="71">
        <v>0</v>
      </c>
      <c r="AW294" s="71">
        <v>0</v>
      </c>
      <c r="AX294" s="71"/>
      <c r="AY294" s="72"/>
      <c r="AZ294" s="71">
        <v>207.1</v>
      </c>
      <c r="BA294" s="71">
        <v>71.5</v>
      </c>
      <c r="BB294" s="71">
        <v>0</v>
      </c>
      <c r="BC294" s="71">
        <v>0</v>
      </c>
      <c r="BD294" s="71">
        <v>0</v>
      </c>
      <c r="BE294" s="71">
        <v>0</v>
      </c>
      <c r="BF294" s="71"/>
      <c r="BG294" s="72"/>
      <c r="BH294" s="71">
        <v>0</v>
      </c>
      <c r="BI294" s="71">
        <v>0</v>
      </c>
      <c r="BJ294" s="71">
        <v>0</v>
      </c>
      <c r="BK294" s="71">
        <v>0</v>
      </c>
      <c r="BL294" s="71">
        <v>0</v>
      </c>
      <c r="BM294" s="71">
        <v>0</v>
      </c>
      <c r="BN294" s="72"/>
      <c r="BO294" s="71">
        <v>0</v>
      </c>
      <c r="BP294" s="71">
        <v>0</v>
      </c>
      <c r="BQ294" s="71">
        <v>0</v>
      </c>
      <c r="BR294" s="71">
        <v>0</v>
      </c>
      <c r="BS294" s="71">
        <v>0</v>
      </c>
      <c r="BT294" s="71">
        <v>0</v>
      </c>
      <c r="BU294"/>
      <c r="BV294" s="70">
        <v>0</v>
      </c>
      <c r="BW294" s="70">
        <v>0</v>
      </c>
      <c r="BX294" s="70">
        <v>0</v>
      </c>
      <c r="BY294" s="70">
        <v>0</v>
      </c>
      <c r="BZ294" s="70">
        <v>0</v>
      </c>
      <c r="CA294" s="70">
        <v>0</v>
      </c>
      <c r="CB294" s="70">
        <v>0</v>
      </c>
      <c r="CC294" s="70">
        <v>0</v>
      </c>
      <c r="CD294" s="70">
        <v>0</v>
      </c>
    </row>
    <row r="295" spans="1:82">
      <c r="A295" s="70" t="s">
        <v>2038</v>
      </c>
      <c r="B295" s="70">
        <v>218</v>
      </c>
      <c r="C295" s="70">
        <v>14</v>
      </c>
      <c r="D295" s="70">
        <v>13</v>
      </c>
      <c r="E295" s="70">
        <v>2017</v>
      </c>
      <c r="F295" s="70" t="s">
        <v>156</v>
      </c>
      <c r="G295" s="70" t="s">
        <v>2024</v>
      </c>
      <c r="H295" s="70" t="s">
        <v>2025</v>
      </c>
      <c r="I295" s="148"/>
      <c r="J295" s="71">
        <v>0</v>
      </c>
      <c r="K295" s="71">
        <v>0.16219614464427884</v>
      </c>
      <c r="L295" s="71">
        <v>1.1635744320338723</v>
      </c>
      <c r="M295" s="71">
        <v>2.4102861855089714</v>
      </c>
      <c r="N295" s="71">
        <v>3.4687928469206244</v>
      </c>
      <c r="O295" s="71">
        <v>1.1574025184054482</v>
      </c>
      <c r="P295" s="71">
        <v>4.1037521157560448</v>
      </c>
      <c r="Q295" s="71">
        <v>0.17096176605495</v>
      </c>
      <c r="R295" s="71">
        <v>0</v>
      </c>
      <c r="S295" s="71">
        <v>0.17069282651999998</v>
      </c>
      <c r="T295" s="72"/>
      <c r="U295" s="71">
        <v>0</v>
      </c>
      <c r="V295" s="71">
        <v>72</v>
      </c>
      <c r="W295" s="71">
        <v>16</v>
      </c>
      <c r="X295" s="71">
        <v>685</v>
      </c>
      <c r="Y295" s="71">
        <v>1271</v>
      </c>
      <c r="Z295" s="71">
        <v>692</v>
      </c>
      <c r="AA295" s="71">
        <v>850</v>
      </c>
      <c r="AB295" s="71">
        <v>2503</v>
      </c>
      <c r="AC295" s="71">
        <v>0</v>
      </c>
      <c r="AD295" s="71">
        <v>0.17069282652000001</v>
      </c>
      <c r="AE295" s="72"/>
      <c r="AF295" s="71">
        <v>0</v>
      </c>
      <c r="AG295" s="71">
        <v>124158.0638087243</v>
      </c>
      <c r="AH295" s="71">
        <v>182129.19651081381</v>
      </c>
      <c r="AI295" s="71">
        <v>3990805.1776446761</v>
      </c>
      <c r="AJ295" s="71">
        <v>6216143.4369684523</v>
      </c>
      <c r="AK295" s="71">
        <v>0</v>
      </c>
      <c r="AL295" s="71">
        <v>0</v>
      </c>
      <c r="AM295" s="71">
        <v>343829.306085099</v>
      </c>
      <c r="AN295" s="71">
        <v>0</v>
      </c>
      <c r="AO295" s="71">
        <v>0</v>
      </c>
      <c r="AP295" s="71">
        <v>10857065.181017764</v>
      </c>
      <c r="AQ295" s="72"/>
      <c r="AR295" s="71">
        <v>35</v>
      </c>
      <c r="AS295" s="71">
        <v>4</v>
      </c>
      <c r="AT295" s="71">
        <v>0</v>
      </c>
      <c r="AU295" s="71">
        <v>0</v>
      </c>
      <c r="AV295" s="71">
        <v>0</v>
      </c>
      <c r="AW295" s="71">
        <v>0</v>
      </c>
      <c r="AX295" s="71"/>
      <c r="AY295" s="72"/>
      <c r="AZ295" s="71">
        <v>207.1</v>
      </c>
      <c r="BA295" s="71">
        <v>71.5</v>
      </c>
      <c r="BB295" s="71">
        <v>0</v>
      </c>
      <c r="BC295" s="71">
        <v>0</v>
      </c>
      <c r="BD295" s="71">
        <v>0</v>
      </c>
      <c r="BE295" s="71">
        <v>0</v>
      </c>
      <c r="BF295" s="71"/>
      <c r="BG295" s="72"/>
      <c r="BH295" s="71">
        <v>0</v>
      </c>
      <c r="BI295" s="71">
        <v>0</v>
      </c>
      <c r="BJ295" s="71">
        <v>0</v>
      </c>
      <c r="BK295" s="71">
        <v>0</v>
      </c>
      <c r="BL295" s="71">
        <v>0</v>
      </c>
      <c r="BM295" s="71">
        <v>0</v>
      </c>
      <c r="BN295" s="72"/>
      <c r="BO295" s="71">
        <v>0</v>
      </c>
      <c r="BP295" s="71">
        <v>0</v>
      </c>
      <c r="BQ295" s="71">
        <v>0</v>
      </c>
      <c r="BR295" s="71">
        <v>0</v>
      </c>
      <c r="BS295" s="71">
        <v>0</v>
      </c>
      <c r="BT295" s="71">
        <v>0</v>
      </c>
      <c r="BU295"/>
      <c r="BV295" s="70">
        <v>0</v>
      </c>
      <c r="BW295" s="70">
        <v>0</v>
      </c>
      <c r="BX295" s="70">
        <v>0</v>
      </c>
      <c r="BY295" s="70">
        <v>0</v>
      </c>
      <c r="BZ295" s="70">
        <v>0</v>
      </c>
      <c r="CA295" s="70">
        <v>0</v>
      </c>
      <c r="CB295" s="70">
        <v>0</v>
      </c>
      <c r="CC295" s="70">
        <v>0</v>
      </c>
      <c r="CD295" s="70">
        <v>0</v>
      </c>
    </row>
    <row r="296" spans="1:82">
      <c r="A296" s="70" t="s">
        <v>2039</v>
      </c>
      <c r="B296" s="70">
        <v>219</v>
      </c>
      <c r="C296" s="70">
        <v>15</v>
      </c>
      <c r="D296" s="70">
        <v>13</v>
      </c>
      <c r="E296" s="70">
        <v>2018</v>
      </c>
      <c r="F296" s="70" t="s">
        <v>183</v>
      </c>
      <c r="G296" s="70" t="s">
        <v>2024</v>
      </c>
      <c r="H296" s="70" t="s">
        <v>2025</v>
      </c>
      <c r="I296" s="148"/>
      <c r="J296" s="71">
        <v>0</v>
      </c>
      <c r="K296" s="71">
        <v>0.1422355367954389</v>
      </c>
      <c r="L296" s="71">
        <v>1.0492497401583158</v>
      </c>
      <c r="M296" s="71">
        <v>2.1783900536552148</v>
      </c>
      <c r="N296" s="71">
        <v>2.5892642030771356</v>
      </c>
      <c r="O296" s="71">
        <v>1.1225284631767605</v>
      </c>
      <c r="P296" s="71">
        <v>4.0342230821315255</v>
      </c>
      <c r="Q296" s="71">
        <v>0.15547318428162801</v>
      </c>
      <c r="R296" s="71">
        <v>0</v>
      </c>
      <c r="S296" s="71">
        <v>0.22462914954000002</v>
      </c>
      <c r="T296" s="72"/>
      <c r="U296" s="71">
        <v>0</v>
      </c>
      <c r="V296" s="71">
        <v>72</v>
      </c>
      <c r="W296" s="71">
        <v>16</v>
      </c>
      <c r="X296" s="71">
        <v>685</v>
      </c>
      <c r="Y296" s="71">
        <v>1266</v>
      </c>
      <c r="Z296" s="71">
        <v>684</v>
      </c>
      <c r="AA296" s="71">
        <v>844</v>
      </c>
      <c r="AB296" s="71">
        <v>2453</v>
      </c>
      <c r="AC296" s="71">
        <v>0</v>
      </c>
      <c r="AD296" s="71">
        <v>0.22462914953999999</v>
      </c>
      <c r="AE296" s="72"/>
      <c r="AF296" s="71">
        <v>0</v>
      </c>
      <c r="AG296" s="71">
        <v>110849.6960642544</v>
      </c>
      <c r="AH296" s="71">
        <v>157703.2146186085</v>
      </c>
      <c r="AI296" s="71">
        <v>4152222.8119933838</v>
      </c>
      <c r="AJ296" s="71">
        <v>5921361.6649862118</v>
      </c>
      <c r="AK296" s="71">
        <v>0</v>
      </c>
      <c r="AL296" s="71">
        <v>0</v>
      </c>
      <c r="AM296" s="71">
        <v>337658.17457567458</v>
      </c>
      <c r="AN296" s="71">
        <v>0</v>
      </c>
      <c r="AO296" s="71">
        <v>0</v>
      </c>
      <c r="AP296" s="71">
        <v>10679795.562238134</v>
      </c>
      <c r="AQ296" s="72"/>
      <c r="AR296" s="71">
        <v>36</v>
      </c>
      <c r="AS296" s="71">
        <v>4</v>
      </c>
      <c r="AT296" s="71">
        <v>0</v>
      </c>
      <c r="AU296" s="71">
        <v>0</v>
      </c>
      <c r="AV296" s="71">
        <v>0</v>
      </c>
      <c r="AW296" s="71">
        <v>0</v>
      </c>
      <c r="AX296" s="71"/>
      <c r="AY296" s="72"/>
      <c r="AZ296" s="71">
        <v>209.7</v>
      </c>
      <c r="BA296" s="71">
        <v>72</v>
      </c>
      <c r="BB296" s="71">
        <v>0</v>
      </c>
      <c r="BC296" s="71">
        <v>0</v>
      </c>
      <c r="BD296" s="71">
        <v>0</v>
      </c>
      <c r="BE296" s="71">
        <v>0</v>
      </c>
      <c r="BF296" s="71"/>
      <c r="BG296" s="72"/>
      <c r="BH296" s="71">
        <v>0</v>
      </c>
      <c r="BI296" s="71">
        <v>0</v>
      </c>
      <c r="BJ296" s="71">
        <v>0</v>
      </c>
      <c r="BK296" s="71">
        <v>0</v>
      </c>
      <c r="BL296" s="71">
        <v>0</v>
      </c>
      <c r="BM296" s="71">
        <v>0</v>
      </c>
      <c r="BN296" s="72"/>
      <c r="BO296" s="71">
        <v>0</v>
      </c>
      <c r="BP296" s="71">
        <v>0</v>
      </c>
      <c r="BQ296" s="71">
        <v>0</v>
      </c>
      <c r="BR296" s="71">
        <v>0</v>
      </c>
      <c r="BS296" s="71">
        <v>0</v>
      </c>
      <c r="BT296" s="71">
        <v>0</v>
      </c>
      <c r="BU296"/>
      <c r="BV296" s="70">
        <v>0</v>
      </c>
      <c r="BW296" s="70">
        <v>0</v>
      </c>
      <c r="BX296" s="70">
        <v>0</v>
      </c>
      <c r="BY296" s="70">
        <v>0</v>
      </c>
      <c r="BZ296" s="70">
        <v>0</v>
      </c>
      <c r="CA296" s="70">
        <v>0</v>
      </c>
      <c r="CB296" s="70">
        <v>0</v>
      </c>
      <c r="CC296" s="70">
        <v>0</v>
      </c>
      <c r="CD296" s="70">
        <v>0</v>
      </c>
    </row>
    <row r="297" spans="1:82">
      <c r="A297" s="70" t="s">
        <v>2040</v>
      </c>
      <c r="B297" s="70">
        <v>220</v>
      </c>
      <c r="C297" s="70">
        <v>16</v>
      </c>
      <c r="D297" s="70">
        <v>13</v>
      </c>
      <c r="E297" s="70">
        <v>2019</v>
      </c>
      <c r="F297" s="70" t="s">
        <v>158</v>
      </c>
      <c r="G297" s="70" t="s">
        <v>2024</v>
      </c>
      <c r="H297" s="70" t="s">
        <v>2025</v>
      </c>
      <c r="I297" s="148"/>
      <c r="J297" s="71">
        <v>0</v>
      </c>
      <c r="K297" s="71">
        <v>0.13336280487627183</v>
      </c>
      <c r="L297" s="71">
        <v>1.0680856728512462</v>
      </c>
      <c r="M297" s="71">
        <v>2.2220286311628361</v>
      </c>
      <c r="N297" s="71">
        <v>2.722476760709966</v>
      </c>
      <c r="O297" s="71">
        <v>1.1164938958560815</v>
      </c>
      <c r="P297" s="71">
        <v>3.9009055377447401</v>
      </c>
      <c r="Q297" s="71">
        <v>0.14631493053876299</v>
      </c>
      <c r="R297" s="71">
        <v>0</v>
      </c>
      <c r="S297" s="71">
        <v>0.20626477891999997</v>
      </c>
      <c r="T297" s="72"/>
      <c r="U297" s="71">
        <v>0</v>
      </c>
      <c r="V297" s="71">
        <v>72</v>
      </c>
      <c r="W297" s="71">
        <v>16</v>
      </c>
      <c r="X297" s="71">
        <v>685</v>
      </c>
      <c r="Y297" s="71">
        <v>1245</v>
      </c>
      <c r="Z297" s="71">
        <v>699</v>
      </c>
      <c r="AA297" s="71">
        <v>810</v>
      </c>
      <c r="AB297" s="71">
        <v>2371</v>
      </c>
      <c r="AC297" s="71">
        <v>0</v>
      </c>
      <c r="AD297" s="71">
        <v>0.20626477892</v>
      </c>
      <c r="AE297" s="72"/>
      <c r="AF297" s="71">
        <v>0</v>
      </c>
      <c r="AG297" s="71">
        <v>107250.4794374568</v>
      </c>
      <c r="AH297" s="71">
        <v>188161.4325731229</v>
      </c>
      <c r="AI297" s="71">
        <v>3926294.6175141372</v>
      </c>
      <c r="AJ297" s="71">
        <v>5828195.3329296494</v>
      </c>
      <c r="AK297" s="71">
        <v>0</v>
      </c>
      <c r="AL297" s="71">
        <v>0</v>
      </c>
      <c r="AM297" s="71">
        <v>322912.35112155625</v>
      </c>
      <c r="AN297" s="71">
        <v>0</v>
      </c>
      <c r="AO297" s="71">
        <v>0</v>
      </c>
      <c r="AP297" s="71">
        <v>10372814.213575922</v>
      </c>
      <c r="AQ297" s="72"/>
      <c r="AR297" s="71">
        <v>36</v>
      </c>
      <c r="AS297" s="71">
        <v>4</v>
      </c>
      <c r="AT297" s="71">
        <v>0</v>
      </c>
      <c r="AU297" s="71">
        <v>0</v>
      </c>
      <c r="AV297" s="71">
        <v>0</v>
      </c>
      <c r="AW297" s="71">
        <v>0</v>
      </c>
      <c r="AX297" s="71"/>
      <c r="AY297" s="72"/>
      <c r="AZ297" s="71">
        <v>209.6</v>
      </c>
      <c r="BA297" s="71">
        <v>71.5</v>
      </c>
      <c r="BB297" s="71">
        <v>0</v>
      </c>
      <c r="BC297" s="71">
        <v>0</v>
      </c>
      <c r="BD297" s="71">
        <v>0</v>
      </c>
      <c r="BE297" s="71">
        <v>0</v>
      </c>
      <c r="BF297" s="71"/>
      <c r="BG297" s="72"/>
      <c r="BH297" s="71">
        <v>0</v>
      </c>
      <c r="BI297" s="71">
        <v>0</v>
      </c>
      <c r="BJ297" s="71">
        <v>0</v>
      </c>
      <c r="BK297" s="71">
        <v>0</v>
      </c>
      <c r="BL297" s="71">
        <v>0</v>
      </c>
      <c r="BM297" s="71">
        <v>0</v>
      </c>
      <c r="BN297" s="72"/>
      <c r="BO297" s="71">
        <v>0</v>
      </c>
      <c r="BP297" s="71">
        <v>0</v>
      </c>
      <c r="BQ297" s="71">
        <v>0</v>
      </c>
      <c r="BR297" s="71">
        <v>0</v>
      </c>
      <c r="BS297" s="71">
        <v>0</v>
      </c>
      <c r="BT297" s="71">
        <v>0</v>
      </c>
      <c r="BU297"/>
      <c r="BV297" s="70">
        <v>0</v>
      </c>
      <c r="BW297" s="70">
        <v>0</v>
      </c>
      <c r="BX297" s="70">
        <v>0</v>
      </c>
      <c r="BY297" s="70">
        <v>0</v>
      </c>
      <c r="BZ297" s="70">
        <v>0</v>
      </c>
      <c r="CA297" s="70">
        <v>0</v>
      </c>
      <c r="CB297" s="70">
        <v>0</v>
      </c>
      <c r="CC297" s="70">
        <v>0</v>
      </c>
      <c r="CD297" s="70">
        <v>0</v>
      </c>
    </row>
    <row r="298" spans="1:82">
      <c r="A298" s="70" t="s">
        <v>2041</v>
      </c>
      <c r="B298" s="70">
        <v>221</v>
      </c>
      <c r="C298" s="70">
        <v>17</v>
      </c>
      <c r="D298" s="70">
        <v>13</v>
      </c>
      <c r="E298" s="70">
        <v>2020</v>
      </c>
      <c r="F298" s="70" t="s">
        <v>159</v>
      </c>
      <c r="G298" s="70" t="s">
        <v>2024</v>
      </c>
      <c r="H298" s="70" t="s">
        <v>2025</v>
      </c>
      <c r="I298" s="148"/>
      <c r="J298" s="71">
        <v>0</v>
      </c>
      <c r="K298" s="71">
        <v>0.10174373868187052</v>
      </c>
      <c r="L298" s="71">
        <v>1.5528166650708277</v>
      </c>
      <c r="M298" s="71">
        <v>2.3383946221376699</v>
      </c>
      <c r="N298" s="71">
        <v>2.6941289691485779</v>
      </c>
      <c r="O298" s="71">
        <v>0.98800256544177878</v>
      </c>
      <c r="P298" s="71">
        <v>3.6610153248298891</v>
      </c>
      <c r="Q298" s="71">
        <v>0.137732249859876</v>
      </c>
      <c r="R298" s="71">
        <v>0</v>
      </c>
      <c r="S298" s="71">
        <v>0.1211359216</v>
      </c>
      <c r="T298" s="72"/>
      <c r="U298" s="71">
        <v>0</v>
      </c>
      <c r="V298" s="71">
        <v>49</v>
      </c>
      <c r="W298" s="71">
        <v>21</v>
      </c>
      <c r="X298" s="71">
        <v>703</v>
      </c>
      <c r="Y298" s="71">
        <v>1237</v>
      </c>
      <c r="Z298" s="71">
        <v>706</v>
      </c>
      <c r="AA298" s="71">
        <v>808</v>
      </c>
      <c r="AB298" s="71">
        <v>2336</v>
      </c>
      <c r="AC298" s="71">
        <v>0</v>
      </c>
      <c r="AD298" s="71">
        <v>0.1211359216</v>
      </c>
      <c r="AE298" s="72"/>
      <c r="AF298" s="71">
        <v>0</v>
      </c>
      <c r="AG298" s="71">
        <v>75928.172283999229</v>
      </c>
      <c r="AH298" s="71">
        <v>313278.37186544441</v>
      </c>
      <c r="AI298" s="71">
        <v>3960278.8443672955</v>
      </c>
      <c r="AJ298" s="71">
        <v>5712459.3881628234</v>
      </c>
      <c r="AK298" s="71"/>
      <c r="AL298" s="71"/>
      <c r="AM298" s="71">
        <v>304873.95350131334</v>
      </c>
      <c r="AN298" s="71"/>
      <c r="AO298" s="71"/>
      <c r="AP298" s="71">
        <v>10366818.730180876</v>
      </c>
      <c r="AQ298" s="72"/>
      <c r="AR298" s="71">
        <v>36</v>
      </c>
      <c r="AS298" s="71">
        <v>4</v>
      </c>
      <c r="AT298" s="71">
        <v>0</v>
      </c>
      <c r="AU298" s="71">
        <v>0</v>
      </c>
      <c r="AV298" s="71">
        <v>0</v>
      </c>
      <c r="AW298" s="71">
        <v>0</v>
      </c>
      <c r="AX298" s="71"/>
      <c r="AY298" s="72"/>
      <c r="AZ298" s="71">
        <v>209.6</v>
      </c>
      <c r="BA298" s="71">
        <v>71.5</v>
      </c>
      <c r="BB298" s="71">
        <v>0</v>
      </c>
      <c r="BC298" s="71">
        <v>0</v>
      </c>
      <c r="BD298" s="71">
        <v>0</v>
      </c>
      <c r="BE298" s="71">
        <v>0</v>
      </c>
      <c r="BF298" s="71"/>
      <c r="BG298" s="72"/>
      <c r="BH298" s="71">
        <v>0</v>
      </c>
      <c r="BI298" s="71">
        <v>0</v>
      </c>
      <c r="BJ298" s="71">
        <v>0</v>
      </c>
      <c r="BK298" s="71">
        <v>0</v>
      </c>
      <c r="BL298" s="71">
        <v>0</v>
      </c>
      <c r="BM298" s="71">
        <v>0</v>
      </c>
      <c r="BN298" s="72"/>
      <c r="BO298" s="71">
        <v>0</v>
      </c>
      <c r="BP298" s="71">
        <v>0</v>
      </c>
      <c r="BQ298" s="71">
        <v>0</v>
      </c>
      <c r="BR298" s="71">
        <v>0</v>
      </c>
      <c r="BS298" s="71">
        <v>0</v>
      </c>
      <c r="BT298" s="71">
        <v>0</v>
      </c>
      <c r="BU298"/>
      <c r="BV298" s="70">
        <v>0</v>
      </c>
      <c r="BW298" s="70">
        <v>0</v>
      </c>
      <c r="BX298" s="70">
        <v>0</v>
      </c>
      <c r="BY298" s="70">
        <v>0</v>
      </c>
      <c r="BZ298" s="70">
        <v>0</v>
      </c>
      <c r="CA298" s="70">
        <v>0</v>
      </c>
      <c r="CB298" s="70">
        <v>0</v>
      </c>
      <c r="CC298" s="70">
        <v>0</v>
      </c>
      <c r="CD298" s="70">
        <v>0</v>
      </c>
    </row>
    <row r="299" spans="1:82">
      <c r="A299" s="70" t="s">
        <v>2042</v>
      </c>
      <c r="B299" s="70">
        <v>221</v>
      </c>
      <c r="C299" s="70">
        <v>18</v>
      </c>
      <c r="D299" s="70">
        <v>13</v>
      </c>
      <c r="E299" s="70">
        <v>2021</v>
      </c>
      <c r="F299" s="70" t="s">
        <v>160</v>
      </c>
      <c r="G299" s="70" t="s">
        <v>2024</v>
      </c>
      <c r="H299" s="70" t="s">
        <v>2025</v>
      </c>
      <c r="I299" s="148"/>
      <c r="J299" s="71">
        <v>0</v>
      </c>
      <c r="K299" s="71">
        <v>0.10276551864730406</v>
      </c>
      <c r="L299" s="71">
        <v>1.4273569776543851</v>
      </c>
      <c r="M299" s="71">
        <v>2.1212653182983554</v>
      </c>
      <c r="N299" s="71">
        <v>2.3904585352049161</v>
      </c>
      <c r="O299" s="71">
        <v>0.94595842440436295</v>
      </c>
      <c r="P299" s="71">
        <v>3.7544608005153806</v>
      </c>
      <c r="Q299" s="71">
        <v>0.13335615329574399</v>
      </c>
      <c r="R299" s="71">
        <v>0</v>
      </c>
      <c r="S299" s="71">
        <v>7.7651538880000009E-2</v>
      </c>
      <c r="T299" s="72"/>
      <c r="U299" s="71">
        <v>0</v>
      </c>
      <c r="V299" s="71">
        <v>49</v>
      </c>
      <c r="W299" s="71">
        <v>21</v>
      </c>
      <c r="X299" s="71">
        <v>703</v>
      </c>
      <c r="Y299" s="71">
        <v>1244</v>
      </c>
      <c r="Z299" s="71">
        <v>696</v>
      </c>
      <c r="AA299" s="71">
        <v>808</v>
      </c>
      <c r="AB299" s="71">
        <v>2284</v>
      </c>
      <c r="AC299" s="71">
        <v>0</v>
      </c>
      <c r="AD299" s="71">
        <v>7.7651538880000009E-2</v>
      </c>
      <c r="AE299" s="72"/>
      <c r="AF299" s="71">
        <v>0</v>
      </c>
      <c r="AG299" s="71">
        <v>78993.405724901342</v>
      </c>
      <c r="AH299" s="71">
        <v>301146.5711810927</v>
      </c>
      <c r="AI299" s="71">
        <v>4193880.7757022991</v>
      </c>
      <c r="AJ299" s="71">
        <v>5604020.1406788304</v>
      </c>
      <c r="AK299" s="71">
        <v>0</v>
      </c>
      <c r="AL299" s="71">
        <v>0</v>
      </c>
      <c r="AM299" s="71">
        <v>299806.71975302184</v>
      </c>
      <c r="AN299" s="71">
        <v>0</v>
      </c>
      <c r="AO299" s="71">
        <v>0</v>
      </c>
      <c r="AP299" s="71">
        <v>10477847.613040144</v>
      </c>
      <c r="AQ299" s="72"/>
      <c r="AR299" s="71">
        <v>36</v>
      </c>
      <c r="AS299" s="71">
        <v>4</v>
      </c>
      <c r="AT299" s="71">
        <v>0</v>
      </c>
      <c r="AU299" s="71">
        <v>0</v>
      </c>
      <c r="AV299" s="71">
        <v>0</v>
      </c>
      <c r="AW299" s="71">
        <v>0</v>
      </c>
      <c r="AX299" s="71"/>
      <c r="AY299" s="72"/>
      <c r="AZ299" s="71">
        <v>209.6</v>
      </c>
      <c r="BA299" s="71">
        <v>71.5</v>
      </c>
      <c r="BB299" s="71">
        <v>0</v>
      </c>
      <c r="BC299" s="71">
        <v>0</v>
      </c>
      <c r="BD299" s="71">
        <v>0</v>
      </c>
      <c r="BE299" s="71">
        <v>0</v>
      </c>
      <c r="BF299" s="71"/>
      <c r="BG299" s="72"/>
      <c r="BH299" s="71">
        <v>0</v>
      </c>
      <c r="BI299" s="71">
        <v>0</v>
      </c>
      <c r="BJ299" s="71">
        <v>0</v>
      </c>
      <c r="BK299" s="71">
        <v>0</v>
      </c>
      <c r="BL299" s="71">
        <v>0</v>
      </c>
      <c r="BM299" s="71">
        <v>0</v>
      </c>
      <c r="BN299" s="72"/>
      <c r="BO299" s="71">
        <v>0</v>
      </c>
      <c r="BP299" s="71">
        <v>0</v>
      </c>
      <c r="BQ299" s="71">
        <v>0</v>
      </c>
      <c r="BR299" s="71">
        <v>0</v>
      </c>
      <c r="BS299" s="71">
        <v>0</v>
      </c>
      <c r="BT299" s="71">
        <v>0</v>
      </c>
      <c r="BU299"/>
      <c r="BV299" s="70">
        <v>0</v>
      </c>
      <c r="BW299" s="70">
        <v>0</v>
      </c>
      <c r="BX299" s="70">
        <v>0</v>
      </c>
      <c r="BY299" s="70">
        <v>0</v>
      </c>
      <c r="BZ299" s="70">
        <v>0</v>
      </c>
      <c r="CA299" s="70">
        <v>0</v>
      </c>
      <c r="CB299" s="70">
        <v>0</v>
      </c>
      <c r="CC299" s="70">
        <v>0</v>
      </c>
      <c r="CD299" s="70">
        <v>0</v>
      </c>
    </row>
    <row r="300" spans="1:82">
      <c r="A300" s="70" t="s">
        <v>2043</v>
      </c>
      <c r="B300" s="70">
        <v>221</v>
      </c>
      <c r="C300" s="70">
        <v>19</v>
      </c>
      <c r="D300" s="70">
        <v>13</v>
      </c>
      <c r="E300" s="70">
        <v>2022</v>
      </c>
      <c r="F300" s="70" t="s">
        <v>161</v>
      </c>
      <c r="G300" s="70" t="s">
        <v>2024</v>
      </c>
      <c r="H300" s="70" t="s">
        <v>2025</v>
      </c>
      <c r="I300" s="148"/>
      <c r="J300" s="71">
        <v>0</v>
      </c>
      <c r="K300" s="71">
        <v>0.10827092462237459</v>
      </c>
      <c r="L300" s="71">
        <v>1.3950404604286823</v>
      </c>
      <c r="M300" s="71">
        <v>2.3903458972966551</v>
      </c>
      <c r="N300" s="71">
        <v>3.0299700699155032</v>
      </c>
      <c r="O300" s="71">
        <v>0.99706317389653565</v>
      </c>
      <c r="P300" s="71">
        <v>3.6614709163095696</v>
      </c>
      <c r="Q300" s="71">
        <v>0.13180957737336166</v>
      </c>
      <c r="R300" s="71">
        <v>0</v>
      </c>
      <c r="S300" s="71">
        <v>7.7233091389999994E-2</v>
      </c>
      <c r="T300" s="72"/>
      <c r="U300" s="71">
        <v>0</v>
      </c>
      <c r="V300" s="71">
        <v>49</v>
      </c>
      <c r="W300" s="71">
        <v>21</v>
      </c>
      <c r="X300" s="71">
        <v>703</v>
      </c>
      <c r="Y300" s="71">
        <v>1215</v>
      </c>
      <c r="Z300" s="71">
        <v>697</v>
      </c>
      <c r="AA300" s="71">
        <v>800</v>
      </c>
      <c r="AB300" s="71">
        <v>2239</v>
      </c>
      <c r="AC300" s="71">
        <v>0</v>
      </c>
      <c r="AD300" s="71">
        <v>7.7233091389999994E-2</v>
      </c>
      <c r="AE300" s="72"/>
      <c r="AF300" s="71">
        <v>0</v>
      </c>
      <c r="AG300" s="71">
        <v>80901.66305463131</v>
      </c>
      <c r="AH300" s="71">
        <v>297639.52845606511</v>
      </c>
      <c r="AI300" s="71">
        <v>3891853.1627410529</v>
      </c>
      <c r="AJ300" s="71">
        <v>5660497.776292068</v>
      </c>
      <c r="AK300" s="71">
        <v>0</v>
      </c>
      <c r="AL300" s="71">
        <v>0</v>
      </c>
      <c r="AM300" s="71">
        <v>289116.01217753172</v>
      </c>
      <c r="AN300" s="71">
        <v>0</v>
      </c>
      <c r="AO300" s="71">
        <v>0</v>
      </c>
      <c r="AP300" s="71">
        <v>10220008.142721349</v>
      </c>
      <c r="AQ300" s="72"/>
      <c r="AR300" s="71">
        <v>38</v>
      </c>
      <c r="AS300" s="71">
        <v>4</v>
      </c>
      <c r="AT300" s="71">
        <v>0</v>
      </c>
      <c r="AU300" s="71">
        <v>0</v>
      </c>
      <c r="AV300" s="71">
        <v>0</v>
      </c>
      <c r="AW300" s="71">
        <v>0</v>
      </c>
      <c r="AX300" s="71"/>
      <c r="AY300" s="72"/>
      <c r="AZ300" s="71">
        <v>224.5</v>
      </c>
      <c r="BA300" s="71">
        <v>71.5</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2044</v>
      </c>
      <c r="B301" s="70">
        <v>221</v>
      </c>
      <c r="C301" s="70">
        <v>20</v>
      </c>
      <c r="D301" s="70">
        <v>13</v>
      </c>
      <c r="E301" s="70">
        <v>2023</v>
      </c>
      <c r="F301" s="70" t="s">
        <v>1539</v>
      </c>
      <c r="G301" s="70" t="s">
        <v>2024</v>
      </c>
      <c r="H301" s="70" t="s">
        <v>2025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38</v>
      </c>
      <c r="AS301" s="71">
        <v>4</v>
      </c>
      <c r="AT301" s="71">
        <v>0</v>
      </c>
      <c r="AU301" s="71">
        <v>0</v>
      </c>
      <c r="AV301" s="71">
        <v>0</v>
      </c>
      <c r="AW301" s="71">
        <v>0</v>
      </c>
      <c r="AX301" s="71"/>
      <c r="AY301" s="72"/>
      <c r="AZ301" s="71">
        <v>224.5</v>
      </c>
      <c r="BA301" s="71">
        <v>71.5</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2045</v>
      </c>
      <c r="B302" s="70">
        <v>221</v>
      </c>
      <c r="C302" s="70">
        <v>21</v>
      </c>
      <c r="D302" s="70">
        <v>13</v>
      </c>
      <c r="E302" s="70">
        <v>2024</v>
      </c>
      <c r="F302" s="70" t="s">
        <v>1554</v>
      </c>
      <c r="G302" s="70" t="s">
        <v>2024</v>
      </c>
      <c r="H302" s="70" t="s">
        <v>2025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2046</v>
      </c>
      <c r="B303" s="70">
        <v>273</v>
      </c>
      <c r="C303" s="70">
        <v>1</v>
      </c>
      <c r="D303" s="70">
        <v>17</v>
      </c>
      <c r="E303" s="70">
        <v>1990</v>
      </c>
      <c r="F303" s="70" t="s">
        <v>787</v>
      </c>
      <c r="G303" s="70" t="s">
        <v>1685</v>
      </c>
      <c r="H303" s="70" t="s">
        <v>1686</v>
      </c>
      <c r="I303" s="148"/>
      <c r="J303" s="71">
        <v>7.2483874263571249</v>
      </c>
      <c r="K303" s="71">
        <v>1.584958414544178</v>
      </c>
      <c r="L303" s="71">
        <v>29.666952286108891</v>
      </c>
      <c r="M303" s="71">
        <v>2.4364366005290758</v>
      </c>
      <c r="N303" s="71">
        <v>6.7873859810602761</v>
      </c>
      <c r="O303" s="71">
        <v>3.2043825158712012</v>
      </c>
      <c r="P303" s="71">
        <v>5.5022197758935034</v>
      </c>
      <c r="Q303" s="71">
        <v>0.24032113082655299</v>
      </c>
      <c r="R303" s="71">
        <v>0</v>
      </c>
      <c r="S303" s="71">
        <v>0.19569648884134669</v>
      </c>
      <c r="T303" s="72"/>
      <c r="U303" s="71">
        <v>203509</v>
      </c>
      <c r="V303" s="71">
        <v>290</v>
      </c>
      <c r="W303" s="71">
        <v>347</v>
      </c>
      <c r="X303" s="71">
        <v>817</v>
      </c>
      <c r="Y303" s="71">
        <v>1452</v>
      </c>
      <c r="Z303" s="71">
        <v>1318</v>
      </c>
      <c r="AA303" s="71">
        <v>1336</v>
      </c>
      <c r="AB303" s="71">
        <v>3902</v>
      </c>
      <c r="AC303" s="71">
        <v>0</v>
      </c>
      <c r="AD303" s="71">
        <v>0.19569648884134669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2047</v>
      </c>
      <c r="B304" s="70">
        <v>274</v>
      </c>
      <c r="C304" s="70">
        <v>2</v>
      </c>
      <c r="D304" s="70">
        <v>17</v>
      </c>
      <c r="E304" s="70">
        <v>2005</v>
      </c>
      <c r="F304" s="70" t="s">
        <v>789</v>
      </c>
      <c r="G304" s="70" t="s">
        <v>1685</v>
      </c>
      <c r="H304" s="70" t="s">
        <v>1686</v>
      </c>
      <c r="I304" s="148"/>
      <c r="J304" s="71">
        <v>1.57275080470674</v>
      </c>
      <c r="K304" s="71">
        <v>0.75072901956335869</v>
      </c>
      <c r="L304" s="71">
        <v>14.527214313056939</v>
      </c>
      <c r="M304" s="71">
        <v>3.3929173736726712</v>
      </c>
      <c r="N304" s="71">
        <v>6.969842163021494</v>
      </c>
      <c r="O304" s="71">
        <v>3.5128555577442002</v>
      </c>
      <c r="P304" s="71">
        <v>4.4101378965460114</v>
      </c>
      <c r="Q304" s="71">
        <v>0.17744992262471601</v>
      </c>
      <c r="R304" s="71">
        <v>0</v>
      </c>
      <c r="S304" s="71">
        <v>0</v>
      </c>
      <c r="T304" s="72"/>
      <c r="U304" s="71">
        <v>48575</v>
      </c>
      <c r="V304" s="71">
        <v>229</v>
      </c>
      <c r="W304" s="71">
        <v>129</v>
      </c>
      <c r="X304" s="71">
        <v>551</v>
      </c>
      <c r="Y304" s="71">
        <v>1421</v>
      </c>
      <c r="Z304" s="71">
        <v>1672</v>
      </c>
      <c r="AA304" s="71">
        <v>877</v>
      </c>
      <c r="AB304" s="71">
        <v>3012</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2048</v>
      </c>
      <c r="B305" s="70">
        <v>275</v>
      </c>
      <c r="C305" s="70">
        <v>3</v>
      </c>
      <c r="D305" s="70">
        <v>17</v>
      </c>
      <c r="E305" s="70">
        <v>2006</v>
      </c>
      <c r="F305" s="70" t="s">
        <v>790</v>
      </c>
      <c r="G305" s="70" t="s">
        <v>1685</v>
      </c>
      <c r="H305" s="70" t="s">
        <v>1686</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2049</v>
      </c>
      <c r="B306" s="70">
        <v>276</v>
      </c>
      <c r="C306" s="70">
        <v>4</v>
      </c>
      <c r="D306" s="70">
        <v>17</v>
      </c>
      <c r="E306" s="70">
        <v>2007</v>
      </c>
      <c r="F306" s="70" t="s">
        <v>791</v>
      </c>
      <c r="G306" s="70" t="s">
        <v>1685</v>
      </c>
      <c r="H306" s="70" t="s">
        <v>1686</v>
      </c>
      <c r="I306" s="148"/>
      <c r="J306" s="71">
        <v>1.3826340935938519</v>
      </c>
      <c r="K306" s="71">
        <v>0.48690185504590711</v>
      </c>
      <c r="L306" s="71">
        <v>14.69031816693966</v>
      </c>
      <c r="M306" s="71">
        <v>3.6723760190036558</v>
      </c>
      <c r="N306" s="71">
        <v>6.7460844571290748</v>
      </c>
      <c r="O306" s="71">
        <v>3.3387815570497432</v>
      </c>
      <c r="P306" s="71">
        <v>4.1515856466452687</v>
      </c>
      <c r="Q306" s="71">
        <v>0.17721812943858201</v>
      </c>
      <c r="R306" s="71">
        <v>0</v>
      </c>
      <c r="S306" s="71">
        <v>0</v>
      </c>
      <c r="T306" s="72"/>
      <c r="U306" s="71">
        <v>45406</v>
      </c>
      <c r="V306" s="71">
        <v>162</v>
      </c>
      <c r="W306" s="71">
        <v>179</v>
      </c>
      <c r="X306" s="71">
        <v>747</v>
      </c>
      <c r="Y306" s="71">
        <v>1379</v>
      </c>
      <c r="Z306" s="71">
        <v>1652</v>
      </c>
      <c r="AA306" s="71">
        <v>813</v>
      </c>
      <c r="AB306" s="71">
        <v>2849</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2050</v>
      </c>
      <c r="B307" s="70">
        <v>277</v>
      </c>
      <c r="C307" s="70">
        <v>5</v>
      </c>
      <c r="D307" s="70">
        <v>17</v>
      </c>
      <c r="E307" s="70">
        <v>2008</v>
      </c>
      <c r="F307" s="70" t="s">
        <v>792</v>
      </c>
      <c r="G307" s="70" t="s">
        <v>1685</v>
      </c>
      <c r="H307" s="70" t="s">
        <v>1686</v>
      </c>
      <c r="I307" s="148"/>
      <c r="J307" s="71">
        <v>1.5024832829321619</v>
      </c>
      <c r="K307" s="71">
        <v>0.42733305239478048</v>
      </c>
      <c r="L307" s="71">
        <v>12.6845352961989</v>
      </c>
      <c r="M307" s="71">
        <v>4.2970355585110811</v>
      </c>
      <c r="N307" s="71">
        <v>6.7972235712713394</v>
      </c>
      <c r="O307" s="71">
        <v>3.215807092685703</v>
      </c>
      <c r="P307" s="71">
        <v>3.8918202104712969</v>
      </c>
      <c r="Q307" s="71">
        <v>0.17073980976633399</v>
      </c>
      <c r="R307" s="71">
        <v>0</v>
      </c>
      <c r="S307" s="71">
        <v>0</v>
      </c>
      <c r="T307" s="72"/>
      <c r="U307" s="71">
        <v>51843</v>
      </c>
      <c r="V307" s="71">
        <v>162</v>
      </c>
      <c r="W307" s="71">
        <v>179</v>
      </c>
      <c r="X307" s="71">
        <v>747</v>
      </c>
      <c r="Y307" s="71">
        <v>1371</v>
      </c>
      <c r="Z307" s="71">
        <v>1647</v>
      </c>
      <c r="AA307" s="71">
        <v>763</v>
      </c>
      <c r="AB307" s="71">
        <v>2790</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2051</v>
      </c>
      <c r="B308" s="70">
        <v>278</v>
      </c>
      <c r="C308" s="70">
        <v>6</v>
      </c>
      <c r="D308" s="70">
        <v>17</v>
      </c>
      <c r="E308" s="70">
        <v>2009</v>
      </c>
      <c r="F308" s="70" t="s">
        <v>176</v>
      </c>
      <c r="G308" s="70" t="s">
        <v>1685</v>
      </c>
      <c r="H308" s="70" t="s">
        <v>1686</v>
      </c>
      <c r="I308" s="148"/>
      <c r="J308" s="71">
        <v>1.322338676907868</v>
      </c>
      <c r="K308" s="71">
        <v>0.2778367373267141</v>
      </c>
      <c r="L308" s="71">
        <v>15.336194998280449</v>
      </c>
      <c r="M308" s="71">
        <v>3.5254811323447188</v>
      </c>
      <c r="N308" s="71">
        <v>5.8383339193207604</v>
      </c>
      <c r="O308" s="71">
        <v>3.2401995273627531</v>
      </c>
      <c r="P308" s="71">
        <v>3.7909325982031561</v>
      </c>
      <c r="Q308" s="71">
        <v>0.16090070906420001</v>
      </c>
      <c r="R308" s="71">
        <v>0</v>
      </c>
      <c r="S308" s="71">
        <v>0</v>
      </c>
      <c r="T308" s="72"/>
      <c r="U308" s="71">
        <v>46077</v>
      </c>
      <c r="V308" s="71">
        <v>129</v>
      </c>
      <c r="W308" s="71">
        <v>248</v>
      </c>
      <c r="X308" s="71">
        <v>774</v>
      </c>
      <c r="Y308" s="71">
        <v>1371</v>
      </c>
      <c r="Z308" s="71">
        <v>1638</v>
      </c>
      <c r="AA308" s="71">
        <v>763</v>
      </c>
      <c r="AB308" s="71">
        <v>2760</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2052</v>
      </c>
      <c r="B309" s="70">
        <v>279</v>
      </c>
      <c r="C309" s="70">
        <v>7</v>
      </c>
      <c r="D309" s="70">
        <v>17</v>
      </c>
      <c r="E309" s="70">
        <v>2010</v>
      </c>
      <c r="F309" s="70" t="s">
        <v>177</v>
      </c>
      <c r="G309" s="70" t="s">
        <v>1685</v>
      </c>
      <c r="H309" s="70" t="s">
        <v>1686</v>
      </c>
      <c r="I309" s="148"/>
      <c r="J309" s="71">
        <v>1.245623383484096</v>
      </c>
      <c r="K309" s="71">
        <v>0.28975766278455328</v>
      </c>
      <c r="L309" s="71">
        <v>13.96210648063234</v>
      </c>
      <c r="M309" s="71">
        <v>3.1557973046920398</v>
      </c>
      <c r="N309" s="71">
        <v>5.7112525817450619</v>
      </c>
      <c r="O309" s="71">
        <v>3.1720497656739459</v>
      </c>
      <c r="P309" s="71">
        <v>3.9186053733635662</v>
      </c>
      <c r="Q309" s="71">
        <v>0.16548198806682499</v>
      </c>
      <c r="R309" s="71">
        <v>0</v>
      </c>
      <c r="S309" s="71">
        <v>0</v>
      </c>
      <c r="T309" s="72"/>
      <c r="U309" s="71">
        <v>48587</v>
      </c>
      <c r="V309" s="71">
        <v>129</v>
      </c>
      <c r="W309" s="71">
        <v>248</v>
      </c>
      <c r="X309" s="71">
        <v>774</v>
      </c>
      <c r="Y309" s="71">
        <v>1364</v>
      </c>
      <c r="Z309" s="71">
        <v>1611</v>
      </c>
      <c r="AA309" s="71">
        <v>769</v>
      </c>
      <c r="AB309" s="71">
        <v>2720</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2053</v>
      </c>
      <c r="B310" s="70">
        <v>280</v>
      </c>
      <c r="C310" s="70">
        <v>8</v>
      </c>
      <c r="D310" s="70">
        <v>17</v>
      </c>
      <c r="E310" s="70">
        <v>2011</v>
      </c>
      <c r="F310" s="70" t="s">
        <v>178</v>
      </c>
      <c r="G310" s="70" t="s">
        <v>1685</v>
      </c>
      <c r="H310" s="70" t="s">
        <v>1686</v>
      </c>
      <c r="I310" s="148"/>
      <c r="J310" s="71">
        <v>2.532402253519408</v>
      </c>
      <c r="K310" s="71">
        <v>0.40600438239068731</v>
      </c>
      <c r="L310" s="71">
        <v>13.02766269310022</v>
      </c>
      <c r="M310" s="71">
        <v>3.986659230770496</v>
      </c>
      <c r="N310" s="71">
        <v>6.8241138347959582</v>
      </c>
      <c r="O310" s="71">
        <v>3.1315820697737897</v>
      </c>
      <c r="P310" s="71">
        <v>3.760827881026823</v>
      </c>
      <c r="Q310" s="71">
        <v>0.18793411795016199</v>
      </c>
      <c r="R310" s="71">
        <v>0</v>
      </c>
      <c r="S310" s="71">
        <v>0</v>
      </c>
      <c r="T310" s="72"/>
      <c r="U310" s="71">
        <v>93030</v>
      </c>
      <c r="V310" s="71">
        <v>129</v>
      </c>
      <c r="W310" s="71">
        <v>248</v>
      </c>
      <c r="X310" s="71">
        <v>774</v>
      </c>
      <c r="Y310" s="71">
        <v>1354</v>
      </c>
      <c r="Z310" s="71">
        <v>1625</v>
      </c>
      <c r="AA310" s="71">
        <v>760</v>
      </c>
      <c r="AB310" s="71">
        <v>2678</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2054</v>
      </c>
      <c r="B311" s="70">
        <v>281</v>
      </c>
      <c r="C311" s="70">
        <v>9</v>
      </c>
      <c r="D311" s="70">
        <v>17</v>
      </c>
      <c r="E311" s="70">
        <v>2012</v>
      </c>
      <c r="F311" s="70" t="s">
        <v>179</v>
      </c>
      <c r="G311" s="1064" t="s">
        <v>1685</v>
      </c>
      <c r="H311" s="70" t="s">
        <v>1686</v>
      </c>
      <c r="I311" s="148"/>
      <c r="J311" s="71">
        <v>2.5201730546989731</v>
      </c>
      <c r="K311" s="71">
        <v>0.45737963939878051</v>
      </c>
      <c r="L311" s="71">
        <v>13.14452426944603</v>
      </c>
      <c r="M311" s="71">
        <v>4.951418097657367</v>
      </c>
      <c r="N311" s="71">
        <v>7.4576003054892084</v>
      </c>
      <c r="O311" s="71">
        <v>3.0878195450620129</v>
      </c>
      <c r="P311" s="71">
        <v>3.7672952913764162</v>
      </c>
      <c r="Q311" s="71">
        <v>0.20151802431750401</v>
      </c>
      <c r="R311" s="71">
        <v>0</v>
      </c>
      <c r="S311" s="71">
        <v>0</v>
      </c>
      <c r="T311" s="72"/>
      <c r="U311" s="71">
        <v>88705</v>
      </c>
      <c r="V311" s="71">
        <v>129</v>
      </c>
      <c r="W311" s="71">
        <v>248</v>
      </c>
      <c r="X311" s="71">
        <v>774</v>
      </c>
      <c r="Y311" s="71">
        <v>1347</v>
      </c>
      <c r="Z311" s="71">
        <v>1615</v>
      </c>
      <c r="AA311" s="71">
        <v>757</v>
      </c>
      <c r="AB311" s="71">
        <v>2643</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2055</v>
      </c>
      <c r="B312" s="70">
        <v>282</v>
      </c>
      <c r="C312" s="70">
        <v>10</v>
      </c>
      <c r="D312" s="70">
        <v>17</v>
      </c>
      <c r="E312" s="70">
        <v>2013</v>
      </c>
      <c r="F312" s="70" t="s">
        <v>180</v>
      </c>
      <c r="G312" s="1064" t="s">
        <v>1685</v>
      </c>
      <c r="H312" s="70" t="s">
        <v>1686</v>
      </c>
      <c r="I312" s="148"/>
      <c r="J312" s="71">
        <v>1.798387383829076</v>
      </c>
      <c r="K312" s="71">
        <v>0.37802583206976231</v>
      </c>
      <c r="L312" s="71">
        <v>11.607651396977429</v>
      </c>
      <c r="M312" s="71">
        <v>4.6049372103212116</v>
      </c>
      <c r="N312" s="71">
        <v>7.2005788393878234</v>
      </c>
      <c r="O312" s="71">
        <v>2.9485254669103065</v>
      </c>
      <c r="P312" s="71">
        <v>3.7964765791143713</v>
      </c>
      <c r="Q312" s="71">
        <v>0.201896272812783</v>
      </c>
      <c r="R312" s="71">
        <v>0</v>
      </c>
      <c r="S312" s="71">
        <v>0</v>
      </c>
      <c r="T312" s="72"/>
      <c r="U312" s="71">
        <v>64452</v>
      </c>
      <c r="V312" s="71">
        <v>129</v>
      </c>
      <c r="W312" s="71">
        <v>248</v>
      </c>
      <c r="X312" s="71">
        <v>774</v>
      </c>
      <c r="Y312" s="71">
        <v>1342</v>
      </c>
      <c r="Z312" s="71">
        <v>1611</v>
      </c>
      <c r="AA312" s="71">
        <v>760</v>
      </c>
      <c r="AB312" s="71">
        <v>2610</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2056</v>
      </c>
      <c r="B313" s="70">
        <v>283</v>
      </c>
      <c r="C313" s="70">
        <v>11</v>
      </c>
      <c r="D313" s="70">
        <v>17</v>
      </c>
      <c r="E313" s="70">
        <v>2014</v>
      </c>
      <c r="F313" s="70" t="s">
        <v>181</v>
      </c>
      <c r="G313" s="70" t="s">
        <v>1685</v>
      </c>
      <c r="H313" s="70" t="s">
        <v>1686</v>
      </c>
      <c r="I313" s="148"/>
      <c r="J313" s="71">
        <v>1.876485912572436</v>
      </c>
      <c r="K313" s="71">
        <v>0.39122992031483478</v>
      </c>
      <c r="L313" s="71">
        <v>9.4457307581163104</v>
      </c>
      <c r="M313" s="71">
        <v>4.9125649545571948</v>
      </c>
      <c r="N313" s="71">
        <v>7.6926606975093543</v>
      </c>
      <c r="O313" s="71">
        <v>2.8290693613344744</v>
      </c>
      <c r="P313" s="71">
        <v>3.9065940075952432</v>
      </c>
      <c r="Q313" s="71">
        <v>0.192668404371485</v>
      </c>
      <c r="R313" s="71">
        <v>0</v>
      </c>
      <c r="S313" s="71">
        <v>0</v>
      </c>
      <c r="T313" s="72"/>
      <c r="U313" s="71">
        <v>74690</v>
      </c>
      <c r="V313" s="71">
        <v>116</v>
      </c>
      <c r="W313" s="71">
        <v>206</v>
      </c>
      <c r="X313" s="71">
        <v>785</v>
      </c>
      <c r="Y313" s="71">
        <v>1354</v>
      </c>
      <c r="Z313" s="71">
        <v>1628</v>
      </c>
      <c r="AA313" s="71">
        <v>778</v>
      </c>
      <c r="AB313" s="71">
        <v>2596</v>
      </c>
      <c r="AC313" s="71">
        <v>0</v>
      </c>
      <c r="AD313" s="71">
        <v>0</v>
      </c>
      <c r="AE313" s="72"/>
      <c r="AF313" s="71"/>
      <c r="AG313" s="71"/>
      <c r="AH313" s="71"/>
      <c r="AI313" s="71"/>
      <c r="AJ313" s="71"/>
      <c r="AK313" s="71"/>
      <c r="AL313" s="71"/>
      <c r="AM313" s="71"/>
      <c r="AN313" s="71"/>
      <c r="AO313" s="71"/>
      <c r="AP313" s="71"/>
      <c r="AQ313" s="72"/>
      <c r="AR313" s="71">
        <v>21</v>
      </c>
      <c r="AS313" s="71">
        <v>3</v>
      </c>
      <c r="AT313" s="71">
        <v>0</v>
      </c>
      <c r="AU313" s="71">
        <v>0</v>
      </c>
      <c r="AV313" s="71">
        <v>0</v>
      </c>
      <c r="AW313" s="71">
        <v>0</v>
      </c>
      <c r="AX313" s="71"/>
      <c r="AY313" s="72"/>
      <c r="AZ313" s="71">
        <v>95.201999999999998</v>
      </c>
      <c r="BA313" s="71">
        <v>890.7</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2057</v>
      </c>
      <c r="B314" s="70">
        <v>284</v>
      </c>
      <c r="C314" s="70">
        <v>12</v>
      </c>
      <c r="D314" s="70">
        <v>17</v>
      </c>
      <c r="E314" s="70">
        <v>2015</v>
      </c>
      <c r="F314" s="70" t="s">
        <v>182</v>
      </c>
      <c r="G314" s="70" t="s">
        <v>1685</v>
      </c>
      <c r="H314" s="70" t="s">
        <v>1686</v>
      </c>
      <c r="I314" s="148"/>
      <c r="J314" s="71">
        <v>2.4192979437256019</v>
      </c>
      <c r="K314" s="71">
        <v>0.3751488241409659</v>
      </c>
      <c r="L314" s="71">
        <v>9.9426170368117557</v>
      </c>
      <c r="M314" s="71">
        <v>4.7532644325734559</v>
      </c>
      <c r="N314" s="71">
        <v>7.0489441597366058</v>
      </c>
      <c r="O314" s="71">
        <v>2.8399684096813931</v>
      </c>
      <c r="P314" s="71">
        <v>3.8443515945218092</v>
      </c>
      <c r="Q314" s="71">
        <v>0.18461397709709801</v>
      </c>
      <c r="R314" s="71">
        <v>0</v>
      </c>
      <c r="S314" s="71">
        <v>0</v>
      </c>
      <c r="T314" s="72"/>
      <c r="U314" s="71">
        <v>96547</v>
      </c>
      <c r="V314" s="71">
        <v>116</v>
      </c>
      <c r="W314" s="71">
        <v>206</v>
      </c>
      <c r="X314" s="71">
        <v>785</v>
      </c>
      <c r="Y314" s="71">
        <v>1348</v>
      </c>
      <c r="Z314" s="71">
        <v>1650</v>
      </c>
      <c r="AA314" s="71">
        <v>765</v>
      </c>
      <c r="AB314" s="71">
        <v>2541</v>
      </c>
      <c r="AC314" s="71">
        <v>0</v>
      </c>
      <c r="AD314" s="71">
        <v>0</v>
      </c>
      <c r="AE314" s="72"/>
      <c r="AF314" s="71">
        <v>745082.21795760922</v>
      </c>
      <c r="AG314" s="71">
        <v>249931.60002253359</v>
      </c>
      <c r="AH314" s="71">
        <v>1285598.9197300749</v>
      </c>
      <c r="AI314" s="71">
        <v>4992663.7139137918</v>
      </c>
      <c r="AJ314" s="71">
        <v>5970356.1945923027</v>
      </c>
      <c r="AK314" s="71">
        <v>0</v>
      </c>
      <c r="AL314" s="71">
        <v>0</v>
      </c>
      <c r="AM314" s="71">
        <v>348233.39090589609</v>
      </c>
      <c r="AN314" s="71">
        <v>0</v>
      </c>
      <c r="AO314" s="71">
        <v>0</v>
      </c>
      <c r="AP314" s="71">
        <v>13591866.037122209</v>
      </c>
      <c r="AQ314" s="72"/>
      <c r="AR314" s="71">
        <v>24</v>
      </c>
      <c r="AS314" s="71">
        <v>6</v>
      </c>
      <c r="AT314" s="71">
        <v>0</v>
      </c>
      <c r="AU314" s="71">
        <v>0</v>
      </c>
      <c r="AV314" s="71">
        <v>0</v>
      </c>
      <c r="AW314" s="71">
        <v>0</v>
      </c>
      <c r="AX314" s="71"/>
      <c r="AY314" s="72"/>
      <c r="AZ314" s="71">
        <v>120.702</v>
      </c>
      <c r="BA314" s="71">
        <v>1034.4000000000001</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2058</v>
      </c>
      <c r="B315" s="70">
        <v>285</v>
      </c>
      <c r="C315" s="70">
        <v>13</v>
      </c>
      <c r="D315" s="70">
        <v>17</v>
      </c>
      <c r="E315" s="70">
        <v>2016</v>
      </c>
      <c r="F315" s="70" t="s">
        <v>155</v>
      </c>
      <c r="G315" s="70" t="s">
        <v>1685</v>
      </c>
      <c r="H315" s="70" t="s">
        <v>1686</v>
      </c>
      <c r="I315" s="148"/>
      <c r="J315" s="71">
        <v>1.9793290534406451</v>
      </c>
      <c r="K315" s="71">
        <v>0.35386965432770523</v>
      </c>
      <c r="L315" s="71">
        <v>10.691775074700013</v>
      </c>
      <c r="M315" s="71">
        <v>4.0753729972434716</v>
      </c>
      <c r="N315" s="71">
        <v>7.1789459748448285</v>
      </c>
      <c r="O315" s="71">
        <v>2.795279556638135</v>
      </c>
      <c r="P315" s="71">
        <v>4.440871847731497</v>
      </c>
      <c r="Q315" s="71">
        <v>0.1765800696282652</v>
      </c>
      <c r="R315" s="71">
        <v>0</v>
      </c>
      <c r="S315" s="71">
        <v>0</v>
      </c>
      <c r="T315" s="72"/>
      <c r="U315" s="71">
        <v>75187</v>
      </c>
      <c r="V315" s="71">
        <v>116</v>
      </c>
      <c r="W315" s="71">
        <v>206</v>
      </c>
      <c r="X315" s="71">
        <v>785</v>
      </c>
      <c r="Y315" s="71">
        <v>1350</v>
      </c>
      <c r="Z315" s="71">
        <v>1644</v>
      </c>
      <c r="AA315" s="71">
        <v>914</v>
      </c>
      <c r="AB315" s="71">
        <v>2500</v>
      </c>
      <c r="AC315" s="71">
        <v>0</v>
      </c>
      <c r="AD315" s="71">
        <v>0</v>
      </c>
      <c r="AE315" s="72"/>
      <c r="AF315" s="71">
        <v>620254.84784287459</v>
      </c>
      <c r="AG315" s="71">
        <v>238235.92851904969</v>
      </c>
      <c r="AH315" s="71">
        <v>1089608.4331331211</v>
      </c>
      <c r="AI315" s="71">
        <v>4983673.8114893176</v>
      </c>
      <c r="AJ315" s="71">
        <v>5939095.8964522798</v>
      </c>
      <c r="AK315" s="71">
        <v>0</v>
      </c>
      <c r="AL315" s="71">
        <v>0</v>
      </c>
      <c r="AM315" s="71">
        <v>342880.69075391191</v>
      </c>
      <c r="AN315" s="71">
        <v>0</v>
      </c>
      <c r="AO315" s="71">
        <v>0</v>
      </c>
      <c r="AP315" s="71">
        <v>13213749.608190555</v>
      </c>
      <c r="AQ315" s="72"/>
      <c r="AR315" s="71">
        <v>25</v>
      </c>
      <c r="AS315" s="71">
        <v>9</v>
      </c>
      <c r="AT315" s="71">
        <v>0</v>
      </c>
      <c r="AU315" s="71">
        <v>0</v>
      </c>
      <c r="AV315" s="71">
        <v>0</v>
      </c>
      <c r="AW315" s="71">
        <v>0</v>
      </c>
      <c r="AX315" s="71"/>
      <c r="AY315" s="72"/>
      <c r="AZ315" s="71">
        <v>123.702</v>
      </c>
      <c r="BA315" s="71">
        <v>3123.4</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2059</v>
      </c>
      <c r="B316" s="70">
        <v>286</v>
      </c>
      <c r="C316" s="70">
        <v>14</v>
      </c>
      <c r="D316" s="70">
        <v>17</v>
      </c>
      <c r="E316" s="70">
        <v>2017</v>
      </c>
      <c r="F316" s="70" t="s">
        <v>156</v>
      </c>
      <c r="G316" s="70" t="s">
        <v>1685</v>
      </c>
      <c r="H316" s="70" t="s">
        <v>1686</v>
      </c>
      <c r="I316" s="148"/>
      <c r="J316" s="71">
        <v>0</v>
      </c>
      <c r="K316" s="71">
        <v>0.3616018025216578</v>
      </c>
      <c r="L316" s="71">
        <v>9.6515728663149609</v>
      </c>
      <c r="M316" s="71">
        <v>4.0863356303261194</v>
      </c>
      <c r="N316" s="71">
        <v>6.9677722100053874</v>
      </c>
      <c r="O316" s="71">
        <v>2.7730829125957124</v>
      </c>
      <c r="P316" s="71">
        <v>4.417568454019742</v>
      </c>
      <c r="Q316" s="71">
        <v>0.166795298724006</v>
      </c>
      <c r="R316" s="71">
        <v>0</v>
      </c>
      <c r="S316" s="71">
        <v>0</v>
      </c>
      <c r="T316" s="72"/>
      <c r="U316" s="71">
        <v>0</v>
      </c>
      <c r="V316" s="71">
        <v>116</v>
      </c>
      <c r="W316" s="71">
        <v>206</v>
      </c>
      <c r="X316" s="71">
        <v>785</v>
      </c>
      <c r="Y316" s="71">
        <v>1339</v>
      </c>
      <c r="Z316" s="71">
        <v>1658</v>
      </c>
      <c r="AA316" s="71">
        <v>915</v>
      </c>
      <c r="AB316" s="71">
        <v>2442</v>
      </c>
      <c r="AC316" s="71">
        <v>0</v>
      </c>
      <c r="AD316" s="71">
        <v>0</v>
      </c>
      <c r="AE316" s="72"/>
      <c r="AF316" s="71">
        <v>0</v>
      </c>
      <c r="AG316" s="71">
        <v>238928.13448435231</v>
      </c>
      <c r="AH316" s="71">
        <v>1331071.985102928</v>
      </c>
      <c r="AI316" s="71">
        <v>4860374.5843509287</v>
      </c>
      <c r="AJ316" s="71">
        <v>5341690.8571178783</v>
      </c>
      <c r="AK316" s="71">
        <v>0</v>
      </c>
      <c r="AL316" s="71">
        <v>0</v>
      </c>
      <c r="AM316" s="71">
        <v>335449.92627239792</v>
      </c>
      <c r="AN316" s="71">
        <v>0</v>
      </c>
      <c r="AO316" s="71">
        <v>0</v>
      </c>
      <c r="AP316" s="71">
        <v>12107515.487328485</v>
      </c>
      <c r="AQ316" s="72"/>
      <c r="AR316" s="71">
        <v>31</v>
      </c>
      <c r="AS316" s="71">
        <v>10</v>
      </c>
      <c r="AT316" s="71">
        <v>0</v>
      </c>
      <c r="AU316" s="71">
        <v>0</v>
      </c>
      <c r="AV316" s="71">
        <v>0</v>
      </c>
      <c r="AW316" s="71">
        <v>1</v>
      </c>
      <c r="AX316" s="71"/>
      <c r="AY316" s="72"/>
      <c r="AZ316" s="71">
        <v>180.50200000000001</v>
      </c>
      <c r="BA316" s="71">
        <v>3172.6</v>
      </c>
      <c r="BB316" s="71">
        <v>0</v>
      </c>
      <c r="BC316" s="71">
        <v>0</v>
      </c>
      <c r="BD316" s="71">
        <v>0</v>
      </c>
      <c r="BE316" s="71">
        <v>75</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2060</v>
      </c>
      <c r="B317" s="70">
        <v>287</v>
      </c>
      <c r="C317" s="70">
        <v>15</v>
      </c>
      <c r="D317" s="70">
        <v>17</v>
      </c>
      <c r="E317" s="70">
        <v>2018</v>
      </c>
      <c r="F317" s="70" t="s">
        <v>183</v>
      </c>
      <c r="G317" s="70" t="s">
        <v>1685</v>
      </c>
      <c r="H317" s="70" t="s">
        <v>1686</v>
      </c>
      <c r="I317" s="148"/>
      <c r="J317" s="71">
        <v>0</v>
      </c>
      <c r="K317" s="71">
        <v>0.33655333681152633</v>
      </c>
      <c r="L317" s="71">
        <v>8.8540749482523058</v>
      </c>
      <c r="M317" s="71">
        <v>4.1064897497696231</v>
      </c>
      <c r="N317" s="71">
        <v>6.3144997863750598</v>
      </c>
      <c r="O317" s="71">
        <v>2.6668256617868944</v>
      </c>
      <c r="P317" s="71">
        <v>4.3449156180776738</v>
      </c>
      <c r="Q317" s="71">
        <v>0.15141681094529499</v>
      </c>
      <c r="R317" s="71">
        <v>0</v>
      </c>
      <c r="S317" s="71">
        <v>0</v>
      </c>
      <c r="T317" s="72"/>
      <c r="U317" s="71">
        <v>0</v>
      </c>
      <c r="V317" s="71">
        <v>116</v>
      </c>
      <c r="W317" s="71">
        <v>206</v>
      </c>
      <c r="X317" s="71">
        <v>785</v>
      </c>
      <c r="Y317" s="71">
        <v>1318</v>
      </c>
      <c r="Z317" s="71">
        <v>1625</v>
      </c>
      <c r="AA317" s="71">
        <v>909</v>
      </c>
      <c r="AB317" s="71">
        <v>2389</v>
      </c>
      <c r="AC317" s="71">
        <v>0</v>
      </c>
      <c r="AD317" s="71">
        <v>0</v>
      </c>
      <c r="AE317" s="72"/>
      <c r="AF317" s="71">
        <v>0</v>
      </c>
      <c r="AG317" s="71">
        <v>216172.80487346969</v>
      </c>
      <c r="AH317" s="71">
        <v>1254535.5097406381</v>
      </c>
      <c r="AI317" s="71">
        <v>4968295.627292078</v>
      </c>
      <c r="AJ317" s="71">
        <v>4884278.7118972056</v>
      </c>
      <c r="AK317" s="71">
        <v>0</v>
      </c>
      <c r="AL317" s="71">
        <v>0</v>
      </c>
      <c r="AM317" s="71">
        <v>328848.50349012908</v>
      </c>
      <c r="AN317" s="71">
        <v>0</v>
      </c>
      <c r="AO317" s="71">
        <v>0</v>
      </c>
      <c r="AP317" s="71">
        <v>11652131.157293521</v>
      </c>
      <c r="AQ317" s="72"/>
      <c r="AR317" s="71">
        <v>37</v>
      </c>
      <c r="AS317" s="71">
        <v>15</v>
      </c>
      <c r="AT317" s="71">
        <v>0</v>
      </c>
      <c r="AU317" s="71">
        <v>0</v>
      </c>
      <c r="AV317" s="71">
        <v>0</v>
      </c>
      <c r="AW317" s="71">
        <v>1</v>
      </c>
      <c r="AX317" s="71"/>
      <c r="AY317" s="72"/>
      <c r="AZ317" s="71">
        <v>228.30200000000002</v>
      </c>
      <c r="BA317" s="71">
        <v>3390.1</v>
      </c>
      <c r="BB317" s="71">
        <v>0</v>
      </c>
      <c r="BC317" s="71">
        <v>0</v>
      </c>
      <c r="BD317" s="71">
        <v>0</v>
      </c>
      <c r="BE317" s="71">
        <v>75</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2061</v>
      </c>
      <c r="B318" s="70">
        <v>288</v>
      </c>
      <c r="C318" s="70">
        <v>16</v>
      </c>
      <c r="D318" s="70">
        <v>17</v>
      </c>
      <c r="E318" s="70">
        <v>2019</v>
      </c>
      <c r="F318" s="70" t="s">
        <v>158</v>
      </c>
      <c r="G318" s="70" t="s">
        <v>1685</v>
      </c>
      <c r="H318" s="70" t="s">
        <v>1686</v>
      </c>
      <c r="I318" s="148"/>
      <c r="J318" s="71">
        <v>0</v>
      </c>
      <c r="K318" s="71">
        <v>0.31229671438351697</v>
      </c>
      <c r="L318" s="71">
        <v>8.8937442251287244</v>
      </c>
      <c r="M318" s="71">
        <v>3.6838941869238955</v>
      </c>
      <c r="N318" s="71">
        <v>6.3682338243805141</v>
      </c>
      <c r="O318" s="71">
        <v>2.5556369576104871</v>
      </c>
      <c r="P318" s="71">
        <v>3.6649248323749966</v>
      </c>
      <c r="Q318" s="71">
        <v>0.145759538562867</v>
      </c>
      <c r="R318" s="71">
        <v>0</v>
      </c>
      <c r="S318" s="71">
        <v>0.22863680608318337</v>
      </c>
      <c r="T318" s="72"/>
      <c r="U318" s="71">
        <v>0</v>
      </c>
      <c r="V318" s="71">
        <v>116</v>
      </c>
      <c r="W318" s="71">
        <v>206</v>
      </c>
      <c r="X318" s="71">
        <v>785</v>
      </c>
      <c r="Y318" s="71">
        <v>1313</v>
      </c>
      <c r="Z318" s="71">
        <v>1600</v>
      </c>
      <c r="AA318" s="71">
        <v>761</v>
      </c>
      <c r="AB318" s="71">
        <v>2362</v>
      </c>
      <c r="AC318" s="71">
        <v>0</v>
      </c>
      <c r="AD318" s="71">
        <v>0.2286368060831834</v>
      </c>
      <c r="AE318" s="72"/>
      <c r="AF318" s="71">
        <v>0</v>
      </c>
      <c r="AG318" s="71">
        <v>216108.7900391056</v>
      </c>
      <c r="AH318" s="71">
        <v>1354523.6180645099</v>
      </c>
      <c r="AI318" s="71">
        <v>4868517.2705398593</v>
      </c>
      <c r="AJ318" s="71">
        <v>5132612.3125770902</v>
      </c>
      <c r="AK318" s="71">
        <v>0</v>
      </c>
      <c r="AL318" s="71">
        <v>0</v>
      </c>
      <c r="AM318" s="71">
        <v>321686.61887351994</v>
      </c>
      <c r="AN318" s="71">
        <v>0</v>
      </c>
      <c r="AO318" s="71">
        <v>0</v>
      </c>
      <c r="AP318" s="71">
        <v>11893448.610094083</v>
      </c>
      <c r="AQ318" s="72"/>
      <c r="AR318" s="71">
        <v>39</v>
      </c>
      <c r="AS318" s="71">
        <v>19</v>
      </c>
      <c r="AT318" s="71">
        <v>0</v>
      </c>
      <c r="AU318" s="71">
        <v>0</v>
      </c>
      <c r="AV318" s="71">
        <v>0</v>
      </c>
      <c r="AW318" s="71">
        <v>1</v>
      </c>
      <c r="AX318" s="71"/>
      <c r="AY318" s="72"/>
      <c r="AZ318" s="71">
        <v>247.202</v>
      </c>
      <c r="BA318" s="71">
        <v>3588.1</v>
      </c>
      <c r="BB318" s="71">
        <v>0</v>
      </c>
      <c r="BC318" s="71">
        <v>0</v>
      </c>
      <c r="BD318" s="71">
        <v>0</v>
      </c>
      <c r="BE318" s="71">
        <v>75</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2062</v>
      </c>
      <c r="B319" s="70">
        <v>289</v>
      </c>
      <c r="C319" s="70">
        <v>17</v>
      </c>
      <c r="D319" s="70">
        <v>17</v>
      </c>
      <c r="E319" s="70">
        <v>2020</v>
      </c>
      <c r="F319" s="70" t="s">
        <v>159</v>
      </c>
      <c r="G319" s="70" t="s">
        <v>1685</v>
      </c>
      <c r="H319" s="70" t="s">
        <v>1686</v>
      </c>
      <c r="I319" s="148"/>
      <c r="J319" s="71">
        <v>2.219295058828302</v>
      </c>
      <c r="K319" s="71">
        <v>0.38701781033560673</v>
      </c>
      <c r="L319" s="71">
        <v>8.6486304162434049</v>
      </c>
      <c r="M319" s="71">
        <v>3.663888483810755</v>
      </c>
      <c r="N319" s="71">
        <v>5.7835007071941353</v>
      </c>
      <c r="O319" s="71">
        <v>2.2460964837592847</v>
      </c>
      <c r="P319" s="71">
        <v>3.5250865380168981</v>
      </c>
      <c r="Q319" s="71">
        <v>0.1364351139451</v>
      </c>
      <c r="R319" s="71">
        <v>0</v>
      </c>
      <c r="S319" s="71">
        <v>0.18969228204076591</v>
      </c>
      <c r="T319" s="72"/>
      <c r="U319" s="71">
        <v>103358</v>
      </c>
      <c r="V319" s="71">
        <v>133</v>
      </c>
      <c r="W319" s="71">
        <v>178</v>
      </c>
      <c r="X319" s="71">
        <v>821</v>
      </c>
      <c r="Y319" s="71">
        <v>1301</v>
      </c>
      <c r="Z319" s="71">
        <v>1605</v>
      </c>
      <c r="AA319" s="71">
        <v>778</v>
      </c>
      <c r="AB319" s="71">
        <v>2314</v>
      </c>
      <c r="AC319" s="71">
        <v>0</v>
      </c>
      <c r="AD319" s="71">
        <v>0.18969228204076591</v>
      </c>
      <c r="AE319" s="72"/>
      <c r="AF319" s="71">
        <v>807009.69658378279</v>
      </c>
      <c r="AG319" s="71">
        <v>247962.54172089184</v>
      </c>
      <c r="AH319" s="71">
        <v>1268306.8447810367</v>
      </c>
      <c r="AI319" s="71">
        <v>4713920.6412708154</v>
      </c>
      <c r="AJ319" s="71">
        <v>5342540.6545428857</v>
      </c>
      <c r="AK319" s="71"/>
      <c r="AL319" s="71"/>
      <c r="AM319" s="71">
        <v>302002.7090762154</v>
      </c>
      <c r="AN319" s="71"/>
      <c r="AO319" s="71"/>
      <c r="AP319" s="71">
        <v>12681743.087975627</v>
      </c>
      <c r="AQ319" s="72"/>
      <c r="AR319" s="71">
        <v>46</v>
      </c>
      <c r="AS319" s="71">
        <v>24</v>
      </c>
      <c r="AT319" s="71">
        <v>0</v>
      </c>
      <c r="AU319" s="71">
        <v>0</v>
      </c>
      <c r="AV319" s="71">
        <v>0</v>
      </c>
      <c r="AW319" s="71">
        <v>1</v>
      </c>
      <c r="AX319" s="71"/>
      <c r="AY319" s="72"/>
      <c r="AZ319" s="71">
        <v>305.40199999999999</v>
      </c>
      <c r="BA319" s="71">
        <v>3836.4</v>
      </c>
      <c r="BB319" s="71">
        <v>0</v>
      </c>
      <c r="BC319" s="71">
        <v>0</v>
      </c>
      <c r="BD319" s="71">
        <v>0</v>
      </c>
      <c r="BE319" s="71">
        <v>75</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2063</v>
      </c>
      <c r="B320" s="70">
        <v>289</v>
      </c>
      <c r="C320" s="70">
        <v>18</v>
      </c>
      <c r="D320" s="70">
        <v>17</v>
      </c>
      <c r="E320" s="70">
        <v>2021</v>
      </c>
      <c r="F320" s="70" t="s">
        <v>160</v>
      </c>
      <c r="G320" s="70" t="s">
        <v>1685</v>
      </c>
      <c r="H320" s="70" t="s">
        <v>1686</v>
      </c>
      <c r="I320" s="148"/>
      <c r="J320" s="71">
        <v>2.3803436695077211</v>
      </c>
      <c r="K320" s="71">
        <v>0.37280558089226506</v>
      </c>
      <c r="L320" s="71">
        <v>7.8926444964762741</v>
      </c>
      <c r="M320" s="71">
        <v>3.7211055755375804</v>
      </c>
      <c r="N320" s="71">
        <v>5.705072306115901</v>
      </c>
      <c r="O320" s="71">
        <v>2.1732579319289891</v>
      </c>
      <c r="P320" s="71">
        <v>3.6290023331714258</v>
      </c>
      <c r="Q320" s="71">
        <v>0.13306421775875599</v>
      </c>
      <c r="R320" s="71">
        <v>0</v>
      </c>
      <c r="S320" s="71">
        <v>0.1670685903407822</v>
      </c>
      <c r="T320" s="72"/>
      <c r="U320" s="71">
        <v>113844</v>
      </c>
      <c r="V320" s="71">
        <v>133</v>
      </c>
      <c r="W320" s="71">
        <v>178</v>
      </c>
      <c r="X320" s="71">
        <v>821</v>
      </c>
      <c r="Y320" s="71">
        <v>1299</v>
      </c>
      <c r="Z320" s="71">
        <v>1599</v>
      </c>
      <c r="AA320" s="71">
        <v>781</v>
      </c>
      <c r="AB320" s="71">
        <v>2279</v>
      </c>
      <c r="AC320" s="71">
        <v>0</v>
      </c>
      <c r="AD320" s="71">
        <v>0.1670685903407822</v>
      </c>
      <c r="AE320" s="72"/>
      <c r="AF320" s="71">
        <v>871996.03749403881</v>
      </c>
      <c r="AG320" s="71">
        <v>252244.46559842452</v>
      </c>
      <c r="AH320" s="71">
        <v>1137110.8972144406</v>
      </c>
      <c r="AI320" s="71">
        <v>5172568.295416303</v>
      </c>
      <c r="AJ320" s="71">
        <v>5196264.8114427039</v>
      </c>
      <c r="AK320" s="71">
        <v>0</v>
      </c>
      <c r="AL320" s="71">
        <v>0</v>
      </c>
      <c r="AM320" s="71">
        <v>299150.40031398286</v>
      </c>
      <c r="AN320" s="71">
        <v>0</v>
      </c>
      <c r="AO320" s="71">
        <v>0</v>
      </c>
      <c r="AP320" s="71">
        <v>12929334.907479893</v>
      </c>
      <c r="AQ320" s="72"/>
      <c r="AR320" s="71">
        <v>46</v>
      </c>
      <c r="AS320" s="71">
        <v>26</v>
      </c>
      <c r="AT320" s="71">
        <v>0</v>
      </c>
      <c r="AU320" s="71">
        <v>0</v>
      </c>
      <c r="AV320" s="71">
        <v>0</v>
      </c>
      <c r="AW320" s="71">
        <v>1</v>
      </c>
      <c r="AX320" s="71"/>
      <c r="AY320" s="72"/>
      <c r="AZ320" s="71">
        <v>305.40199999999999</v>
      </c>
      <c r="BA320" s="71">
        <v>3935.4</v>
      </c>
      <c r="BB320" s="71">
        <v>0</v>
      </c>
      <c r="BC320" s="71">
        <v>0</v>
      </c>
      <c r="BD320" s="71">
        <v>0</v>
      </c>
      <c r="BE320" s="71">
        <v>75</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1688</v>
      </c>
      <c r="B321" s="70">
        <v>289</v>
      </c>
      <c r="C321" s="70">
        <v>19</v>
      </c>
      <c r="D321" s="70">
        <v>17</v>
      </c>
      <c r="E321" s="70">
        <v>2022</v>
      </c>
      <c r="F321" s="70" t="s">
        <v>161</v>
      </c>
      <c r="G321" s="70" t="s">
        <v>1685</v>
      </c>
      <c r="H321" s="70" t="s">
        <v>1686</v>
      </c>
      <c r="I321" s="148"/>
      <c r="J321" s="71">
        <v>2.4378988417579324</v>
      </c>
      <c r="K321" s="71">
        <v>0.35660869838824416</v>
      </c>
      <c r="L321" s="71">
        <v>7.0767978698452474</v>
      </c>
      <c r="M321" s="71">
        <v>3.793862238055111</v>
      </c>
      <c r="N321" s="71">
        <v>5.5493608944717154</v>
      </c>
      <c r="O321" s="71">
        <v>2.257339581648111</v>
      </c>
      <c r="P321" s="71">
        <v>3.5470499501748951</v>
      </c>
      <c r="Q321" s="71">
        <v>0.13051444083820582</v>
      </c>
      <c r="R321" s="71">
        <v>0</v>
      </c>
      <c r="S321" s="71">
        <v>0.2039998866753551</v>
      </c>
      <c r="T321" s="72"/>
      <c r="U321" s="71">
        <v>143404</v>
      </c>
      <c r="V321" s="71">
        <v>133</v>
      </c>
      <c r="W321" s="71">
        <v>178</v>
      </c>
      <c r="X321" s="71">
        <v>821</v>
      </c>
      <c r="Y321" s="71">
        <v>1283</v>
      </c>
      <c r="Z321" s="71">
        <v>1578</v>
      </c>
      <c r="AA321" s="71">
        <v>775</v>
      </c>
      <c r="AB321" s="71">
        <v>2217</v>
      </c>
      <c r="AC321" s="71">
        <v>0</v>
      </c>
      <c r="AD321" s="71">
        <v>0.2039998866753551</v>
      </c>
      <c r="AE321" s="72"/>
      <c r="AF321" s="71">
        <v>979237.91263898299</v>
      </c>
      <c r="AG321" s="71">
        <v>254460.32520305246</v>
      </c>
      <c r="AH321" s="71">
        <v>1262203.549573499</v>
      </c>
      <c r="AI321" s="71">
        <v>5137003.6578072133</v>
      </c>
      <c r="AJ321" s="71">
        <v>5224202.3893204611</v>
      </c>
      <c r="AK321" s="71">
        <v>0</v>
      </c>
      <c r="AL321" s="71">
        <v>0</v>
      </c>
      <c r="AM321" s="71">
        <v>286275.21170057519</v>
      </c>
      <c r="AN321" s="71">
        <v>0</v>
      </c>
      <c r="AO321" s="71">
        <v>0</v>
      </c>
      <c r="AP321" s="71">
        <v>13143383.046243785</v>
      </c>
      <c r="AQ321" s="72"/>
      <c r="AR321" s="71">
        <v>46</v>
      </c>
      <c r="AS321" s="71">
        <v>27</v>
      </c>
      <c r="AT321" s="71">
        <v>0</v>
      </c>
      <c r="AU321" s="71">
        <v>0</v>
      </c>
      <c r="AV321" s="71">
        <v>0</v>
      </c>
      <c r="AW321" s="71">
        <v>2</v>
      </c>
      <c r="AX321" s="71"/>
      <c r="AY321" s="72"/>
      <c r="AZ321" s="71">
        <v>305.40200000000004</v>
      </c>
      <c r="BA321" s="71">
        <v>3984.8999999999996</v>
      </c>
      <c r="BB321" s="71">
        <v>0</v>
      </c>
      <c r="BC321" s="71">
        <v>0</v>
      </c>
      <c r="BD321" s="71">
        <v>0</v>
      </c>
      <c r="BE321" s="71">
        <v>795</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2064</v>
      </c>
      <c r="B322" s="70">
        <v>289</v>
      </c>
      <c r="C322" s="70">
        <v>20</v>
      </c>
      <c r="D322" s="70">
        <v>17</v>
      </c>
      <c r="E322" s="70">
        <v>2023</v>
      </c>
      <c r="F322" s="70" t="s">
        <v>1539</v>
      </c>
      <c r="G322" s="70" t="s">
        <v>1685</v>
      </c>
      <c r="H322" s="70" t="s">
        <v>1686</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47</v>
      </c>
      <c r="AS322" s="71">
        <v>27</v>
      </c>
      <c r="AT322" s="71">
        <v>0</v>
      </c>
      <c r="AU322" s="71">
        <v>0</v>
      </c>
      <c r="AV322" s="71">
        <v>0</v>
      </c>
      <c r="AW322" s="71">
        <v>2</v>
      </c>
      <c r="AX322" s="71"/>
      <c r="AY322" s="72"/>
      <c r="AZ322" s="71">
        <v>311.60199999999998</v>
      </c>
      <c r="BA322" s="71">
        <v>3984.8999999999996</v>
      </c>
      <c r="BB322" s="71">
        <v>0</v>
      </c>
      <c r="BC322" s="71">
        <v>0</v>
      </c>
      <c r="BD322" s="71">
        <v>0</v>
      </c>
      <c r="BE322" s="71">
        <v>795</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1684</v>
      </c>
      <c r="B323" s="70">
        <v>289</v>
      </c>
      <c r="C323" s="70">
        <v>21</v>
      </c>
      <c r="D323" s="70">
        <v>17</v>
      </c>
      <c r="E323" s="70">
        <v>2024</v>
      </c>
      <c r="F323" s="70" t="s">
        <v>1554</v>
      </c>
      <c r="G323" s="70" t="s">
        <v>1685</v>
      </c>
      <c r="H323" s="70" t="s">
        <v>1686</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2065</v>
      </c>
      <c r="B324" s="70">
        <v>290</v>
      </c>
      <c r="C324" s="70">
        <v>1</v>
      </c>
      <c r="D324" s="70">
        <v>18</v>
      </c>
      <c r="E324" s="70">
        <v>1990</v>
      </c>
      <c r="F324" s="70" t="s">
        <v>787</v>
      </c>
      <c r="G324" s="70" t="s">
        <v>2066</v>
      </c>
      <c r="H324" s="70" t="s">
        <v>2067</v>
      </c>
      <c r="I324" s="148"/>
      <c r="J324" s="71">
        <v>2.0730319178152961</v>
      </c>
      <c r="K324" s="71">
        <v>0.61448614007773628</v>
      </c>
      <c r="L324" s="71">
        <v>5.1592300030580116</v>
      </c>
      <c r="M324" s="71">
        <v>0.86771987785638993</v>
      </c>
      <c r="N324" s="71">
        <v>2.2201293724008822</v>
      </c>
      <c r="O324" s="71">
        <v>2.5309273133701971</v>
      </c>
      <c r="P324" s="71">
        <v>5.7246148865957851</v>
      </c>
      <c r="Q324" s="71">
        <v>0.213529820752347</v>
      </c>
      <c r="R324" s="71">
        <v>0</v>
      </c>
      <c r="S324" s="71">
        <v>0.1713812345508286</v>
      </c>
      <c r="T324" s="72"/>
      <c r="U324" s="71">
        <v>95582</v>
      </c>
      <c r="V324" s="71">
        <v>211</v>
      </c>
      <c r="W324" s="71">
        <v>54</v>
      </c>
      <c r="X324" s="71">
        <v>369</v>
      </c>
      <c r="Y324" s="71">
        <v>842</v>
      </c>
      <c r="Z324" s="71">
        <v>1041</v>
      </c>
      <c r="AA324" s="71">
        <v>1390</v>
      </c>
      <c r="AB324" s="71">
        <v>3467</v>
      </c>
      <c r="AC324" s="71">
        <v>0</v>
      </c>
      <c r="AD324" s="71">
        <v>0.1713812345508286</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2068</v>
      </c>
      <c r="B325" s="70">
        <v>291</v>
      </c>
      <c r="C325" s="70">
        <v>2</v>
      </c>
      <c r="D325" s="70">
        <v>18</v>
      </c>
      <c r="E325" s="70">
        <v>2005</v>
      </c>
      <c r="F325" s="70" t="s">
        <v>789</v>
      </c>
      <c r="G325" s="70" t="s">
        <v>2066</v>
      </c>
      <c r="H325" s="70" t="s">
        <v>2067</v>
      </c>
      <c r="I325" s="148"/>
      <c r="J325" s="71">
        <v>0.65649263981376615</v>
      </c>
      <c r="K325" s="71">
        <v>0.40150237405664152</v>
      </c>
      <c r="L325" s="71">
        <v>3.2696399098921258</v>
      </c>
      <c r="M325" s="71">
        <v>1.034125545358094</v>
      </c>
      <c r="N325" s="71">
        <v>3.3480446127604342</v>
      </c>
      <c r="O325" s="71">
        <v>3.191404062328612</v>
      </c>
      <c r="P325" s="71">
        <v>6.7736097453220951</v>
      </c>
      <c r="Q325" s="71">
        <v>0.176271636285906</v>
      </c>
      <c r="R325" s="71">
        <v>0</v>
      </c>
      <c r="S325" s="71">
        <v>0</v>
      </c>
      <c r="T325" s="72"/>
      <c r="U325" s="71">
        <v>43507</v>
      </c>
      <c r="V325" s="71">
        <v>174</v>
      </c>
      <c r="W325" s="71">
        <v>39</v>
      </c>
      <c r="X325" s="71">
        <v>220</v>
      </c>
      <c r="Y325" s="71">
        <v>910</v>
      </c>
      <c r="Z325" s="71">
        <v>1519</v>
      </c>
      <c r="AA325" s="71">
        <v>1347</v>
      </c>
      <c r="AB325" s="71">
        <v>2992</v>
      </c>
      <c r="AC325" s="71">
        <v>0</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2069</v>
      </c>
      <c r="B326" s="70">
        <v>292</v>
      </c>
      <c r="C326" s="70">
        <v>3</v>
      </c>
      <c r="D326" s="70">
        <v>18</v>
      </c>
      <c r="E326" s="70">
        <v>2006</v>
      </c>
      <c r="F326" s="70" t="s">
        <v>790</v>
      </c>
      <c r="G326" s="70" t="s">
        <v>2066</v>
      </c>
      <c r="H326" s="70" t="s">
        <v>2067</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2070</v>
      </c>
      <c r="B327" s="70">
        <v>293</v>
      </c>
      <c r="C327" s="70">
        <v>4</v>
      </c>
      <c r="D327" s="70">
        <v>18</v>
      </c>
      <c r="E327" s="70">
        <v>2007</v>
      </c>
      <c r="F327" s="70" t="s">
        <v>791</v>
      </c>
      <c r="G327" s="70" t="s">
        <v>2066</v>
      </c>
      <c r="H327" s="70" t="s">
        <v>2067</v>
      </c>
      <c r="I327" s="148"/>
      <c r="J327" s="71">
        <v>0.97118863400272581</v>
      </c>
      <c r="K327" s="71">
        <v>0.34163647496503491</v>
      </c>
      <c r="L327" s="71">
        <v>2.389086901726055</v>
      </c>
      <c r="M327" s="71">
        <v>1.2503454389964841</v>
      </c>
      <c r="N327" s="71">
        <v>3.2283178122012881</v>
      </c>
      <c r="O327" s="71">
        <v>3.0982761059063302</v>
      </c>
      <c r="P327" s="71">
        <v>6.5312153038859764</v>
      </c>
      <c r="Q327" s="71">
        <v>0.181074754228049</v>
      </c>
      <c r="R327" s="71">
        <v>0</v>
      </c>
      <c r="S327" s="71">
        <v>0</v>
      </c>
      <c r="T327" s="72"/>
      <c r="U327" s="71">
        <v>69674</v>
      </c>
      <c r="V327" s="71">
        <v>150</v>
      </c>
      <c r="W327" s="71">
        <v>31</v>
      </c>
      <c r="X327" s="71">
        <v>320</v>
      </c>
      <c r="Y327" s="71">
        <v>932</v>
      </c>
      <c r="Z327" s="71">
        <v>1533</v>
      </c>
      <c r="AA327" s="71">
        <v>1279</v>
      </c>
      <c r="AB327" s="71">
        <v>2911</v>
      </c>
      <c r="AC327" s="71">
        <v>0</v>
      </c>
      <c r="AD327" s="71">
        <v>0</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2071</v>
      </c>
      <c r="B328" s="70">
        <v>294</v>
      </c>
      <c r="C328" s="70">
        <v>5</v>
      </c>
      <c r="D328" s="70">
        <v>18</v>
      </c>
      <c r="E328" s="70">
        <v>2008</v>
      </c>
      <c r="F328" s="70" t="s">
        <v>792</v>
      </c>
      <c r="G328" s="70" t="s">
        <v>2066</v>
      </c>
      <c r="H328" s="70" t="s">
        <v>2067</v>
      </c>
      <c r="I328" s="148"/>
      <c r="J328" s="71">
        <v>0.75838145427938797</v>
      </c>
      <c r="K328" s="71">
        <v>0.2528904224643721</v>
      </c>
      <c r="L328" s="71">
        <v>2.049185899172461</v>
      </c>
      <c r="M328" s="71">
        <v>1.3658897821654941</v>
      </c>
      <c r="N328" s="71">
        <v>3.2205130283492061</v>
      </c>
      <c r="O328" s="71">
        <v>2.9756466358548952</v>
      </c>
      <c r="P328" s="71">
        <v>6.4217583813674484</v>
      </c>
      <c r="Q328" s="71">
        <v>0.17514599840546499</v>
      </c>
      <c r="R328" s="71">
        <v>0</v>
      </c>
      <c r="S328" s="71">
        <v>0</v>
      </c>
      <c r="T328" s="72"/>
      <c r="U328" s="71">
        <v>61692</v>
      </c>
      <c r="V328" s="71">
        <v>150</v>
      </c>
      <c r="W328" s="71">
        <v>31</v>
      </c>
      <c r="X328" s="71">
        <v>320</v>
      </c>
      <c r="Y328" s="71">
        <v>934</v>
      </c>
      <c r="Z328" s="71">
        <v>1524</v>
      </c>
      <c r="AA328" s="71">
        <v>1259</v>
      </c>
      <c r="AB328" s="71">
        <v>2862</v>
      </c>
      <c r="AC328" s="71">
        <v>0</v>
      </c>
      <c r="AD328" s="71">
        <v>0</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2072</v>
      </c>
      <c r="B329" s="70">
        <v>295</v>
      </c>
      <c r="C329" s="70">
        <v>6</v>
      </c>
      <c r="D329" s="70">
        <v>18</v>
      </c>
      <c r="E329" s="70">
        <v>2009</v>
      </c>
      <c r="F329" s="70" t="s">
        <v>176</v>
      </c>
      <c r="G329" s="1064" t="s">
        <v>2066</v>
      </c>
      <c r="H329" s="70" t="s">
        <v>2067</v>
      </c>
      <c r="I329" s="148"/>
      <c r="J329" s="71">
        <v>0.46667689366996851</v>
      </c>
      <c r="K329" s="71">
        <v>0.2356129792727622</v>
      </c>
      <c r="L329" s="71">
        <v>0.49090712504703188</v>
      </c>
      <c r="M329" s="71">
        <v>1.4369891291788961</v>
      </c>
      <c r="N329" s="71">
        <v>3.2336303988032702</v>
      </c>
      <c r="O329" s="71">
        <v>3.0206255667172921</v>
      </c>
      <c r="P329" s="71">
        <v>6.2254764686088526</v>
      </c>
      <c r="Q329" s="71">
        <v>0.16579768716615401</v>
      </c>
      <c r="R329" s="71">
        <v>0</v>
      </c>
      <c r="S329" s="71">
        <v>0</v>
      </c>
      <c r="T329" s="72"/>
      <c r="U329" s="71">
        <v>39808</v>
      </c>
      <c r="V329" s="71">
        <v>119</v>
      </c>
      <c r="W329" s="71">
        <v>13</v>
      </c>
      <c r="X329" s="71">
        <v>343</v>
      </c>
      <c r="Y329" s="71">
        <v>942</v>
      </c>
      <c r="Z329" s="71">
        <v>1527</v>
      </c>
      <c r="AA329" s="71">
        <v>1253</v>
      </c>
      <c r="AB329" s="71">
        <v>2844</v>
      </c>
      <c r="AC329" s="71">
        <v>0</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2073</v>
      </c>
      <c r="B330" s="70">
        <v>296</v>
      </c>
      <c r="C330" s="70">
        <v>7</v>
      </c>
      <c r="D330" s="70">
        <v>18</v>
      </c>
      <c r="E330" s="70">
        <v>2010</v>
      </c>
      <c r="F330" s="70" t="s">
        <v>177</v>
      </c>
      <c r="G330" s="1064" t="s">
        <v>2066</v>
      </c>
      <c r="H330" s="70" t="s">
        <v>2067</v>
      </c>
      <c r="I330" s="148"/>
      <c r="J330" s="71">
        <v>0.40376096817507912</v>
      </c>
      <c r="K330" s="71">
        <v>0.23045547758787141</v>
      </c>
      <c r="L330" s="71">
        <v>0.42000656747507892</v>
      </c>
      <c r="M330" s="71">
        <v>1.3424645561689941</v>
      </c>
      <c r="N330" s="71">
        <v>2.6810873322521771</v>
      </c>
      <c r="O330" s="71">
        <v>2.9889332987542212</v>
      </c>
      <c r="P330" s="71">
        <v>6.2422517326012592</v>
      </c>
      <c r="Q330" s="71">
        <v>0.17016658846430499</v>
      </c>
      <c r="R330" s="71">
        <v>0</v>
      </c>
      <c r="S330" s="71">
        <v>0</v>
      </c>
      <c r="T330" s="72"/>
      <c r="U330" s="71">
        <v>40120</v>
      </c>
      <c r="V330" s="71">
        <v>119</v>
      </c>
      <c r="W330" s="71">
        <v>13</v>
      </c>
      <c r="X330" s="71">
        <v>343</v>
      </c>
      <c r="Y330" s="71">
        <v>939</v>
      </c>
      <c r="Z330" s="71">
        <v>1518</v>
      </c>
      <c r="AA330" s="71">
        <v>1225</v>
      </c>
      <c r="AB330" s="71">
        <v>2797</v>
      </c>
      <c r="AC330" s="71">
        <v>0</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2074</v>
      </c>
      <c r="B331" s="70">
        <v>297</v>
      </c>
      <c r="C331" s="70">
        <v>8</v>
      </c>
      <c r="D331" s="70">
        <v>18</v>
      </c>
      <c r="E331" s="70">
        <v>2011</v>
      </c>
      <c r="F331" s="70" t="s">
        <v>178</v>
      </c>
      <c r="G331" s="70" t="s">
        <v>2066</v>
      </c>
      <c r="H331" s="70" t="s">
        <v>2067</v>
      </c>
      <c r="I331" s="148"/>
      <c r="J331" s="71">
        <v>0</v>
      </c>
      <c r="K331" s="71">
        <v>0.32829250814380778</v>
      </c>
      <c r="L331" s="71">
        <v>0.58239785094401286</v>
      </c>
      <c r="M331" s="71">
        <v>1.835154179846705</v>
      </c>
      <c r="N331" s="71">
        <v>4.017815574427777</v>
      </c>
      <c r="O331" s="71">
        <v>2.9523592190113512</v>
      </c>
      <c r="P331" s="71">
        <v>5.9233039126172473</v>
      </c>
      <c r="Q331" s="71">
        <v>0.19102190778952199</v>
      </c>
      <c r="R331" s="71">
        <v>0</v>
      </c>
      <c r="S331" s="71">
        <v>0</v>
      </c>
      <c r="T331" s="72"/>
      <c r="U331" s="71">
        <v>0</v>
      </c>
      <c r="V331" s="71">
        <v>119</v>
      </c>
      <c r="W331" s="71">
        <v>13</v>
      </c>
      <c r="X331" s="71">
        <v>343</v>
      </c>
      <c r="Y331" s="71">
        <v>933</v>
      </c>
      <c r="Z331" s="71">
        <v>1532</v>
      </c>
      <c r="AA331" s="71">
        <v>1197</v>
      </c>
      <c r="AB331" s="71">
        <v>2722</v>
      </c>
      <c r="AC331" s="71">
        <v>0</v>
      </c>
      <c r="AD331" s="71">
        <v>0</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2075</v>
      </c>
      <c r="B332" s="70">
        <v>298</v>
      </c>
      <c r="C332" s="70">
        <v>9</v>
      </c>
      <c r="D332" s="70">
        <v>18</v>
      </c>
      <c r="E332" s="70">
        <v>2012</v>
      </c>
      <c r="F332" s="70" t="s">
        <v>179</v>
      </c>
      <c r="G332" s="70" t="s">
        <v>2066</v>
      </c>
      <c r="H332" s="70" t="s">
        <v>2067</v>
      </c>
      <c r="I332" s="148"/>
      <c r="J332" s="71">
        <v>0.52930176841787135</v>
      </c>
      <c r="K332" s="71">
        <v>0.3363140162154391</v>
      </c>
      <c r="L332" s="71">
        <v>0.58208361734750158</v>
      </c>
      <c r="M332" s="71">
        <v>2.1338842969739411</v>
      </c>
      <c r="N332" s="71">
        <v>4.8568723392573254</v>
      </c>
      <c r="O332" s="71">
        <v>2.9405984274336689</v>
      </c>
      <c r="P332" s="71">
        <v>5.8724021714982451</v>
      </c>
      <c r="Q332" s="71">
        <v>0.20342417286382899</v>
      </c>
      <c r="R332" s="71">
        <v>0</v>
      </c>
      <c r="S332" s="71">
        <v>0</v>
      </c>
      <c r="T332" s="72"/>
      <c r="U332" s="71">
        <v>37936</v>
      </c>
      <c r="V332" s="71">
        <v>119</v>
      </c>
      <c r="W332" s="71">
        <v>13</v>
      </c>
      <c r="X332" s="71">
        <v>343</v>
      </c>
      <c r="Y332" s="71">
        <v>942</v>
      </c>
      <c r="Z332" s="71">
        <v>1538</v>
      </c>
      <c r="AA332" s="71">
        <v>1180</v>
      </c>
      <c r="AB332" s="71">
        <v>2668</v>
      </c>
      <c r="AC332" s="71">
        <v>0</v>
      </c>
      <c r="AD332" s="71">
        <v>0</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2076</v>
      </c>
      <c r="B333" s="70">
        <v>299</v>
      </c>
      <c r="C333" s="70">
        <v>10</v>
      </c>
      <c r="D333" s="70">
        <v>18</v>
      </c>
      <c r="E333" s="70">
        <v>2013</v>
      </c>
      <c r="F333" s="70" t="s">
        <v>180</v>
      </c>
      <c r="G333" s="70" t="s">
        <v>2066</v>
      </c>
      <c r="H333" s="70" t="s">
        <v>2067</v>
      </c>
      <c r="I333" s="148"/>
      <c r="J333" s="71">
        <v>0.53300493333394616</v>
      </c>
      <c r="K333" s="71">
        <v>0.2851019993885357</v>
      </c>
      <c r="L333" s="71">
        <v>0.5224099292936204</v>
      </c>
      <c r="M333" s="71">
        <v>1.9980741983150889</v>
      </c>
      <c r="N333" s="71">
        <v>4.8841275645085718</v>
      </c>
      <c r="O333" s="71">
        <v>2.838710738161319</v>
      </c>
      <c r="P333" s="71">
        <v>5.8395804223482886</v>
      </c>
      <c r="Q333" s="71">
        <v>0.203520725582541</v>
      </c>
      <c r="R333" s="71">
        <v>0</v>
      </c>
      <c r="S333" s="71">
        <v>0</v>
      </c>
      <c r="T333" s="72"/>
      <c r="U333" s="71">
        <v>38065</v>
      </c>
      <c r="V333" s="71">
        <v>119</v>
      </c>
      <c r="W333" s="71">
        <v>13</v>
      </c>
      <c r="X333" s="71">
        <v>343</v>
      </c>
      <c r="Y333" s="71">
        <v>941</v>
      </c>
      <c r="Z333" s="71">
        <v>1551</v>
      </c>
      <c r="AA333" s="71">
        <v>1169</v>
      </c>
      <c r="AB333" s="71">
        <v>2631</v>
      </c>
      <c r="AC333" s="71">
        <v>0</v>
      </c>
      <c r="AD333" s="71">
        <v>0</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2077</v>
      </c>
      <c r="B334" s="70">
        <v>300</v>
      </c>
      <c r="C334" s="70">
        <v>11</v>
      </c>
      <c r="D334" s="70">
        <v>18</v>
      </c>
      <c r="E334" s="70">
        <v>2014</v>
      </c>
      <c r="F334" s="70" t="s">
        <v>181</v>
      </c>
      <c r="G334" s="70" t="s">
        <v>2066</v>
      </c>
      <c r="H334" s="70" t="s">
        <v>2067</v>
      </c>
      <c r="I334" s="148"/>
      <c r="J334" s="71">
        <v>0.47149121907814562</v>
      </c>
      <c r="K334" s="71">
        <v>0.2754632451111606</v>
      </c>
      <c r="L334" s="71">
        <v>0.22167525905837529</v>
      </c>
      <c r="M334" s="71">
        <v>2.6356338298839921</v>
      </c>
      <c r="N334" s="71">
        <v>4.3720029602585706</v>
      </c>
      <c r="O334" s="71">
        <v>2.670933420375361</v>
      </c>
      <c r="P334" s="71">
        <v>5.8096777208068078</v>
      </c>
      <c r="Q334" s="71">
        <v>0.19044188197890299</v>
      </c>
      <c r="R334" s="71">
        <v>0</v>
      </c>
      <c r="S334" s="71">
        <v>0</v>
      </c>
      <c r="T334" s="72"/>
      <c r="U334" s="71">
        <v>34889</v>
      </c>
      <c r="V334" s="71">
        <v>97</v>
      </c>
      <c r="W334" s="71">
        <v>5</v>
      </c>
      <c r="X334" s="71">
        <v>422</v>
      </c>
      <c r="Y334" s="71">
        <v>945</v>
      </c>
      <c r="Z334" s="71">
        <v>1537</v>
      </c>
      <c r="AA334" s="71">
        <v>1157</v>
      </c>
      <c r="AB334" s="71">
        <v>2566</v>
      </c>
      <c r="AC334" s="71">
        <v>0</v>
      </c>
      <c r="AD334" s="71">
        <v>0</v>
      </c>
      <c r="AE334" s="72"/>
      <c r="AF334" s="71"/>
      <c r="AG334" s="71"/>
      <c r="AH334" s="71"/>
      <c r="AI334" s="71"/>
      <c r="AJ334" s="71"/>
      <c r="AK334" s="71"/>
      <c r="AL334" s="71"/>
      <c r="AM334" s="71"/>
      <c r="AN334" s="71"/>
      <c r="AO334" s="71"/>
      <c r="AP334" s="71"/>
      <c r="AQ334" s="72"/>
      <c r="AR334" s="71">
        <v>57</v>
      </c>
      <c r="AS334" s="71">
        <v>11</v>
      </c>
      <c r="AT334" s="71">
        <v>1</v>
      </c>
      <c r="AU334" s="71">
        <v>0</v>
      </c>
      <c r="AV334" s="71">
        <v>0</v>
      </c>
      <c r="AW334" s="71">
        <v>0</v>
      </c>
      <c r="AX334" s="71"/>
      <c r="AY334" s="72"/>
      <c r="AZ334" s="71">
        <v>238.93899999999999</v>
      </c>
      <c r="BA334" s="71">
        <v>379.7</v>
      </c>
      <c r="BB334" s="71">
        <v>19500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2078</v>
      </c>
      <c r="B335" s="70">
        <v>301</v>
      </c>
      <c r="C335" s="70">
        <v>12</v>
      </c>
      <c r="D335" s="70">
        <v>18</v>
      </c>
      <c r="E335" s="70">
        <v>2015</v>
      </c>
      <c r="F335" s="70" t="s">
        <v>182</v>
      </c>
      <c r="G335" s="70" t="s">
        <v>2066</v>
      </c>
      <c r="H335" s="70" t="s">
        <v>2067</v>
      </c>
      <c r="I335" s="148"/>
      <c r="J335" s="71">
        <v>0</v>
      </c>
      <c r="K335" s="71">
        <v>0.24587249397113201</v>
      </c>
      <c r="L335" s="71">
        <v>0.21407891456197231</v>
      </c>
      <c r="M335" s="71">
        <v>2.3997068456937769</v>
      </c>
      <c r="N335" s="71">
        <v>3.8876574020330978</v>
      </c>
      <c r="O335" s="71">
        <v>2.5921166212001081</v>
      </c>
      <c r="P335" s="71">
        <v>5.8092424094996229</v>
      </c>
      <c r="Q335" s="71">
        <v>0.181562506401278</v>
      </c>
      <c r="R335" s="71">
        <v>0</v>
      </c>
      <c r="S335" s="71">
        <v>0</v>
      </c>
      <c r="T335" s="72"/>
      <c r="U335" s="71">
        <v>0</v>
      </c>
      <c r="V335" s="71">
        <v>97</v>
      </c>
      <c r="W335" s="71">
        <v>5</v>
      </c>
      <c r="X335" s="71">
        <v>422</v>
      </c>
      <c r="Y335" s="71">
        <v>946</v>
      </c>
      <c r="Z335" s="71">
        <v>1506</v>
      </c>
      <c r="AA335" s="71">
        <v>1156</v>
      </c>
      <c r="AB335" s="71">
        <v>2499</v>
      </c>
      <c r="AC335" s="71">
        <v>0</v>
      </c>
      <c r="AD335" s="71">
        <v>0</v>
      </c>
      <c r="AE335" s="72"/>
      <c r="AF335" s="71">
        <v>0</v>
      </c>
      <c r="AG335" s="71">
        <v>166419.86470348659</v>
      </c>
      <c r="AH335" s="71">
        <v>39195.565697654907</v>
      </c>
      <c r="AI335" s="71">
        <v>2579422.4992438718</v>
      </c>
      <c r="AJ335" s="71">
        <v>5229950.5411118967</v>
      </c>
      <c r="AK335" s="71">
        <v>0</v>
      </c>
      <c r="AL335" s="71">
        <v>0</v>
      </c>
      <c r="AM335" s="71">
        <v>342477.46708926978</v>
      </c>
      <c r="AN335" s="71">
        <v>0</v>
      </c>
      <c r="AO335" s="71">
        <v>0</v>
      </c>
      <c r="AP335" s="71">
        <v>8357465.9378461801</v>
      </c>
      <c r="AQ335" s="72"/>
      <c r="AR335" s="71">
        <v>58</v>
      </c>
      <c r="AS335" s="71">
        <v>14</v>
      </c>
      <c r="AT335" s="71">
        <v>1</v>
      </c>
      <c r="AU335" s="71">
        <v>1</v>
      </c>
      <c r="AV335" s="71">
        <v>0</v>
      </c>
      <c r="AW335" s="71">
        <v>0</v>
      </c>
      <c r="AX335" s="71"/>
      <c r="AY335" s="72"/>
      <c r="AZ335" s="71">
        <v>243.93899999999999</v>
      </c>
      <c r="BA335" s="71">
        <v>470.2</v>
      </c>
      <c r="BB335" s="71">
        <v>19500</v>
      </c>
      <c r="BC335" s="71">
        <v>45</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2079</v>
      </c>
      <c r="B336" s="70">
        <v>302</v>
      </c>
      <c r="C336" s="70">
        <v>13</v>
      </c>
      <c r="D336" s="70">
        <v>18</v>
      </c>
      <c r="E336" s="70">
        <v>2016</v>
      </c>
      <c r="F336" s="70" t="s">
        <v>155</v>
      </c>
      <c r="G336" s="70" t="s">
        <v>2066</v>
      </c>
      <c r="H336" s="70" t="s">
        <v>2067</v>
      </c>
      <c r="I336" s="148"/>
      <c r="J336" s="71">
        <v>0</v>
      </c>
      <c r="K336" s="71">
        <v>0.23323816453399845</v>
      </c>
      <c r="L336" s="71">
        <v>0.23096576070367614</v>
      </c>
      <c r="M336" s="71">
        <v>1.7084108848118462</v>
      </c>
      <c r="N336" s="71">
        <v>3.2341415569355041</v>
      </c>
      <c r="O336" s="71">
        <v>2.5368352180681857</v>
      </c>
      <c r="P336" s="71">
        <v>5.5875302241698259</v>
      </c>
      <c r="Q336" s="71">
        <v>0.17375478851421294</v>
      </c>
      <c r="R336" s="71">
        <v>0</v>
      </c>
      <c r="S336" s="71">
        <v>0</v>
      </c>
      <c r="T336" s="72"/>
      <c r="U336" s="71">
        <v>0</v>
      </c>
      <c r="V336" s="71">
        <v>97</v>
      </c>
      <c r="W336" s="71">
        <v>5</v>
      </c>
      <c r="X336" s="71">
        <v>422</v>
      </c>
      <c r="Y336" s="71">
        <v>942</v>
      </c>
      <c r="Z336" s="71">
        <v>1492</v>
      </c>
      <c r="AA336" s="71">
        <v>1150</v>
      </c>
      <c r="AB336" s="71">
        <v>2460</v>
      </c>
      <c r="AC336" s="71">
        <v>0</v>
      </c>
      <c r="AD336" s="71">
        <v>0</v>
      </c>
      <c r="AE336" s="72"/>
      <c r="AF336" s="71">
        <v>0</v>
      </c>
      <c r="AG336" s="71">
        <v>165902.07340692269</v>
      </c>
      <c r="AH336" s="71">
        <v>36466.80081415466</v>
      </c>
      <c r="AI336" s="71">
        <v>2485034.8364718938</v>
      </c>
      <c r="AJ336" s="71">
        <v>5557959.2654563086</v>
      </c>
      <c r="AK336" s="71">
        <v>0</v>
      </c>
      <c r="AL336" s="71">
        <v>0</v>
      </c>
      <c r="AM336" s="71">
        <v>337394.59970184928</v>
      </c>
      <c r="AN336" s="71">
        <v>0</v>
      </c>
      <c r="AO336" s="71">
        <v>0</v>
      </c>
      <c r="AP336" s="71">
        <v>8582757.5758511294</v>
      </c>
      <c r="AQ336" s="72"/>
      <c r="AR336" s="71">
        <v>58</v>
      </c>
      <c r="AS336" s="71">
        <v>15</v>
      </c>
      <c r="AT336" s="71">
        <v>1</v>
      </c>
      <c r="AU336" s="71">
        <v>1</v>
      </c>
      <c r="AV336" s="71">
        <v>0</v>
      </c>
      <c r="AW336" s="71">
        <v>0</v>
      </c>
      <c r="AX336" s="71"/>
      <c r="AY336" s="72"/>
      <c r="AZ336" s="71">
        <v>243.93899999999999</v>
      </c>
      <c r="BA336" s="71">
        <v>509.8</v>
      </c>
      <c r="BB336" s="71">
        <v>19500</v>
      </c>
      <c r="BC336" s="71">
        <v>45</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2080</v>
      </c>
      <c r="B337" s="70">
        <v>303</v>
      </c>
      <c r="C337" s="70">
        <v>14</v>
      </c>
      <c r="D337" s="70">
        <v>18</v>
      </c>
      <c r="E337" s="70">
        <v>2017</v>
      </c>
      <c r="F337" s="70" t="s">
        <v>156</v>
      </c>
      <c r="G337" s="70" t="s">
        <v>2066</v>
      </c>
      <c r="H337" s="70" t="s">
        <v>2067</v>
      </c>
      <c r="I337" s="148"/>
      <c r="J337" s="71">
        <v>0</v>
      </c>
      <c r="K337" s="71">
        <v>0.23635876244936666</v>
      </c>
      <c r="L337" s="71">
        <v>0.21833214681560742</v>
      </c>
      <c r="M337" s="71">
        <v>1.7282027791850598</v>
      </c>
      <c r="N337" s="71">
        <v>3.2650029152970017</v>
      </c>
      <c r="O337" s="71">
        <v>2.5038028468973352</v>
      </c>
      <c r="P337" s="71">
        <v>5.5328234407722672</v>
      </c>
      <c r="Q337" s="71">
        <v>0.16474621643010001</v>
      </c>
      <c r="R337" s="71">
        <v>0</v>
      </c>
      <c r="S337" s="71">
        <v>0</v>
      </c>
      <c r="T337" s="72"/>
      <c r="U337" s="71">
        <v>0</v>
      </c>
      <c r="V337" s="71">
        <v>97</v>
      </c>
      <c r="W337" s="71">
        <v>5</v>
      </c>
      <c r="X337" s="71">
        <v>422</v>
      </c>
      <c r="Y337" s="71">
        <v>954</v>
      </c>
      <c r="Z337" s="71">
        <v>1497</v>
      </c>
      <c r="AA337" s="71">
        <v>1146</v>
      </c>
      <c r="AB337" s="71">
        <v>2412</v>
      </c>
      <c r="AC337" s="71">
        <v>0</v>
      </c>
      <c r="AD337" s="71">
        <v>0</v>
      </c>
      <c r="AE337" s="72"/>
      <c r="AF337" s="71">
        <v>0</v>
      </c>
      <c r="AG337" s="71">
        <v>169049.9858171317</v>
      </c>
      <c r="AH337" s="71">
        <v>45564.496606670567</v>
      </c>
      <c r="AI337" s="71">
        <v>2582917.4407465099</v>
      </c>
      <c r="AJ337" s="71">
        <v>5312124.8606489385</v>
      </c>
      <c r="AK337" s="71">
        <v>0</v>
      </c>
      <c r="AL337" s="71">
        <v>0</v>
      </c>
      <c r="AM337" s="71">
        <v>331328.91980713501</v>
      </c>
      <c r="AN337" s="71">
        <v>0</v>
      </c>
      <c r="AO337" s="71">
        <v>0</v>
      </c>
      <c r="AP337" s="71">
        <v>8440985.703626385</v>
      </c>
      <c r="AQ337" s="72"/>
      <c r="AR337" s="71">
        <v>58</v>
      </c>
      <c r="AS337" s="71">
        <v>15</v>
      </c>
      <c r="AT337" s="71">
        <v>1</v>
      </c>
      <c r="AU337" s="71">
        <v>1</v>
      </c>
      <c r="AV337" s="71">
        <v>0</v>
      </c>
      <c r="AW337" s="71">
        <v>0</v>
      </c>
      <c r="AX337" s="71"/>
      <c r="AY337" s="72"/>
      <c r="AZ337" s="71">
        <v>243.93899999999999</v>
      </c>
      <c r="BA337" s="71">
        <v>509.8</v>
      </c>
      <c r="BB337" s="71">
        <v>19500</v>
      </c>
      <c r="BC337" s="71">
        <v>45</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2081</v>
      </c>
      <c r="B338" s="70">
        <v>304</v>
      </c>
      <c r="C338" s="70">
        <v>15</v>
      </c>
      <c r="D338" s="70">
        <v>18</v>
      </c>
      <c r="E338" s="70">
        <v>2018</v>
      </c>
      <c r="F338" s="70" t="s">
        <v>183</v>
      </c>
      <c r="G338" s="70" t="s">
        <v>2066</v>
      </c>
      <c r="H338" s="70" t="s">
        <v>2067</v>
      </c>
      <c r="I338" s="148"/>
      <c r="J338" s="71">
        <v>0</v>
      </c>
      <c r="K338" s="71">
        <v>0.22392130526487836</v>
      </c>
      <c r="L338" s="71">
        <v>0.19944407435129011</v>
      </c>
      <c r="M338" s="71">
        <v>1.7096289525998383</v>
      </c>
      <c r="N338" s="71">
        <v>3.1102176569923046</v>
      </c>
      <c r="O338" s="71">
        <v>2.4370683740021768</v>
      </c>
      <c r="P338" s="71">
        <v>5.4873081733258182</v>
      </c>
      <c r="Q338" s="71">
        <v>0.14970552844403001</v>
      </c>
      <c r="R338" s="71">
        <v>0</v>
      </c>
      <c r="S338" s="71">
        <v>0</v>
      </c>
      <c r="T338" s="72"/>
      <c r="U338" s="71">
        <v>0</v>
      </c>
      <c r="V338" s="71">
        <v>97</v>
      </c>
      <c r="W338" s="71">
        <v>5</v>
      </c>
      <c r="X338" s="71">
        <v>422</v>
      </c>
      <c r="Y338" s="71">
        <v>946</v>
      </c>
      <c r="Z338" s="71">
        <v>1485</v>
      </c>
      <c r="AA338" s="71">
        <v>1148</v>
      </c>
      <c r="AB338" s="71">
        <v>2362</v>
      </c>
      <c r="AC338" s="71">
        <v>0</v>
      </c>
      <c r="AD338" s="71">
        <v>0</v>
      </c>
      <c r="AE338" s="72"/>
      <c r="AF338" s="71">
        <v>0</v>
      </c>
      <c r="AG338" s="71">
        <v>150732.17652537211</v>
      </c>
      <c r="AH338" s="71">
        <v>41976.889250727123</v>
      </c>
      <c r="AI338" s="71">
        <v>2453148.6367522888</v>
      </c>
      <c r="AJ338" s="71">
        <v>5060043.3500015857</v>
      </c>
      <c r="AK338" s="71">
        <v>0</v>
      </c>
      <c r="AL338" s="71">
        <v>0</v>
      </c>
      <c r="AM338" s="71">
        <v>325131.92350091471</v>
      </c>
      <c r="AN338" s="71">
        <v>0</v>
      </c>
      <c r="AO338" s="71">
        <v>0</v>
      </c>
      <c r="AP338" s="71">
        <v>8031032.976030889</v>
      </c>
      <c r="AQ338" s="72"/>
      <c r="AR338" s="71">
        <v>59</v>
      </c>
      <c r="AS338" s="71">
        <v>16</v>
      </c>
      <c r="AT338" s="71">
        <v>1</v>
      </c>
      <c r="AU338" s="71">
        <v>1</v>
      </c>
      <c r="AV338" s="71">
        <v>0</v>
      </c>
      <c r="AW338" s="71">
        <v>0</v>
      </c>
      <c r="AX338" s="71"/>
      <c r="AY338" s="72"/>
      <c r="AZ338" s="71">
        <v>253.84299999999999</v>
      </c>
      <c r="BA338" s="71">
        <v>520</v>
      </c>
      <c r="BB338" s="71">
        <v>19500</v>
      </c>
      <c r="BC338" s="71">
        <v>45</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2082</v>
      </c>
      <c r="B339" s="70">
        <v>305</v>
      </c>
      <c r="C339" s="70">
        <v>16</v>
      </c>
      <c r="D339" s="70">
        <v>18</v>
      </c>
      <c r="E339" s="70">
        <v>2019</v>
      </c>
      <c r="F339" s="70" t="s">
        <v>158</v>
      </c>
      <c r="G339" s="70" t="s">
        <v>2066</v>
      </c>
      <c r="H339" s="70" t="s">
        <v>2067</v>
      </c>
      <c r="I339" s="148"/>
      <c r="J339" s="71">
        <v>0</v>
      </c>
      <c r="K339" s="71">
        <v>0.19142623413722631</v>
      </c>
      <c r="L339" s="71">
        <v>0.19634286933796319</v>
      </c>
      <c r="M339" s="71">
        <v>1.4437999291003014</v>
      </c>
      <c r="N339" s="71">
        <v>2.4201439970091339</v>
      </c>
      <c r="O339" s="71">
        <v>2.3352132700165829</v>
      </c>
      <c r="P339" s="71">
        <v>5.4468199545546927</v>
      </c>
      <c r="Q339" s="71">
        <v>0.141624953853421</v>
      </c>
      <c r="R339" s="71">
        <v>0</v>
      </c>
      <c r="S339" s="71">
        <v>0</v>
      </c>
      <c r="T339" s="72"/>
      <c r="U339" s="71">
        <v>0</v>
      </c>
      <c r="V339" s="71">
        <v>97</v>
      </c>
      <c r="W339" s="71">
        <v>5</v>
      </c>
      <c r="X339" s="71">
        <v>422</v>
      </c>
      <c r="Y339" s="71">
        <v>936</v>
      </c>
      <c r="Z339" s="71">
        <v>1462</v>
      </c>
      <c r="AA339" s="71">
        <v>1131</v>
      </c>
      <c r="AB339" s="71">
        <v>2295</v>
      </c>
      <c r="AC339" s="71">
        <v>0</v>
      </c>
      <c r="AD339" s="71">
        <v>0</v>
      </c>
      <c r="AE339" s="72"/>
      <c r="AF339" s="71">
        <v>0</v>
      </c>
      <c r="AG339" s="71">
        <v>146473.53726186961</v>
      </c>
      <c r="AH339" s="71">
        <v>46146.07380696015</v>
      </c>
      <c r="AI339" s="71">
        <v>2589832.4860591032</v>
      </c>
      <c r="AJ339" s="71">
        <v>4638846.9872373436</v>
      </c>
      <c r="AK339" s="71">
        <v>0</v>
      </c>
      <c r="AL339" s="71">
        <v>0</v>
      </c>
      <c r="AM339" s="71">
        <v>312561.72324924992</v>
      </c>
      <c r="AN339" s="71">
        <v>0</v>
      </c>
      <c r="AO339" s="71">
        <v>0</v>
      </c>
      <c r="AP339" s="71">
        <v>7733860.8076145267</v>
      </c>
      <c r="AQ339" s="72"/>
      <c r="AR339" s="71">
        <v>62</v>
      </c>
      <c r="AS339" s="71">
        <v>17</v>
      </c>
      <c r="AT339" s="71">
        <v>1</v>
      </c>
      <c r="AU339" s="71">
        <v>1</v>
      </c>
      <c r="AV339" s="71">
        <v>0</v>
      </c>
      <c r="AW339" s="71">
        <v>0</v>
      </c>
      <c r="AX339" s="71"/>
      <c r="AY339" s="72"/>
      <c r="AZ339" s="71">
        <v>273.84300000000002</v>
      </c>
      <c r="BA339" s="71">
        <v>533.4</v>
      </c>
      <c r="BB339" s="71">
        <v>19500</v>
      </c>
      <c r="BC339" s="71">
        <v>45</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2083</v>
      </c>
      <c r="B340" s="70">
        <v>306</v>
      </c>
      <c r="C340" s="70">
        <v>17</v>
      </c>
      <c r="D340" s="70">
        <v>18</v>
      </c>
      <c r="E340" s="70">
        <v>2020</v>
      </c>
      <c r="F340" s="70" t="s">
        <v>159</v>
      </c>
      <c r="G340" s="70" t="s">
        <v>2066</v>
      </c>
      <c r="H340" s="70" t="s">
        <v>2067</v>
      </c>
      <c r="I340" s="148"/>
      <c r="J340" s="71">
        <v>0.50812164592825748</v>
      </c>
      <c r="K340" s="71">
        <v>0.22420960432925741</v>
      </c>
      <c r="L340" s="71">
        <v>0.32519061837907703</v>
      </c>
      <c r="M340" s="71">
        <v>1.6415641562188272</v>
      </c>
      <c r="N340" s="71">
        <v>3.5877458667908755</v>
      </c>
      <c r="O340" s="71">
        <v>1.9969966868065419</v>
      </c>
      <c r="P340" s="71">
        <v>5.0610818290036956</v>
      </c>
      <c r="Q340" s="71">
        <v>0.13272058837096801</v>
      </c>
      <c r="R340" s="71">
        <v>0</v>
      </c>
      <c r="S340" s="71">
        <v>0</v>
      </c>
      <c r="T340" s="72"/>
      <c r="U340" s="71">
        <v>47978</v>
      </c>
      <c r="V340" s="71">
        <v>90</v>
      </c>
      <c r="W340" s="71">
        <v>8</v>
      </c>
      <c r="X340" s="71">
        <v>413</v>
      </c>
      <c r="Y340" s="71">
        <v>949</v>
      </c>
      <c r="Z340" s="71">
        <v>1427</v>
      </c>
      <c r="AA340" s="71">
        <v>1117</v>
      </c>
      <c r="AB340" s="71">
        <v>2251</v>
      </c>
      <c r="AC340" s="71">
        <v>0</v>
      </c>
      <c r="AD340" s="71">
        <v>0</v>
      </c>
      <c r="AE340" s="72"/>
      <c r="AF340" s="71">
        <v>506585.09093651728</v>
      </c>
      <c r="AG340" s="71">
        <v>144243.24695000675</v>
      </c>
      <c r="AH340" s="71">
        <v>81385.460419231924</v>
      </c>
      <c r="AI340" s="71">
        <v>2264529.4689878561</v>
      </c>
      <c r="AJ340" s="71">
        <v>5941357.5686762417</v>
      </c>
      <c r="AK340" s="71"/>
      <c r="AL340" s="71"/>
      <c r="AM340" s="71">
        <v>293780.50913161662</v>
      </c>
      <c r="AN340" s="71"/>
      <c r="AO340" s="71"/>
      <c r="AP340" s="71">
        <v>9231881.3451014701</v>
      </c>
      <c r="AQ340" s="72"/>
      <c r="AR340" s="71">
        <v>64</v>
      </c>
      <c r="AS340" s="71">
        <v>18</v>
      </c>
      <c r="AT340" s="71">
        <v>1</v>
      </c>
      <c r="AU340" s="71">
        <v>1</v>
      </c>
      <c r="AV340" s="71">
        <v>0</v>
      </c>
      <c r="AW340" s="71">
        <v>0</v>
      </c>
      <c r="AX340" s="71"/>
      <c r="AY340" s="72"/>
      <c r="AZ340" s="71">
        <v>283.24299999999988</v>
      </c>
      <c r="BA340" s="71">
        <v>582.9</v>
      </c>
      <c r="BB340" s="71">
        <v>19500</v>
      </c>
      <c r="BC340" s="71">
        <v>45</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2084</v>
      </c>
      <c r="B341" s="70">
        <v>306</v>
      </c>
      <c r="C341" s="70">
        <v>18</v>
      </c>
      <c r="D341" s="70">
        <v>18</v>
      </c>
      <c r="E341" s="70">
        <v>2021</v>
      </c>
      <c r="F341" s="70" t="s">
        <v>160</v>
      </c>
      <c r="G341" s="70" t="s">
        <v>2066</v>
      </c>
      <c r="H341" s="70" t="s">
        <v>2067</v>
      </c>
      <c r="I341" s="148"/>
      <c r="J341" s="71">
        <v>0.69425694781876379</v>
      </c>
      <c r="K341" s="71">
        <v>0.22219764776396267</v>
      </c>
      <c r="L341" s="71">
        <v>0.334566126929009</v>
      </c>
      <c r="M341" s="71">
        <v>1.7517140781884775</v>
      </c>
      <c r="N341" s="71">
        <v>3.2063881378345602</v>
      </c>
      <c r="O341" s="71">
        <v>1.9204586978209264</v>
      </c>
      <c r="P341" s="71">
        <v>5.2227895294298117</v>
      </c>
      <c r="Q341" s="71">
        <v>0.12862679759655099</v>
      </c>
      <c r="R341" s="71">
        <v>0</v>
      </c>
      <c r="S341" s="71">
        <v>0</v>
      </c>
      <c r="T341" s="72"/>
      <c r="U341" s="71">
        <v>77012</v>
      </c>
      <c r="V341" s="71">
        <v>90</v>
      </c>
      <c r="W341" s="71">
        <v>8</v>
      </c>
      <c r="X341" s="71">
        <v>413</v>
      </c>
      <c r="Y341" s="71">
        <v>945</v>
      </c>
      <c r="Z341" s="71">
        <v>1413</v>
      </c>
      <c r="AA341" s="71">
        <v>1124</v>
      </c>
      <c r="AB341" s="71">
        <v>2203</v>
      </c>
      <c r="AC341" s="71">
        <v>0</v>
      </c>
      <c r="AD341" s="71">
        <v>0</v>
      </c>
      <c r="AE341" s="72"/>
      <c r="AF341" s="71">
        <v>742929.05531346332</v>
      </c>
      <c r="AG341" s="71">
        <v>147183.88740450249</v>
      </c>
      <c r="AH341" s="71">
        <v>86367.438736926008</v>
      </c>
      <c r="AI341" s="71">
        <v>2660308.4721589512</v>
      </c>
      <c r="AJ341" s="71">
        <v>5501835.3695022753</v>
      </c>
      <c r="AK341" s="71">
        <v>0</v>
      </c>
      <c r="AL341" s="71">
        <v>0</v>
      </c>
      <c r="AM341" s="71">
        <v>289174.34484058985</v>
      </c>
      <c r="AN341" s="71">
        <v>0</v>
      </c>
      <c r="AO341" s="71">
        <v>0</v>
      </c>
      <c r="AP341" s="71">
        <v>9427798.5679567084</v>
      </c>
      <c r="AQ341" s="72"/>
      <c r="AR341" s="71">
        <v>65</v>
      </c>
      <c r="AS341" s="71">
        <v>18</v>
      </c>
      <c r="AT341" s="71">
        <v>1</v>
      </c>
      <c r="AU341" s="71">
        <v>1</v>
      </c>
      <c r="AV341" s="71">
        <v>0</v>
      </c>
      <c r="AW341" s="71">
        <v>0</v>
      </c>
      <c r="AX341" s="71"/>
      <c r="AY341" s="72"/>
      <c r="AZ341" s="71">
        <v>293.14299999999997</v>
      </c>
      <c r="BA341" s="71">
        <v>582.9</v>
      </c>
      <c r="BB341" s="71">
        <v>19500</v>
      </c>
      <c r="BC341" s="71">
        <v>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2085</v>
      </c>
      <c r="B342" s="70">
        <v>306</v>
      </c>
      <c r="C342" s="70">
        <v>19</v>
      </c>
      <c r="D342" s="70">
        <v>18</v>
      </c>
      <c r="E342" s="70">
        <v>2022</v>
      </c>
      <c r="F342" s="70" t="s">
        <v>161</v>
      </c>
      <c r="G342" s="70" t="s">
        <v>2066</v>
      </c>
      <c r="H342" s="70" t="s">
        <v>2067</v>
      </c>
      <c r="I342" s="148"/>
      <c r="J342" s="71">
        <v>0.48769339677378565</v>
      </c>
      <c r="K342" s="71">
        <v>0.18620910276881358</v>
      </c>
      <c r="L342" s="71">
        <v>0.25299867915651864</v>
      </c>
      <c r="M342" s="71">
        <v>1.4713374250013704</v>
      </c>
      <c r="N342" s="71">
        <v>2.6504968702058598</v>
      </c>
      <c r="O342" s="71">
        <v>2.0084314148504103</v>
      </c>
      <c r="P342" s="71">
        <v>4.9750236075356273</v>
      </c>
      <c r="Q342" s="71">
        <v>0.12774755824037287</v>
      </c>
      <c r="R342" s="71">
        <v>0</v>
      </c>
      <c r="S342" s="71">
        <v>0</v>
      </c>
      <c r="T342" s="72"/>
      <c r="U342" s="71">
        <v>68386</v>
      </c>
      <c r="V342" s="71">
        <v>90</v>
      </c>
      <c r="W342" s="71">
        <v>8</v>
      </c>
      <c r="X342" s="71">
        <v>413</v>
      </c>
      <c r="Y342" s="71">
        <v>944</v>
      </c>
      <c r="Z342" s="71">
        <v>1404</v>
      </c>
      <c r="AA342" s="71">
        <v>1087</v>
      </c>
      <c r="AB342" s="71">
        <v>2170</v>
      </c>
      <c r="AC342" s="71">
        <v>0</v>
      </c>
      <c r="AD342" s="71">
        <v>0</v>
      </c>
      <c r="AE342" s="72"/>
      <c r="AF342" s="71">
        <v>596479.18309423258</v>
      </c>
      <c r="AG342" s="71">
        <v>145069.11726928747</v>
      </c>
      <c r="AH342" s="71">
        <v>79549.324336700607</v>
      </c>
      <c r="AI342" s="71">
        <v>2586004.3984088087</v>
      </c>
      <c r="AJ342" s="71">
        <v>5661261.989853505</v>
      </c>
      <c r="AK342" s="71">
        <v>0</v>
      </c>
      <c r="AL342" s="71">
        <v>0</v>
      </c>
      <c r="AM342" s="71">
        <v>280206.22886344075</v>
      </c>
      <c r="AN342" s="71">
        <v>0</v>
      </c>
      <c r="AO342" s="71">
        <v>0</v>
      </c>
      <c r="AP342" s="71">
        <v>9348570.2418259755</v>
      </c>
      <c r="AQ342" s="72"/>
      <c r="AR342" s="71">
        <v>69</v>
      </c>
      <c r="AS342" s="71">
        <v>18</v>
      </c>
      <c r="AT342" s="71">
        <v>1</v>
      </c>
      <c r="AU342" s="71">
        <v>1</v>
      </c>
      <c r="AV342" s="71">
        <v>0</v>
      </c>
      <c r="AW342" s="71">
        <v>0</v>
      </c>
      <c r="AX342" s="71"/>
      <c r="AY342" s="72"/>
      <c r="AZ342" s="71">
        <v>326.38900000000001</v>
      </c>
      <c r="BA342" s="71">
        <v>582.9</v>
      </c>
      <c r="BB342" s="71">
        <v>19500</v>
      </c>
      <c r="BC342" s="71">
        <v>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2086</v>
      </c>
      <c r="B343" s="70">
        <v>306</v>
      </c>
      <c r="C343" s="70">
        <v>20</v>
      </c>
      <c r="D343" s="70">
        <v>18</v>
      </c>
      <c r="E343" s="70">
        <v>2023</v>
      </c>
      <c r="F343" s="70" t="s">
        <v>1539</v>
      </c>
      <c r="G343" s="70" t="s">
        <v>2066</v>
      </c>
      <c r="H343" s="70" t="s">
        <v>2067</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73</v>
      </c>
      <c r="AS343" s="71">
        <v>18</v>
      </c>
      <c r="AT343" s="71">
        <v>1</v>
      </c>
      <c r="AU343" s="71">
        <v>1</v>
      </c>
      <c r="AV343" s="71">
        <v>0</v>
      </c>
      <c r="AW343" s="71">
        <v>0</v>
      </c>
      <c r="AX343" s="71"/>
      <c r="AY343" s="72"/>
      <c r="AZ343" s="71">
        <v>344.48899999999998</v>
      </c>
      <c r="BA343" s="71">
        <v>582.9</v>
      </c>
      <c r="BB343" s="71">
        <v>19500</v>
      </c>
      <c r="BC343" s="71">
        <v>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2087</v>
      </c>
      <c r="B344" s="70">
        <v>306</v>
      </c>
      <c r="C344" s="70">
        <v>21</v>
      </c>
      <c r="D344" s="70">
        <v>18</v>
      </c>
      <c r="E344" s="70">
        <v>2024</v>
      </c>
      <c r="F344" s="70" t="s">
        <v>1554</v>
      </c>
      <c r="G344" s="70" t="s">
        <v>2066</v>
      </c>
      <c r="H344" s="70" t="s">
        <v>2067</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2088</v>
      </c>
      <c r="B345" s="70">
        <v>171</v>
      </c>
      <c r="C345" s="70">
        <v>1</v>
      </c>
      <c r="D345" s="70">
        <v>11</v>
      </c>
      <c r="E345" s="70">
        <v>1990</v>
      </c>
      <c r="F345" s="70" t="s">
        <v>787</v>
      </c>
      <c r="G345" s="70" t="s">
        <v>2089</v>
      </c>
      <c r="H345" s="70" t="s">
        <v>2090</v>
      </c>
      <c r="I345" s="148"/>
      <c r="J345" s="71">
        <v>0.99913815646842663</v>
      </c>
      <c r="K345" s="71">
        <v>0.58728006465839211</v>
      </c>
      <c r="L345" s="71">
        <v>2.8098943508025251</v>
      </c>
      <c r="M345" s="71">
        <v>1.349558384117266</v>
      </c>
      <c r="N345" s="71">
        <v>4.4671981242297738</v>
      </c>
      <c r="O345" s="71">
        <v>2.76675819655647</v>
      </c>
      <c r="P345" s="71">
        <v>6.564774193693296</v>
      </c>
      <c r="Q345" s="71">
        <v>0.22935824992262499</v>
      </c>
      <c r="R345" s="71">
        <v>0</v>
      </c>
      <c r="S345" s="71">
        <v>0.26364147394955612</v>
      </c>
      <c r="T345" s="72"/>
      <c r="U345" s="71">
        <v>21201</v>
      </c>
      <c r="V345" s="71">
        <v>181</v>
      </c>
      <c r="W345" s="71">
        <v>37</v>
      </c>
      <c r="X345" s="71">
        <v>561</v>
      </c>
      <c r="Y345" s="71">
        <v>981</v>
      </c>
      <c r="Z345" s="71">
        <v>1138</v>
      </c>
      <c r="AA345" s="71">
        <v>1594</v>
      </c>
      <c r="AB345" s="71">
        <v>3724</v>
      </c>
      <c r="AC345" s="71">
        <v>0</v>
      </c>
      <c r="AD345" s="71">
        <v>0.26364147394955612</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2091</v>
      </c>
      <c r="B346" s="70">
        <v>172</v>
      </c>
      <c r="C346" s="70">
        <v>2</v>
      </c>
      <c r="D346" s="70">
        <v>11</v>
      </c>
      <c r="E346" s="70">
        <v>2005</v>
      </c>
      <c r="F346" s="70" t="s">
        <v>789</v>
      </c>
      <c r="G346" s="70" t="s">
        <v>2089</v>
      </c>
      <c r="H346" s="70" t="s">
        <v>2090</v>
      </c>
      <c r="I346" s="148"/>
      <c r="J346" s="71">
        <v>0.4090042726780474</v>
      </c>
      <c r="K346" s="71">
        <v>0.54003241746473585</v>
      </c>
      <c r="L346" s="71">
        <v>3.6142888498505799</v>
      </c>
      <c r="M346" s="71">
        <v>2.4302263563382551</v>
      </c>
      <c r="N346" s="71">
        <v>6.3838252479471462</v>
      </c>
      <c r="O346" s="71">
        <v>3.5506733807342692</v>
      </c>
      <c r="P346" s="71">
        <v>7.5178519445111602</v>
      </c>
      <c r="Q346" s="71">
        <v>0.19689164721507299</v>
      </c>
      <c r="R346" s="71">
        <v>0</v>
      </c>
      <c r="S346" s="71">
        <v>0.1053496503972759</v>
      </c>
      <c r="T346" s="72"/>
      <c r="U346" s="71">
        <v>10214</v>
      </c>
      <c r="V346" s="71">
        <v>182</v>
      </c>
      <c r="W346" s="71">
        <v>37</v>
      </c>
      <c r="X346" s="71">
        <v>404</v>
      </c>
      <c r="Y346" s="71">
        <v>974</v>
      </c>
      <c r="Z346" s="71">
        <v>1690</v>
      </c>
      <c r="AA346" s="71">
        <v>1495</v>
      </c>
      <c r="AB346" s="71">
        <v>3342</v>
      </c>
      <c r="AC346" s="71">
        <v>0</v>
      </c>
      <c r="AD346" s="71">
        <v>0.1053496503972759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2092</v>
      </c>
      <c r="B347" s="70">
        <v>173</v>
      </c>
      <c r="C347" s="70">
        <v>3</v>
      </c>
      <c r="D347" s="70">
        <v>11</v>
      </c>
      <c r="E347" s="70">
        <v>2006</v>
      </c>
      <c r="F347" s="70" t="s">
        <v>790</v>
      </c>
      <c r="G347" s="70" t="s">
        <v>2089</v>
      </c>
      <c r="H347" s="70" t="s">
        <v>2090</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2093</v>
      </c>
      <c r="B348" s="70">
        <v>174</v>
      </c>
      <c r="C348" s="70">
        <v>4</v>
      </c>
      <c r="D348" s="70">
        <v>11</v>
      </c>
      <c r="E348" s="70">
        <v>2007</v>
      </c>
      <c r="F348" s="70" t="s">
        <v>791</v>
      </c>
      <c r="G348" s="70" t="s">
        <v>2089</v>
      </c>
      <c r="H348" s="70" t="s">
        <v>2090</v>
      </c>
      <c r="I348" s="148"/>
      <c r="J348" s="71">
        <v>0</v>
      </c>
      <c r="K348" s="71">
        <v>0.51514413537382431</v>
      </c>
      <c r="L348" s="71">
        <v>2.94956639930481</v>
      </c>
      <c r="M348" s="71">
        <v>2.9385986624190381</v>
      </c>
      <c r="N348" s="71">
        <v>5.4508454919522427</v>
      </c>
      <c r="O348" s="71">
        <v>3.3428236654723218</v>
      </c>
      <c r="P348" s="71">
        <v>7.4708115633973282</v>
      </c>
      <c r="Q348" s="71">
        <v>0.198989398411381</v>
      </c>
      <c r="R348" s="71">
        <v>0</v>
      </c>
      <c r="S348" s="71">
        <v>0.17739230903121289</v>
      </c>
      <c r="T348" s="72"/>
      <c r="U348" s="71">
        <v>0</v>
      </c>
      <c r="V348" s="71">
        <v>162</v>
      </c>
      <c r="W348" s="71">
        <v>35</v>
      </c>
      <c r="X348" s="71">
        <v>636</v>
      </c>
      <c r="Y348" s="71">
        <v>966</v>
      </c>
      <c r="Z348" s="71">
        <v>1654</v>
      </c>
      <c r="AA348" s="71">
        <v>1463</v>
      </c>
      <c r="AB348" s="71">
        <v>3199</v>
      </c>
      <c r="AC348" s="71">
        <v>0</v>
      </c>
      <c r="AD348" s="71">
        <v>0.17739230903121289</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2094</v>
      </c>
      <c r="B349" s="70">
        <v>175</v>
      </c>
      <c r="C349" s="70">
        <v>5</v>
      </c>
      <c r="D349" s="70">
        <v>11</v>
      </c>
      <c r="E349" s="70">
        <v>2008</v>
      </c>
      <c r="F349" s="70" t="s">
        <v>792</v>
      </c>
      <c r="G349" s="1064" t="s">
        <v>2089</v>
      </c>
      <c r="H349" s="70" t="s">
        <v>2090</v>
      </c>
      <c r="I349" s="148"/>
      <c r="J349" s="71">
        <v>0</v>
      </c>
      <c r="K349" s="71">
        <v>0.37136615670389289</v>
      </c>
      <c r="L349" s="71">
        <v>2.6232292190943651</v>
      </c>
      <c r="M349" s="71">
        <v>3.0972876999226511</v>
      </c>
      <c r="N349" s="71">
        <v>5.1625623123330104</v>
      </c>
      <c r="O349" s="71">
        <v>3.1826141840180302</v>
      </c>
      <c r="P349" s="71">
        <v>7.3041763321034043</v>
      </c>
      <c r="Q349" s="71">
        <v>0.190384067449127</v>
      </c>
      <c r="R349" s="71">
        <v>0</v>
      </c>
      <c r="S349" s="71">
        <v>0.17824445749918411</v>
      </c>
      <c r="T349" s="72"/>
      <c r="U349" s="71">
        <v>0</v>
      </c>
      <c r="V349" s="71">
        <v>162</v>
      </c>
      <c r="W349" s="71">
        <v>35</v>
      </c>
      <c r="X349" s="71">
        <v>636</v>
      </c>
      <c r="Y349" s="71">
        <v>962</v>
      </c>
      <c r="Z349" s="71">
        <v>1630</v>
      </c>
      <c r="AA349" s="71">
        <v>1432</v>
      </c>
      <c r="AB349" s="71">
        <v>3111</v>
      </c>
      <c r="AC349" s="71">
        <v>0</v>
      </c>
      <c r="AD349" s="71">
        <v>0.17824445749918411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2095</v>
      </c>
      <c r="B350" s="70">
        <v>176</v>
      </c>
      <c r="C350" s="70">
        <v>6</v>
      </c>
      <c r="D350" s="70">
        <v>11</v>
      </c>
      <c r="E350" s="70">
        <v>2009</v>
      </c>
      <c r="F350" s="70" t="s">
        <v>176</v>
      </c>
      <c r="G350" s="1064" t="s">
        <v>2089</v>
      </c>
      <c r="H350" s="70" t="s">
        <v>2090</v>
      </c>
      <c r="I350" s="148"/>
      <c r="J350" s="71">
        <v>0</v>
      </c>
      <c r="K350" s="71">
        <v>0.23378328026505679</v>
      </c>
      <c r="L350" s="71">
        <v>3.344386675090254</v>
      </c>
      <c r="M350" s="71">
        <v>2.8283395635446289</v>
      </c>
      <c r="N350" s="71">
        <v>5.2774305002232529</v>
      </c>
      <c r="O350" s="71">
        <v>3.2184399456771668</v>
      </c>
      <c r="P350" s="71">
        <v>6.8713758627981196</v>
      </c>
      <c r="Q350" s="71">
        <v>0.17938097166324099</v>
      </c>
      <c r="R350" s="71">
        <v>0</v>
      </c>
      <c r="S350" s="71">
        <v>0.14146160162586949</v>
      </c>
      <c r="T350" s="72"/>
      <c r="U350" s="71">
        <v>0</v>
      </c>
      <c r="V350" s="71">
        <v>106</v>
      </c>
      <c r="W350" s="71">
        <v>56</v>
      </c>
      <c r="X350" s="71">
        <v>594</v>
      </c>
      <c r="Y350" s="71">
        <v>963</v>
      </c>
      <c r="Z350" s="71">
        <v>1627</v>
      </c>
      <c r="AA350" s="71">
        <v>1383</v>
      </c>
      <c r="AB350" s="71">
        <v>3077</v>
      </c>
      <c r="AC350" s="71">
        <v>0</v>
      </c>
      <c r="AD350" s="71">
        <v>0.14146160162586949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2096</v>
      </c>
      <c r="B351" s="70">
        <v>177</v>
      </c>
      <c r="C351" s="70">
        <v>7</v>
      </c>
      <c r="D351" s="70">
        <v>11</v>
      </c>
      <c r="E351" s="70">
        <v>2010</v>
      </c>
      <c r="F351" s="70" t="s">
        <v>177</v>
      </c>
      <c r="G351" s="70" t="s">
        <v>2089</v>
      </c>
      <c r="H351" s="70" t="s">
        <v>2090</v>
      </c>
      <c r="I351" s="148"/>
      <c r="J351" s="71">
        <v>0</v>
      </c>
      <c r="K351" s="71">
        <v>0.27160054472010292</v>
      </c>
      <c r="L351" s="71">
        <v>3.0872575899905912</v>
      </c>
      <c r="M351" s="71">
        <v>2.6876355266259049</v>
      </c>
      <c r="N351" s="71">
        <v>5.3455283369145228</v>
      </c>
      <c r="O351" s="71">
        <v>3.2035536739612098</v>
      </c>
      <c r="P351" s="71">
        <v>6.9913219405134104</v>
      </c>
      <c r="Q351" s="71">
        <v>0.183977033791941</v>
      </c>
      <c r="R351" s="71">
        <v>0</v>
      </c>
      <c r="S351" s="71">
        <v>0.18655459463468729</v>
      </c>
      <c r="T351" s="72"/>
      <c r="U351" s="71">
        <v>0</v>
      </c>
      <c r="V351" s="71">
        <v>106</v>
      </c>
      <c r="W351" s="71">
        <v>56</v>
      </c>
      <c r="X351" s="71">
        <v>594</v>
      </c>
      <c r="Y351" s="71">
        <v>956</v>
      </c>
      <c r="Z351" s="71">
        <v>1627</v>
      </c>
      <c r="AA351" s="71">
        <v>1372</v>
      </c>
      <c r="AB351" s="71">
        <v>3024</v>
      </c>
      <c r="AC351" s="71">
        <v>0</v>
      </c>
      <c r="AD351" s="71">
        <v>0.18655459463468729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2097</v>
      </c>
      <c r="B352" s="70">
        <v>178</v>
      </c>
      <c r="C352" s="70">
        <v>8</v>
      </c>
      <c r="D352" s="70">
        <v>11</v>
      </c>
      <c r="E352" s="70">
        <v>2011</v>
      </c>
      <c r="F352" s="70" t="s">
        <v>178</v>
      </c>
      <c r="G352" s="70" t="s">
        <v>2089</v>
      </c>
      <c r="H352" s="70" t="s">
        <v>2090</v>
      </c>
      <c r="I352" s="148"/>
      <c r="J352" s="71">
        <v>0</v>
      </c>
      <c r="K352" s="71">
        <v>0.31582170907216262</v>
      </c>
      <c r="L352" s="71">
        <v>2.7953013630619998</v>
      </c>
      <c r="M352" s="71">
        <v>3.1659636513202458</v>
      </c>
      <c r="N352" s="71">
        <v>6.0493222417440329</v>
      </c>
      <c r="O352" s="71">
        <v>3.2048129120208078</v>
      </c>
      <c r="P352" s="71">
        <v>6.8140263054920212</v>
      </c>
      <c r="Q352" s="71">
        <v>0.20484678502483999</v>
      </c>
      <c r="R352" s="71">
        <v>0</v>
      </c>
      <c r="S352" s="71">
        <v>0.1905249154585856</v>
      </c>
      <c r="T352" s="72"/>
      <c r="U352" s="71">
        <v>0</v>
      </c>
      <c r="V352" s="71">
        <v>106</v>
      </c>
      <c r="W352" s="71">
        <v>56</v>
      </c>
      <c r="X352" s="71">
        <v>594</v>
      </c>
      <c r="Y352" s="71">
        <v>950</v>
      </c>
      <c r="Z352" s="71">
        <v>1663</v>
      </c>
      <c r="AA352" s="71">
        <v>1377</v>
      </c>
      <c r="AB352" s="71">
        <v>2919</v>
      </c>
      <c r="AC352" s="71">
        <v>0</v>
      </c>
      <c r="AD352" s="71">
        <v>0.1905249154585856</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2098</v>
      </c>
      <c r="B353" s="70">
        <v>179</v>
      </c>
      <c r="C353" s="70">
        <v>9</v>
      </c>
      <c r="D353" s="70">
        <v>11</v>
      </c>
      <c r="E353" s="70">
        <v>2012</v>
      </c>
      <c r="F353" s="70" t="s">
        <v>179</v>
      </c>
      <c r="G353" s="70" t="s">
        <v>2089</v>
      </c>
      <c r="H353" s="70" t="s">
        <v>2090</v>
      </c>
      <c r="I353" s="148"/>
      <c r="J353" s="71">
        <v>0</v>
      </c>
      <c r="K353" s="71">
        <v>0.3473336973755351</v>
      </c>
      <c r="L353" s="71">
        <v>2.7238953204237348</v>
      </c>
      <c r="M353" s="71">
        <v>3.4330487759716299</v>
      </c>
      <c r="N353" s="71">
        <v>6.0152600719688154</v>
      </c>
      <c r="O353" s="71">
        <v>3.1241468338274485</v>
      </c>
      <c r="P353" s="71">
        <v>6.668660093057329</v>
      </c>
      <c r="Q353" s="71">
        <v>0.21752967210663601</v>
      </c>
      <c r="R353" s="71">
        <v>0</v>
      </c>
      <c r="S353" s="71">
        <v>0.1221420870491579</v>
      </c>
      <c r="T353" s="72"/>
      <c r="U353" s="71">
        <v>0</v>
      </c>
      <c r="V353" s="71">
        <v>106</v>
      </c>
      <c r="W353" s="71">
        <v>56</v>
      </c>
      <c r="X353" s="71">
        <v>594</v>
      </c>
      <c r="Y353" s="71">
        <v>943</v>
      </c>
      <c r="Z353" s="71">
        <v>1634</v>
      </c>
      <c r="AA353" s="71">
        <v>1340</v>
      </c>
      <c r="AB353" s="71">
        <v>2853</v>
      </c>
      <c r="AC353" s="71">
        <v>0</v>
      </c>
      <c r="AD353" s="71">
        <v>0.1221420870491579</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2099</v>
      </c>
      <c r="B354" s="70">
        <v>180</v>
      </c>
      <c r="C354" s="70">
        <v>10</v>
      </c>
      <c r="D354" s="70">
        <v>11</v>
      </c>
      <c r="E354" s="70">
        <v>2013</v>
      </c>
      <c r="F354" s="70" t="s">
        <v>180</v>
      </c>
      <c r="G354" s="70" t="s">
        <v>2089</v>
      </c>
      <c r="H354" s="70" t="s">
        <v>2090</v>
      </c>
      <c r="I354" s="148"/>
      <c r="J354" s="71">
        <v>0</v>
      </c>
      <c r="K354" s="71">
        <v>0.32098808762108583</v>
      </c>
      <c r="L354" s="71">
        <v>2.3509978867445671</v>
      </c>
      <c r="M354" s="71">
        <v>3.1998608419520198</v>
      </c>
      <c r="N354" s="71">
        <v>5.9260705199737318</v>
      </c>
      <c r="O354" s="71">
        <v>2.9631674307435043</v>
      </c>
      <c r="P354" s="71">
        <v>6.5838896464115022</v>
      </c>
      <c r="Q354" s="71">
        <v>0.218372865191758</v>
      </c>
      <c r="R354" s="71">
        <v>0</v>
      </c>
      <c r="S354" s="71">
        <v>0.15778182539715579</v>
      </c>
      <c r="T354" s="72"/>
      <c r="U354" s="71">
        <v>0</v>
      </c>
      <c r="V354" s="71">
        <v>106</v>
      </c>
      <c r="W354" s="71">
        <v>56</v>
      </c>
      <c r="X354" s="71">
        <v>594</v>
      </c>
      <c r="Y354" s="71">
        <v>946</v>
      </c>
      <c r="Z354" s="71">
        <v>1619</v>
      </c>
      <c r="AA354" s="71">
        <v>1318</v>
      </c>
      <c r="AB354" s="71">
        <v>2823</v>
      </c>
      <c r="AC354" s="71">
        <v>0</v>
      </c>
      <c r="AD354" s="71">
        <v>0.15778182539715579</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2100</v>
      </c>
      <c r="B355" s="70">
        <v>181</v>
      </c>
      <c r="C355" s="70">
        <v>11</v>
      </c>
      <c r="D355" s="70">
        <v>11</v>
      </c>
      <c r="E355" s="70">
        <v>2014</v>
      </c>
      <c r="F355" s="70" t="s">
        <v>181</v>
      </c>
      <c r="G355" s="70" t="s">
        <v>2089</v>
      </c>
      <c r="H355" s="70" t="s">
        <v>2090</v>
      </c>
      <c r="I355" s="148"/>
      <c r="J355" s="71">
        <v>0</v>
      </c>
      <c r="K355" s="71">
        <v>0.41328161206320962</v>
      </c>
      <c r="L355" s="71">
        <v>2.8981887442825491</v>
      </c>
      <c r="M355" s="71">
        <v>3.42142332026296</v>
      </c>
      <c r="N355" s="71">
        <v>5.6573819273106363</v>
      </c>
      <c r="O355" s="71">
        <v>2.7647723303950542</v>
      </c>
      <c r="P355" s="71">
        <v>6.5126637890116079</v>
      </c>
      <c r="Q355" s="71">
        <v>0.20387523374748501</v>
      </c>
      <c r="R355" s="71">
        <v>0</v>
      </c>
      <c r="S355" s="71">
        <v>0.14170968719297719</v>
      </c>
      <c r="T355" s="72"/>
      <c r="U355" s="71">
        <v>0</v>
      </c>
      <c r="V355" s="71">
        <v>124</v>
      </c>
      <c r="W355" s="71">
        <v>57</v>
      </c>
      <c r="X355" s="71">
        <v>621</v>
      </c>
      <c r="Y355" s="71">
        <v>941</v>
      </c>
      <c r="Z355" s="71">
        <v>1591</v>
      </c>
      <c r="AA355" s="71">
        <v>1297</v>
      </c>
      <c r="AB355" s="71">
        <v>2747</v>
      </c>
      <c r="AC355" s="71">
        <v>0</v>
      </c>
      <c r="AD355" s="71">
        <v>0.14170968719297719</v>
      </c>
      <c r="AE355" s="72"/>
      <c r="AF355" s="71"/>
      <c r="AG355" s="71"/>
      <c r="AH355" s="71"/>
      <c r="AI355" s="71"/>
      <c r="AJ355" s="71"/>
      <c r="AK355" s="71"/>
      <c r="AL355" s="71"/>
      <c r="AM355" s="71"/>
      <c r="AN355" s="71"/>
      <c r="AO355" s="71"/>
      <c r="AP355" s="71"/>
      <c r="AQ355" s="72"/>
      <c r="AR355" s="71">
        <v>10</v>
      </c>
      <c r="AS355" s="71">
        <v>2</v>
      </c>
      <c r="AT355" s="71">
        <v>0</v>
      </c>
      <c r="AU355" s="71">
        <v>0</v>
      </c>
      <c r="AV355" s="71">
        <v>0</v>
      </c>
      <c r="AW355" s="71">
        <v>0</v>
      </c>
      <c r="AX355" s="71"/>
      <c r="AY355" s="72"/>
      <c r="AZ355" s="71">
        <v>42.3</v>
      </c>
      <c r="BA355" s="71">
        <v>24.5</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2101</v>
      </c>
      <c r="B356" s="70">
        <v>182</v>
      </c>
      <c r="C356" s="70">
        <v>12</v>
      </c>
      <c r="D356" s="70">
        <v>11</v>
      </c>
      <c r="E356" s="70">
        <v>2015</v>
      </c>
      <c r="F356" s="70" t="s">
        <v>182</v>
      </c>
      <c r="G356" s="70" t="s">
        <v>2089</v>
      </c>
      <c r="H356" s="70" t="s">
        <v>2090</v>
      </c>
      <c r="I356" s="148"/>
      <c r="J356" s="71">
        <v>0</v>
      </c>
      <c r="K356" s="71">
        <v>0.39819032678491129</v>
      </c>
      <c r="L356" s="71">
        <v>2.5616622356511498</v>
      </c>
      <c r="M356" s="71">
        <v>2.9617334096329881</v>
      </c>
      <c r="N356" s="71">
        <v>5.2462524416012526</v>
      </c>
      <c r="O356" s="71">
        <v>2.6609643402226872</v>
      </c>
      <c r="P356" s="71">
        <v>6.4474550271522633</v>
      </c>
      <c r="Q356" s="71">
        <v>0.194131659505488</v>
      </c>
      <c r="R356" s="71">
        <v>0</v>
      </c>
      <c r="S356" s="71">
        <v>0.16872084489118419</v>
      </c>
      <c r="T356" s="72"/>
      <c r="U356" s="71">
        <v>0</v>
      </c>
      <c r="V356" s="71">
        <v>124</v>
      </c>
      <c r="W356" s="71">
        <v>57</v>
      </c>
      <c r="X356" s="71">
        <v>621</v>
      </c>
      <c r="Y356" s="71">
        <v>942</v>
      </c>
      <c r="Z356" s="71">
        <v>1546</v>
      </c>
      <c r="AA356" s="71">
        <v>1283</v>
      </c>
      <c r="AB356" s="71">
        <v>2672</v>
      </c>
      <c r="AC356" s="71">
        <v>0</v>
      </c>
      <c r="AD356" s="71">
        <v>0.16872084489118419</v>
      </c>
      <c r="AE356" s="72"/>
      <c r="AF356" s="71">
        <v>0</v>
      </c>
      <c r="AG356" s="71">
        <v>310525.18015833967</v>
      </c>
      <c r="AH356" s="71">
        <v>385460.49096946511</v>
      </c>
      <c r="AI356" s="71">
        <v>3792023.1358870501</v>
      </c>
      <c r="AJ356" s="71">
        <v>5010805.5068983026</v>
      </c>
      <c r="AK356" s="71">
        <v>0</v>
      </c>
      <c r="AL356" s="71">
        <v>0</v>
      </c>
      <c r="AM356" s="71">
        <v>366186.39138156408</v>
      </c>
      <c r="AN356" s="71">
        <v>0</v>
      </c>
      <c r="AO356" s="71">
        <v>0</v>
      </c>
      <c r="AP356" s="71">
        <v>9865000.7052947208</v>
      </c>
      <c r="AQ356" s="72"/>
      <c r="AR356" s="71">
        <v>14</v>
      </c>
      <c r="AS356" s="71">
        <v>2</v>
      </c>
      <c r="AT356" s="71">
        <v>0</v>
      </c>
      <c r="AU356" s="71">
        <v>0</v>
      </c>
      <c r="AV356" s="71">
        <v>0</v>
      </c>
      <c r="AW356" s="71">
        <v>0</v>
      </c>
      <c r="AX356" s="71"/>
      <c r="AY356" s="72"/>
      <c r="AZ356" s="71">
        <v>57.099999999999987</v>
      </c>
      <c r="BA356" s="71">
        <v>24.5</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2102</v>
      </c>
      <c r="B357" s="70">
        <v>183</v>
      </c>
      <c r="C357" s="70">
        <v>13</v>
      </c>
      <c r="D357" s="70">
        <v>11</v>
      </c>
      <c r="E357" s="70">
        <v>2016</v>
      </c>
      <c r="F357" s="70" t="s">
        <v>155</v>
      </c>
      <c r="G357" s="70" t="s">
        <v>2089</v>
      </c>
      <c r="H357" s="70" t="s">
        <v>2090</v>
      </c>
      <c r="I357" s="148"/>
      <c r="J357" s="71">
        <v>0</v>
      </c>
      <c r="K357" s="71">
        <v>0.36651539029515195</v>
      </c>
      <c r="L357" s="71">
        <v>3.1830287420739025</v>
      </c>
      <c r="M357" s="71">
        <v>2.7868649662048472</v>
      </c>
      <c r="N357" s="71">
        <v>5.7389308357194517</v>
      </c>
      <c r="O357" s="71">
        <v>2.6133483446185002</v>
      </c>
      <c r="P357" s="71">
        <v>6.5544158890479096</v>
      </c>
      <c r="Q357" s="71">
        <v>0.18731613786166373</v>
      </c>
      <c r="R357" s="71">
        <v>0</v>
      </c>
      <c r="S357" s="71">
        <v>0.17778198793628752</v>
      </c>
      <c r="T357" s="72"/>
      <c r="U357" s="71">
        <v>0</v>
      </c>
      <c r="V357" s="71">
        <v>124</v>
      </c>
      <c r="W357" s="71">
        <v>57</v>
      </c>
      <c r="X357" s="71">
        <v>621</v>
      </c>
      <c r="Y357" s="71">
        <v>950</v>
      </c>
      <c r="Z357" s="71">
        <v>1537</v>
      </c>
      <c r="AA357" s="71">
        <v>1349</v>
      </c>
      <c r="AB357" s="71">
        <v>2652</v>
      </c>
      <c r="AC357" s="71">
        <v>0</v>
      </c>
      <c r="AD357" s="71">
        <v>0.17778198793628749</v>
      </c>
      <c r="AE357" s="72"/>
      <c r="AF357" s="71">
        <v>0</v>
      </c>
      <c r="AG357" s="71">
        <v>291049.69061334629</v>
      </c>
      <c r="AH357" s="71">
        <v>353140.84926405718</v>
      </c>
      <c r="AI357" s="71">
        <v>3871684.7062695902</v>
      </c>
      <c r="AJ357" s="71">
        <v>5113636.9835099848</v>
      </c>
      <c r="AK357" s="71">
        <v>0</v>
      </c>
      <c r="AL357" s="71">
        <v>0</v>
      </c>
      <c r="AM357" s="71">
        <v>363727.83675174968</v>
      </c>
      <c r="AN357" s="71">
        <v>0</v>
      </c>
      <c r="AO357" s="71">
        <v>0</v>
      </c>
      <c r="AP357" s="71">
        <v>9993240.0664087292</v>
      </c>
      <c r="AQ357" s="72"/>
      <c r="AR357" s="71">
        <v>20</v>
      </c>
      <c r="AS357" s="71">
        <v>2</v>
      </c>
      <c r="AT357" s="71">
        <v>0</v>
      </c>
      <c r="AU357" s="71">
        <v>0</v>
      </c>
      <c r="AV357" s="71">
        <v>0</v>
      </c>
      <c r="AW357" s="71">
        <v>0</v>
      </c>
      <c r="AX357" s="71"/>
      <c r="AY357" s="72"/>
      <c r="AZ357" s="71">
        <v>91.899999999999991</v>
      </c>
      <c r="BA357" s="71">
        <v>24.5</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2103</v>
      </c>
      <c r="B358" s="70">
        <v>184</v>
      </c>
      <c r="C358" s="70">
        <v>14</v>
      </c>
      <c r="D358" s="70">
        <v>11</v>
      </c>
      <c r="E358" s="70">
        <v>2017</v>
      </c>
      <c r="F358" s="70" t="s">
        <v>156</v>
      </c>
      <c r="G358" s="70" t="s">
        <v>2089</v>
      </c>
      <c r="H358" s="70" t="s">
        <v>2090</v>
      </c>
      <c r="I358" s="148"/>
      <c r="J358" s="71">
        <v>0</v>
      </c>
      <c r="K358" s="71">
        <v>0.40108401219120571</v>
      </c>
      <c r="L358" s="71">
        <v>3.1066749505391296</v>
      </c>
      <c r="M358" s="71">
        <v>2.4850636275525559</v>
      </c>
      <c r="N358" s="71">
        <v>5.172409590019015</v>
      </c>
      <c r="O358" s="71">
        <v>2.6024831194203428</v>
      </c>
      <c r="P358" s="71">
        <v>6.4308209625730015</v>
      </c>
      <c r="Q358" s="71">
        <v>0.17663089373475799</v>
      </c>
      <c r="R358" s="71">
        <v>0</v>
      </c>
      <c r="S358" s="71">
        <v>0.19846167170694679</v>
      </c>
      <c r="T358" s="72"/>
      <c r="U358" s="71">
        <v>0</v>
      </c>
      <c r="V358" s="71">
        <v>124</v>
      </c>
      <c r="W358" s="71">
        <v>57</v>
      </c>
      <c r="X358" s="71">
        <v>621</v>
      </c>
      <c r="Y358" s="71">
        <v>946</v>
      </c>
      <c r="Z358" s="71">
        <v>1556</v>
      </c>
      <c r="AA358" s="71">
        <v>1332</v>
      </c>
      <c r="AB358" s="71">
        <v>2586</v>
      </c>
      <c r="AC358" s="71">
        <v>0</v>
      </c>
      <c r="AD358" s="71">
        <v>0.19846167170694681</v>
      </c>
      <c r="AE358" s="72"/>
      <c r="AF358" s="71">
        <v>0</v>
      </c>
      <c r="AG358" s="71">
        <v>311924.91106238862</v>
      </c>
      <c r="AH358" s="71">
        <v>477481.54132183542</v>
      </c>
      <c r="AI358" s="71">
        <v>3602561.199037991</v>
      </c>
      <c r="AJ358" s="71">
        <v>5141168.8855752815</v>
      </c>
      <c r="AK358" s="71">
        <v>0</v>
      </c>
      <c r="AL358" s="71">
        <v>0</v>
      </c>
      <c r="AM358" s="71">
        <v>355230.75730565959</v>
      </c>
      <c r="AN358" s="71">
        <v>0</v>
      </c>
      <c r="AO358" s="71">
        <v>0</v>
      </c>
      <c r="AP358" s="71">
        <v>9888367.2943031564</v>
      </c>
      <c r="AQ358" s="72"/>
      <c r="AR358" s="71">
        <v>21</v>
      </c>
      <c r="AS358" s="71">
        <v>3</v>
      </c>
      <c r="AT358" s="71">
        <v>0</v>
      </c>
      <c r="AU358" s="71">
        <v>0</v>
      </c>
      <c r="AV358" s="71">
        <v>0</v>
      </c>
      <c r="AW358" s="71">
        <v>0</v>
      </c>
      <c r="AX358" s="71"/>
      <c r="AY358" s="72"/>
      <c r="AZ358" s="71">
        <v>100.5</v>
      </c>
      <c r="BA358" s="71">
        <v>2019</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2104</v>
      </c>
      <c r="B359" s="70">
        <v>185</v>
      </c>
      <c r="C359" s="70">
        <v>15</v>
      </c>
      <c r="D359" s="70">
        <v>11</v>
      </c>
      <c r="E359" s="70">
        <v>2018</v>
      </c>
      <c r="F359" s="70" t="s">
        <v>183</v>
      </c>
      <c r="G359" s="70" t="s">
        <v>2089</v>
      </c>
      <c r="H359" s="70" t="s">
        <v>2090</v>
      </c>
      <c r="I359" s="148"/>
      <c r="J359" s="71">
        <v>0</v>
      </c>
      <c r="K359" s="71">
        <v>0.37427935866778683</v>
      </c>
      <c r="L359" s="71">
        <v>2.8669662273641348</v>
      </c>
      <c r="M359" s="71">
        <v>2.6940300872790925</v>
      </c>
      <c r="N359" s="71">
        <v>4.895637711091509</v>
      </c>
      <c r="O359" s="71">
        <v>2.5224067951793576</v>
      </c>
      <c r="P359" s="71">
        <v>6.3620271591434365</v>
      </c>
      <c r="Q359" s="71">
        <v>0.15794503678345601</v>
      </c>
      <c r="R359" s="71">
        <v>0</v>
      </c>
      <c r="S359" s="71">
        <v>0.16233589123531664</v>
      </c>
      <c r="T359" s="72"/>
      <c r="U359" s="71">
        <v>0</v>
      </c>
      <c r="V359" s="71">
        <v>124</v>
      </c>
      <c r="W359" s="71">
        <v>57</v>
      </c>
      <c r="X359" s="71">
        <v>621</v>
      </c>
      <c r="Y359" s="71">
        <v>925</v>
      </c>
      <c r="Z359" s="71">
        <v>1537</v>
      </c>
      <c r="AA359" s="71">
        <v>1331</v>
      </c>
      <c r="AB359" s="71">
        <v>2492</v>
      </c>
      <c r="AC359" s="71">
        <v>0</v>
      </c>
      <c r="AD359" s="71">
        <v>0.16233589123531661</v>
      </c>
      <c r="AE359" s="72"/>
      <c r="AF359" s="71">
        <v>0</v>
      </c>
      <c r="AG359" s="71">
        <v>285964.32052941358</v>
      </c>
      <c r="AH359" s="71">
        <v>454414.58765990363</v>
      </c>
      <c r="AI359" s="71">
        <v>3811882.0631952961</v>
      </c>
      <c r="AJ359" s="71">
        <v>4566843.2587655699</v>
      </c>
      <c r="AK359" s="71">
        <v>0</v>
      </c>
      <c r="AL359" s="71">
        <v>0</v>
      </c>
      <c r="AM359" s="71">
        <v>343026.56789342902</v>
      </c>
      <c r="AN359" s="71">
        <v>0</v>
      </c>
      <c r="AO359" s="71">
        <v>0</v>
      </c>
      <c r="AP359" s="71">
        <v>9462130.7980436105</v>
      </c>
      <c r="AQ359" s="72"/>
      <c r="AR359" s="71">
        <v>23</v>
      </c>
      <c r="AS359" s="71">
        <v>3</v>
      </c>
      <c r="AT359" s="71">
        <v>2</v>
      </c>
      <c r="AU359" s="71">
        <v>0</v>
      </c>
      <c r="AV359" s="71">
        <v>0</v>
      </c>
      <c r="AW359" s="71">
        <v>0</v>
      </c>
      <c r="AX359" s="71"/>
      <c r="AY359" s="72"/>
      <c r="AZ359" s="71">
        <v>112.8</v>
      </c>
      <c r="BA359" s="71">
        <v>2019</v>
      </c>
      <c r="BB359" s="71">
        <v>39</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2105</v>
      </c>
      <c r="B360" s="70">
        <v>186</v>
      </c>
      <c r="C360" s="70">
        <v>16</v>
      </c>
      <c r="D360" s="70">
        <v>11</v>
      </c>
      <c r="E360" s="70">
        <v>2019</v>
      </c>
      <c r="F360" s="70" t="s">
        <v>158</v>
      </c>
      <c r="G360" s="70" t="s">
        <v>2089</v>
      </c>
      <c r="H360" s="70" t="s">
        <v>2090</v>
      </c>
      <c r="I360" s="148"/>
      <c r="J360" s="71">
        <v>0</v>
      </c>
      <c r="K360" s="71">
        <v>0.33212956717281417</v>
      </c>
      <c r="L360" s="71">
        <v>2.8969117042489101</v>
      </c>
      <c r="M360" s="71">
        <v>2.4947682363114954</v>
      </c>
      <c r="N360" s="71">
        <v>4.8041055946204239</v>
      </c>
      <c r="O360" s="71">
        <v>2.3703532781837269</v>
      </c>
      <c r="P360" s="71">
        <v>6.0247318860724315</v>
      </c>
      <c r="Q360" s="71">
        <v>0.14940044151596199</v>
      </c>
      <c r="R360" s="71">
        <v>0</v>
      </c>
      <c r="S360" s="71">
        <v>0.17767272081024563</v>
      </c>
      <c r="T360" s="72"/>
      <c r="U360" s="71">
        <v>0</v>
      </c>
      <c r="V360" s="71">
        <v>124</v>
      </c>
      <c r="W360" s="71">
        <v>57</v>
      </c>
      <c r="X360" s="71">
        <v>621</v>
      </c>
      <c r="Y360" s="71">
        <v>924</v>
      </c>
      <c r="Z360" s="71">
        <v>1484</v>
      </c>
      <c r="AA360" s="71">
        <v>1251</v>
      </c>
      <c r="AB360" s="71">
        <v>2421</v>
      </c>
      <c r="AC360" s="71">
        <v>0</v>
      </c>
      <c r="AD360" s="71">
        <v>0.1776727208102456</v>
      </c>
      <c r="AE360" s="72"/>
      <c r="AF360" s="71">
        <v>0</v>
      </c>
      <c r="AG360" s="71">
        <v>250486.27656553371</v>
      </c>
      <c r="AH360" s="71">
        <v>482450.18532857689</v>
      </c>
      <c r="AI360" s="71">
        <v>3641750.917625288</v>
      </c>
      <c r="AJ360" s="71">
        <v>4644426.9161242144</v>
      </c>
      <c r="AK360" s="71">
        <v>0</v>
      </c>
      <c r="AL360" s="71">
        <v>0</v>
      </c>
      <c r="AM360" s="71">
        <v>329721.97472175775</v>
      </c>
      <c r="AN360" s="71">
        <v>0</v>
      </c>
      <c r="AO360" s="71">
        <v>0</v>
      </c>
      <c r="AP360" s="71">
        <v>9348836.2703653704</v>
      </c>
      <c r="AQ360" s="72"/>
      <c r="AR360" s="71">
        <v>24</v>
      </c>
      <c r="AS360" s="71">
        <v>3</v>
      </c>
      <c r="AT360" s="71">
        <v>3</v>
      </c>
      <c r="AU360" s="71">
        <v>0</v>
      </c>
      <c r="AV360" s="71">
        <v>0</v>
      </c>
      <c r="AW360" s="71">
        <v>0</v>
      </c>
      <c r="AX360" s="71"/>
      <c r="AY360" s="72"/>
      <c r="AZ360" s="71">
        <v>118.3</v>
      </c>
      <c r="BA360" s="71">
        <v>2019</v>
      </c>
      <c r="BB360" s="71">
        <v>18039</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2106</v>
      </c>
      <c r="B361" s="70">
        <v>187</v>
      </c>
      <c r="C361" s="70">
        <v>17</v>
      </c>
      <c r="D361" s="70">
        <v>11</v>
      </c>
      <c r="E361" s="70">
        <v>2020</v>
      </c>
      <c r="F361" s="70" t="s">
        <v>159</v>
      </c>
      <c r="G361" s="70" t="s">
        <v>2089</v>
      </c>
      <c r="H361" s="70" t="s">
        <v>2090</v>
      </c>
      <c r="I361" s="148"/>
      <c r="J361" s="71">
        <v>0</v>
      </c>
      <c r="K361" s="71">
        <v>0.32394690888436328</v>
      </c>
      <c r="L361" s="71">
        <v>1.7875721137158695</v>
      </c>
      <c r="M361" s="71">
        <v>1.7766211027253804</v>
      </c>
      <c r="N361" s="71">
        <v>4.1809738125239182</v>
      </c>
      <c r="O361" s="71">
        <v>2.0179882427295261</v>
      </c>
      <c r="P361" s="71">
        <v>5.6047969762556589</v>
      </c>
      <c r="Q361" s="71">
        <v>0.13908834649805199</v>
      </c>
      <c r="R361" s="71">
        <v>0</v>
      </c>
      <c r="S361" s="71">
        <v>0.19997282051713819</v>
      </c>
      <c r="T361" s="72"/>
      <c r="U361" s="71">
        <v>0</v>
      </c>
      <c r="V361" s="71">
        <v>108</v>
      </c>
      <c r="W361" s="71">
        <v>38</v>
      </c>
      <c r="X361" s="71">
        <v>480</v>
      </c>
      <c r="Y361" s="71">
        <v>919</v>
      </c>
      <c r="Z361" s="71">
        <v>1442</v>
      </c>
      <c r="AA361" s="71">
        <v>1237</v>
      </c>
      <c r="AB361" s="71">
        <v>2359</v>
      </c>
      <c r="AC361" s="71">
        <v>0</v>
      </c>
      <c r="AD361" s="71">
        <v>0.19997282051713819</v>
      </c>
      <c r="AE361" s="72"/>
      <c r="AF361" s="71">
        <v>0</v>
      </c>
      <c r="AG361" s="71">
        <v>249572.2481828756</v>
      </c>
      <c r="AH361" s="71">
        <v>311699.41101620637</v>
      </c>
      <c r="AI361" s="71">
        <v>2712598.1349536753</v>
      </c>
      <c r="AJ361" s="71">
        <v>4417526.3676289599</v>
      </c>
      <c r="AK361" s="71"/>
      <c r="AL361" s="71"/>
      <c r="AM361" s="71">
        <v>307875.70903664309</v>
      </c>
      <c r="AN361" s="71"/>
      <c r="AO361" s="71"/>
      <c r="AP361" s="71">
        <v>7999271.8708183598</v>
      </c>
      <c r="AQ361" s="72"/>
      <c r="AR361" s="71">
        <v>26</v>
      </c>
      <c r="AS361" s="71">
        <v>4</v>
      </c>
      <c r="AT361" s="71">
        <v>3</v>
      </c>
      <c r="AU361" s="71">
        <v>0</v>
      </c>
      <c r="AV361" s="71">
        <v>0</v>
      </c>
      <c r="AW361" s="71">
        <v>0</v>
      </c>
      <c r="AX361" s="71"/>
      <c r="AY361" s="72"/>
      <c r="AZ361" s="71">
        <v>129.19999999999999</v>
      </c>
      <c r="BA361" s="71">
        <v>2068.5</v>
      </c>
      <c r="BB361" s="71">
        <v>18039</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2107</v>
      </c>
      <c r="B362" s="70">
        <v>187</v>
      </c>
      <c r="C362" s="70">
        <v>18</v>
      </c>
      <c r="D362" s="70">
        <v>11</v>
      </c>
      <c r="E362" s="70">
        <v>2021</v>
      </c>
      <c r="F362" s="70" t="s">
        <v>160</v>
      </c>
      <c r="G362" s="70" t="s">
        <v>2089</v>
      </c>
      <c r="H362" s="70" t="s">
        <v>2090</v>
      </c>
      <c r="I362" s="148"/>
      <c r="J362" s="71">
        <v>0</v>
      </c>
      <c r="K362" s="71">
        <v>0.38396859757652496</v>
      </c>
      <c r="L362" s="71">
        <v>1.4258601235107722</v>
      </c>
      <c r="M362" s="71">
        <v>2.0222259056288148</v>
      </c>
      <c r="N362" s="71">
        <v>4.1652733122523564</v>
      </c>
      <c r="O362" s="71">
        <v>1.913663019484688</v>
      </c>
      <c r="P362" s="71">
        <v>5.6363378106746991</v>
      </c>
      <c r="Q362" s="71">
        <v>0.134290347014103</v>
      </c>
      <c r="R362" s="71">
        <v>0</v>
      </c>
      <c r="S362" s="71">
        <v>0.17417602267034629</v>
      </c>
      <c r="T362" s="72"/>
      <c r="U362" s="71">
        <v>0</v>
      </c>
      <c r="V362" s="71">
        <v>108</v>
      </c>
      <c r="W362" s="71">
        <v>38</v>
      </c>
      <c r="X362" s="71">
        <v>480</v>
      </c>
      <c r="Y362" s="71">
        <v>905</v>
      </c>
      <c r="Z362" s="71">
        <v>1408</v>
      </c>
      <c r="AA362" s="71">
        <v>1213</v>
      </c>
      <c r="AB362" s="71">
        <v>2300</v>
      </c>
      <c r="AC362" s="71">
        <v>0</v>
      </c>
      <c r="AD362" s="71">
        <v>0.17417602267034629</v>
      </c>
      <c r="AE362" s="72"/>
      <c r="AF362" s="71">
        <v>0</v>
      </c>
      <c r="AG362" s="71">
        <v>276331.24306352105</v>
      </c>
      <c r="AH362" s="71">
        <v>239212.36222670923</v>
      </c>
      <c r="AI362" s="71">
        <v>3045338.7071351828</v>
      </c>
      <c r="AJ362" s="71">
        <v>4506041.8937759316</v>
      </c>
      <c r="AK362" s="71">
        <v>0</v>
      </c>
      <c r="AL362" s="71">
        <v>0</v>
      </c>
      <c r="AM362" s="71">
        <v>301906.94195794669</v>
      </c>
      <c r="AN362" s="71">
        <v>0</v>
      </c>
      <c r="AO362" s="71">
        <v>0</v>
      </c>
      <c r="AP362" s="71">
        <v>8368831.1481592916</v>
      </c>
      <c r="AQ362" s="72"/>
      <c r="AR362" s="71">
        <v>27</v>
      </c>
      <c r="AS362" s="71">
        <v>6</v>
      </c>
      <c r="AT362" s="71">
        <v>3</v>
      </c>
      <c r="AU362" s="71">
        <v>0</v>
      </c>
      <c r="AV362" s="71">
        <v>0</v>
      </c>
      <c r="AW362" s="71">
        <v>0</v>
      </c>
      <c r="AX362" s="71"/>
      <c r="AY362" s="72"/>
      <c r="AZ362" s="71">
        <v>132</v>
      </c>
      <c r="BA362" s="71">
        <v>2167.5</v>
      </c>
      <c r="BB362" s="71">
        <v>18039</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2108</v>
      </c>
      <c r="B363" s="70">
        <v>187</v>
      </c>
      <c r="C363" s="70">
        <v>19</v>
      </c>
      <c r="D363" s="70">
        <v>11</v>
      </c>
      <c r="E363" s="70">
        <v>2022</v>
      </c>
      <c r="F363" s="70" t="s">
        <v>161</v>
      </c>
      <c r="G363" s="70" t="s">
        <v>2089</v>
      </c>
      <c r="H363" s="70" t="s">
        <v>2090</v>
      </c>
      <c r="I363" s="148"/>
      <c r="J363" s="71">
        <v>0</v>
      </c>
      <c r="K363" s="71">
        <v>0.3512269038447518</v>
      </c>
      <c r="L363" s="71">
        <v>1.440221765538376</v>
      </c>
      <c r="M363" s="71">
        <v>1.9289997152818701</v>
      </c>
      <c r="N363" s="71">
        <v>4.3899399647213428</v>
      </c>
      <c r="O363" s="71">
        <v>1.9812517874414659</v>
      </c>
      <c r="P363" s="71">
        <v>5.4738990198828059</v>
      </c>
      <c r="Q363" s="71">
        <v>0.13016122178316331</v>
      </c>
      <c r="R363" s="71">
        <v>0</v>
      </c>
      <c r="S363" s="71">
        <v>0.16134079273725641</v>
      </c>
      <c r="T363" s="72"/>
      <c r="U363" s="71">
        <v>0</v>
      </c>
      <c r="V363" s="71">
        <v>108</v>
      </c>
      <c r="W363" s="71">
        <v>38</v>
      </c>
      <c r="X363" s="71">
        <v>480</v>
      </c>
      <c r="Y363" s="71">
        <v>901</v>
      </c>
      <c r="Z363" s="71">
        <v>1385</v>
      </c>
      <c r="AA363" s="71">
        <v>1196</v>
      </c>
      <c r="AB363" s="71">
        <v>2211</v>
      </c>
      <c r="AC363" s="71">
        <v>0</v>
      </c>
      <c r="AD363" s="71">
        <v>0.16134079273725641</v>
      </c>
      <c r="AE363" s="72"/>
      <c r="AF363" s="71">
        <v>0</v>
      </c>
      <c r="AG363" s="71">
        <v>289628.95297451777</v>
      </c>
      <c r="AH363" s="71">
        <v>293012.2554746219</v>
      </c>
      <c r="AI363" s="71">
        <v>2851794.8102074438</v>
      </c>
      <c r="AJ363" s="71">
        <v>5161958.4681199137</v>
      </c>
      <c r="AK363" s="71">
        <v>0</v>
      </c>
      <c r="AL363" s="71">
        <v>0</v>
      </c>
      <c r="AM363" s="71">
        <v>285500.44793413248</v>
      </c>
      <c r="AN363" s="71">
        <v>0</v>
      </c>
      <c r="AO363" s="71">
        <v>0</v>
      </c>
      <c r="AP363" s="71">
        <v>8881894.9347106293</v>
      </c>
      <c r="AQ363" s="72"/>
      <c r="AR363" s="71">
        <v>28</v>
      </c>
      <c r="AS363" s="71">
        <v>10</v>
      </c>
      <c r="AT363" s="71">
        <v>3</v>
      </c>
      <c r="AU363" s="71">
        <v>0</v>
      </c>
      <c r="AV363" s="71">
        <v>0</v>
      </c>
      <c r="AW363" s="71">
        <v>0</v>
      </c>
      <c r="AX363" s="71"/>
      <c r="AY363" s="72"/>
      <c r="AZ363" s="71">
        <v>140</v>
      </c>
      <c r="BA363" s="71">
        <v>2365.5</v>
      </c>
      <c r="BB363" s="71">
        <v>18039</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2109</v>
      </c>
      <c r="B364" s="70">
        <v>187</v>
      </c>
      <c r="C364" s="70">
        <v>20</v>
      </c>
      <c r="D364" s="70">
        <v>11</v>
      </c>
      <c r="E364" s="70">
        <v>2023</v>
      </c>
      <c r="F364" s="70" t="s">
        <v>1539</v>
      </c>
      <c r="G364" s="70" t="s">
        <v>2089</v>
      </c>
      <c r="H364" s="70" t="s">
        <v>2090</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28</v>
      </c>
      <c r="AS364" s="71">
        <v>12</v>
      </c>
      <c r="AT364" s="71">
        <v>3</v>
      </c>
      <c r="AU364" s="71">
        <v>0</v>
      </c>
      <c r="AV364" s="71">
        <v>0</v>
      </c>
      <c r="AW364" s="71">
        <v>0</v>
      </c>
      <c r="AX364" s="71"/>
      <c r="AY364" s="72"/>
      <c r="AZ364" s="71">
        <v>140</v>
      </c>
      <c r="BA364" s="71">
        <v>2464.5</v>
      </c>
      <c r="BB364" s="71">
        <v>18039</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2110</v>
      </c>
      <c r="B365" s="70">
        <v>187</v>
      </c>
      <c r="C365" s="70">
        <v>21</v>
      </c>
      <c r="D365" s="70">
        <v>11</v>
      </c>
      <c r="E365" s="70">
        <v>2024</v>
      </c>
      <c r="F365" s="70" t="s">
        <v>1554</v>
      </c>
      <c r="G365" s="70" t="s">
        <v>2089</v>
      </c>
      <c r="H365" s="70" t="s">
        <v>2090</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2111</v>
      </c>
      <c r="B366" s="70">
        <v>222</v>
      </c>
      <c r="C366" s="70">
        <v>1</v>
      </c>
      <c r="D366" s="70">
        <v>14</v>
      </c>
      <c r="E366" s="70">
        <v>1990</v>
      </c>
      <c r="F366" s="70" t="s">
        <v>787</v>
      </c>
      <c r="G366" s="70" t="s">
        <v>2112</v>
      </c>
      <c r="H366" s="70" t="s">
        <v>2113</v>
      </c>
      <c r="I366" s="148"/>
      <c r="J366" s="71">
        <v>9.7593142205804</v>
      </c>
      <c r="K366" s="71">
        <v>0.85212267980900436</v>
      </c>
      <c r="L366" s="71">
        <v>5.0328628198057963</v>
      </c>
      <c r="M366" s="71">
        <v>2.1161812219573881</v>
      </c>
      <c r="N366" s="71">
        <v>3.992656340488947</v>
      </c>
      <c r="O366" s="71">
        <v>2.0373843310319169</v>
      </c>
      <c r="P366" s="71">
        <v>4.6291130449882463</v>
      </c>
      <c r="Q366" s="71">
        <v>0.27179322151142499</v>
      </c>
      <c r="R366" s="71">
        <v>26.024521700582621</v>
      </c>
      <c r="S366" s="71">
        <v>0.27749469301871188</v>
      </c>
      <c r="T366" s="72"/>
      <c r="U366" s="71">
        <v>143605</v>
      </c>
      <c r="V366" s="71">
        <v>223</v>
      </c>
      <c r="W366" s="71">
        <v>67</v>
      </c>
      <c r="X366" s="71">
        <v>851</v>
      </c>
      <c r="Y366" s="71">
        <v>1776</v>
      </c>
      <c r="Z366" s="71">
        <v>838</v>
      </c>
      <c r="AA366" s="71">
        <v>1124</v>
      </c>
      <c r="AB366" s="71">
        <v>4413</v>
      </c>
      <c r="AC366" s="71">
        <v>4507494</v>
      </c>
      <c r="AD366" s="71">
        <v>0.27749469301871188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2114</v>
      </c>
      <c r="B367" s="70">
        <v>223</v>
      </c>
      <c r="C367" s="70">
        <v>2</v>
      </c>
      <c r="D367" s="70">
        <v>14</v>
      </c>
      <c r="E367" s="70">
        <v>2005</v>
      </c>
      <c r="F367" s="70" t="s">
        <v>789</v>
      </c>
      <c r="G367" s="70" t="s">
        <v>2112</v>
      </c>
      <c r="H367" s="70" t="s">
        <v>2113</v>
      </c>
      <c r="I367" s="148"/>
      <c r="J367" s="71">
        <v>2.2378084297872372</v>
      </c>
      <c r="K367" s="71">
        <v>0.3712904518314083</v>
      </c>
      <c r="L367" s="71">
        <v>1.947429729507252</v>
      </c>
      <c r="M367" s="71">
        <v>2.234951527396261</v>
      </c>
      <c r="N367" s="71">
        <v>4.2021922942898202</v>
      </c>
      <c r="O367" s="71">
        <v>3.0149208883749559</v>
      </c>
      <c r="P367" s="71">
        <v>5.4661572332331989</v>
      </c>
      <c r="Q367" s="71">
        <v>0.20584662339002599</v>
      </c>
      <c r="R367" s="71">
        <v>0.46146765675127388</v>
      </c>
      <c r="S367" s="71">
        <v>0.46716964509906977</v>
      </c>
      <c r="T367" s="72"/>
      <c r="U367" s="71">
        <v>49019</v>
      </c>
      <c r="V367" s="71">
        <v>117</v>
      </c>
      <c r="W367" s="71">
        <v>17</v>
      </c>
      <c r="X367" s="71">
        <v>478</v>
      </c>
      <c r="Y367" s="71">
        <v>1690</v>
      </c>
      <c r="Z367" s="71">
        <v>1435</v>
      </c>
      <c r="AA367" s="71">
        <v>1087</v>
      </c>
      <c r="AB367" s="71">
        <v>3494</v>
      </c>
      <c r="AC367" s="71">
        <v>81601</v>
      </c>
      <c r="AD367" s="71">
        <v>0.46716964509906977</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2115</v>
      </c>
      <c r="B368" s="70">
        <v>224</v>
      </c>
      <c r="C368" s="70">
        <v>3</v>
      </c>
      <c r="D368" s="70">
        <v>14</v>
      </c>
      <c r="E368" s="70">
        <v>2006</v>
      </c>
      <c r="F368" s="70" t="s">
        <v>790</v>
      </c>
      <c r="G368" s="1064" t="s">
        <v>2112</v>
      </c>
      <c r="H368" s="70" t="s">
        <v>2113</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2116</v>
      </c>
      <c r="B369" s="70">
        <v>225</v>
      </c>
      <c r="C369" s="70">
        <v>4</v>
      </c>
      <c r="D369" s="70">
        <v>14</v>
      </c>
      <c r="E369" s="70">
        <v>2007</v>
      </c>
      <c r="F369" s="70" t="s">
        <v>791</v>
      </c>
      <c r="G369" s="1064" t="s">
        <v>2112</v>
      </c>
      <c r="H369" s="70" t="s">
        <v>2113</v>
      </c>
      <c r="I369" s="148"/>
      <c r="J369" s="71">
        <v>1.8946984957193069</v>
      </c>
      <c r="K369" s="71">
        <v>0.32771550358940721</v>
      </c>
      <c r="L369" s="71">
        <v>1.756471161656421</v>
      </c>
      <c r="M369" s="71">
        <v>2.2186410584574952</v>
      </c>
      <c r="N369" s="71">
        <v>4.7708601584728232</v>
      </c>
      <c r="O369" s="71">
        <v>2.8294758958048671</v>
      </c>
      <c r="P369" s="71">
        <v>5.2596964526994174</v>
      </c>
      <c r="Q369" s="71">
        <v>0.20583179723140299</v>
      </c>
      <c r="R369" s="71">
        <v>0.40129083878208938</v>
      </c>
      <c r="S369" s="71">
        <v>0.43535300505792762</v>
      </c>
      <c r="T369" s="72"/>
      <c r="U369" s="71">
        <v>47185</v>
      </c>
      <c r="V369" s="71">
        <v>105</v>
      </c>
      <c r="W369" s="71">
        <v>16</v>
      </c>
      <c r="X369" s="71">
        <v>563</v>
      </c>
      <c r="Y369" s="71">
        <v>1666</v>
      </c>
      <c r="Z369" s="71">
        <v>1400</v>
      </c>
      <c r="AA369" s="71">
        <v>1030</v>
      </c>
      <c r="AB369" s="71">
        <v>3309</v>
      </c>
      <c r="AC369" s="71">
        <v>72996</v>
      </c>
      <c r="AD369" s="71">
        <v>0.43535300505792762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2117</v>
      </c>
      <c r="B370" s="70">
        <v>226</v>
      </c>
      <c r="C370" s="70">
        <v>5</v>
      </c>
      <c r="D370" s="70">
        <v>14</v>
      </c>
      <c r="E370" s="70">
        <v>2008</v>
      </c>
      <c r="F370" s="70" t="s">
        <v>792</v>
      </c>
      <c r="G370" s="70" t="s">
        <v>2112</v>
      </c>
      <c r="H370" s="70" t="s">
        <v>2113</v>
      </c>
      <c r="I370" s="148"/>
      <c r="J370" s="71">
        <v>2.290801537678425</v>
      </c>
      <c r="K370" s="71">
        <v>0.2333700440724413</v>
      </c>
      <c r="L370" s="71">
        <v>1.4024089574219509</v>
      </c>
      <c r="M370" s="71">
        <v>2.3439753922156998</v>
      </c>
      <c r="N370" s="71">
        <v>4.1921768765265597</v>
      </c>
      <c r="O370" s="71">
        <v>2.7589164674953852</v>
      </c>
      <c r="P370" s="71">
        <v>5.1006817961615951</v>
      </c>
      <c r="Q370" s="71">
        <v>0.19723813866555301</v>
      </c>
      <c r="R370" s="71">
        <v>0.35788736999648779</v>
      </c>
      <c r="S370" s="71">
        <v>0.47812567485519519</v>
      </c>
      <c r="T370" s="72"/>
      <c r="U370" s="71">
        <v>61034</v>
      </c>
      <c r="V370" s="71">
        <v>105</v>
      </c>
      <c r="W370" s="71">
        <v>16</v>
      </c>
      <c r="X370" s="71">
        <v>563</v>
      </c>
      <c r="Y370" s="71">
        <v>1645</v>
      </c>
      <c r="Z370" s="71">
        <v>1413</v>
      </c>
      <c r="AA370" s="71">
        <v>1000</v>
      </c>
      <c r="AB370" s="71">
        <v>3223</v>
      </c>
      <c r="AC370" s="71">
        <v>67600</v>
      </c>
      <c r="AD370" s="71">
        <v>0.47812567485519519</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2118</v>
      </c>
      <c r="B371" s="70">
        <v>227</v>
      </c>
      <c r="C371" s="70">
        <v>6</v>
      </c>
      <c r="D371" s="70">
        <v>14</v>
      </c>
      <c r="E371" s="70">
        <v>2009</v>
      </c>
      <c r="F371" s="70" t="s">
        <v>176</v>
      </c>
      <c r="G371" s="70" t="s">
        <v>2112</v>
      </c>
      <c r="H371" s="70" t="s">
        <v>2113</v>
      </c>
      <c r="I371" s="148"/>
      <c r="J371" s="71">
        <v>3.351177641019075</v>
      </c>
      <c r="K371" s="71">
        <v>0.19261330718635999</v>
      </c>
      <c r="L371" s="71">
        <v>3.9858778072889498</v>
      </c>
      <c r="M371" s="71">
        <v>3.1206369965385492</v>
      </c>
      <c r="N371" s="71">
        <v>4.0557910282481533</v>
      </c>
      <c r="O371" s="71">
        <v>2.779292024386244</v>
      </c>
      <c r="P371" s="71">
        <v>4.9734253352573514</v>
      </c>
      <c r="Q371" s="71">
        <v>0.184860923348761</v>
      </c>
      <c r="R371" s="71">
        <v>0.35835288157578438</v>
      </c>
      <c r="S371" s="71">
        <v>0.44693232728186427</v>
      </c>
      <c r="T371" s="72"/>
      <c r="U371" s="71">
        <v>82441</v>
      </c>
      <c r="V371" s="71">
        <v>62</v>
      </c>
      <c r="W371" s="71">
        <v>70</v>
      </c>
      <c r="X371" s="71">
        <v>721</v>
      </c>
      <c r="Y371" s="71">
        <v>1631</v>
      </c>
      <c r="Z371" s="71">
        <v>1405</v>
      </c>
      <c r="AA371" s="71">
        <v>1001</v>
      </c>
      <c r="AB371" s="71">
        <v>3171</v>
      </c>
      <c r="AC371" s="71">
        <v>66035</v>
      </c>
      <c r="AD371" s="71">
        <v>0.44693232728186427</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2119</v>
      </c>
      <c r="B372" s="70">
        <v>228</v>
      </c>
      <c r="C372" s="70">
        <v>7</v>
      </c>
      <c r="D372" s="70">
        <v>14</v>
      </c>
      <c r="E372" s="70">
        <v>2010</v>
      </c>
      <c r="F372" s="70" t="s">
        <v>177</v>
      </c>
      <c r="G372" s="70" t="s">
        <v>2112</v>
      </c>
      <c r="H372" s="70" t="s">
        <v>2113</v>
      </c>
      <c r="I372" s="148"/>
      <c r="J372" s="71">
        <v>0.72604692274891569</v>
      </c>
      <c r="K372" s="71">
        <v>0.15779222832125811</v>
      </c>
      <c r="L372" s="71">
        <v>3.544935214716431</v>
      </c>
      <c r="M372" s="71">
        <v>2.9039850962512501</v>
      </c>
      <c r="N372" s="71">
        <v>3.8955978427672</v>
      </c>
      <c r="O372" s="71">
        <v>2.7290260553842889</v>
      </c>
      <c r="P372" s="71">
        <v>5.0396628273817514</v>
      </c>
      <c r="Q372" s="71">
        <v>0.18847911729081801</v>
      </c>
      <c r="R372" s="71">
        <v>0.37411977625864229</v>
      </c>
      <c r="S372" s="71">
        <v>0.56665559781413755</v>
      </c>
      <c r="T372" s="72"/>
      <c r="U372" s="71">
        <v>19417</v>
      </c>
      <c r="V372" s="71">
        <v>62</v>
      </c>
      <c r="W372" s="71">
        <v>70</v>
      </c>
      <c r="X372" s="71">
        <v>721</v>
      </c>
      <c r="Y372" s="71">
        <v>1626</v>
      </c>
      <c r="Z372" s="71">
        <v>1386</v>
      </c>
      <c r="AA372" s="71">
        <v>989</v>
      </c>
      <c r="AB372" s="71">
        <v>3098</v>
      </c>
      <c r="AC372" s="71">
        <v>65332</v>
      </c>
      <c r="AD372" s="71">
        <v>0.56665559781413755</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2120</v>
      </c>
      <c r="B373" s="70">
        <v>229</v>
      </c>
      <c r="C373" s="70">
        <v>8</v>
      </c>
      <c r="D373" s="70">
        <v>14</v>
      </c>
      <c r="E373" s="70">
        <v>2011</v>
      </c>
      <c r="F373" s="70" t="s">
        <v>178</v>
      </c>
      <c r="G373" s="70" t="s">
        <v>2112</v>
      </c>
      <c r="H373" s="70" t="s">
        <v>2113</v>
      </c>
      <c r="I373" s="148"/>
      <c r="J373" s="71">
        <v>1.5033924375000829</v>
      </c>
      <c r="K373" s="71">
        <v>0.2297918899636828</v>
      </c>
      <c r="L373" s="71">
        <v>3.413312342028032</v>
      </c>
      <c r="M373" s="71">
        <v>4.0723176386299524</v>
      </c>
      <c r="N373" s="71">
        <v>5.2340938667537706</v>
      </c>
      <c r="O373" s="71">
        <v>2.6536544677406209</v>
      </c>
      <c r="P373" s="71">
        <v>4.7950555483092003</v>
      </c>
      <c r="Q373" s="71">
        <v>0.21109254174536499</v>
      </c>
      <c r="R373" s="71">
        <v>0.24846886335200169</v>
      </c>
      <c r="S373" s="71">
        <v>0.47413889536010828</v>
      </c>
      <c r="T373" s="72"/>
      <c r="U373" s="71">
        <v>37934</v>
      </c>
      <c r="V373" s="71">
        <v>62</v>
      </c>
      <c r="W373" s="71">
        <v>70</v>
      </c>
      <c r="X373" s="71">
        <v>721</v>
      </c>
      <c r="Y373" s="71">
        <v>1608</v>
      </c>
      <c r="Z373" s="71">
        <v>1377</v>
      </c>
      <c r="AA373" s="71">
        <v>969</v>
      </c>
      <c r="AB373" s="71">
        <v>3008</v>
      </c>
      <c r="AC373" s="71">
        <v>43318</v>
      </c>
      <c r="AD373" s="71">
        <v>0.47413889536010828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2121</v>
      </c>
      <c r="B374" s="70">
        <v>230</v>
      </c>
      <c r="C374" s="70">
        <v>9</v>
      </c>
      <c r="D374" s="70">
        <v>14</v>
      </c>
      <c r="E374" s="70">
        <v>2012</v>
      </c>
      <c r="F374" s="70" t="s">
        <v>179</v>
      </c>
      <c r="G374" s="70" t="s">
        <v>2112</v>
      </c>
      <c r="H374" s="70" t="s">
        <v>2113</v>
      </c>
      <c r="I374" s="148"/>
      <c r="J374" s="71">
        <v>1.1914199025094769</v>
      </c>
      <c r="K374" s="71">
        <v>0.27748058311933638</v>
      </c>
      <c r="L374" s="71">
        <v>3.337274814815919</v>
      </c>
      <c r="M374" s="71">
        <v>4.1585701600321521</v>
      </c>
      <c r="N374" s="71">
        <v>6.4029607096385357</v>
      </c>
      <c r="O374" s="71">
        <v>2.6538040424433893</v>
      </c>
      <c r="P374" s="71">
        <v>4.6730386771498749</v>
      </c>
      <c r="Q374" s="71">
        <v>0.22423931498970101</v>
      </c>
      <c r="R374" s="71">
        <v>0.19885268264137171</v>
      </c>
      <c r="S374" s="71">
        <v>0.63711670450387925</v>
      </c>
      <c r="T374" s="72"/>
      <c r="U374" s="71">
        <v>29140</v>
      </c>
      <c r="V374" s="71">
        <v>62</v>
      </c>
      <c r="W374" s="71">
        <v>70</v>
      </c>
      <c r="X374" s="71">
        <v>721</v>
      </c>
      <c r="Y374" s="71">
        <v>1592</v>
      </c>
      <c r="Z374" s="71">
        <v>1388</v>
      </c>
      <c r="AA374" s="71">
        <v>939</v>
      </c>
      <c r="AB374" s="71">
        <v>2941</v>
      </c>
      <c r="AC374" s="71">
        <v>33770</v>
      </c>
      <c r="AD374" s="71">
        <v>0.63711670450387925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2122</v>
      </c>
      <c r="B375" s="70">
        <v>231</v>
      </c>
      <c r="C375" s="70">
        <v>10</v>
      </c>
      <c r="D375" s="70">
        <v>14</v>
      </c>
      <c r="E375" s="70">
        <v>2013</v>
      </c>
      <c r="F375" s="70" t="s">
        <v>180</v>
      </c>
      <c r="G375" s="70" t="s">
        <v>2112</v>
      </c>
      <c r="H375" s="70" t="s">
        <v>2113</v>
      </c>
      <c r="I375" s="148"/>
      <c r="J375" s="71">
        <v>0.92879234654036202</v>
      </c>
      <c r="K375" s="71">
        <v>0.27950645717494849</v>
      </c>
      <c r="L375" s="71">
        <v>3.437706829259414</v>
      </c>
      <c r="M375" s="71">
        <v>4.3102543255558077</v>
      </c>
      <c r="N375" s="71">
        <v>6.4585896666310223</v>
      </c>
      <c r="O375" s="71">
        <v>2.5477017069765031</v>
      </c>
      <c r="P375" s="71">
        <v>4.6706652650946543</v>
      </c>
      <c r="Q375" s="71">
        <v>0.22293680392584</v>
      </c>
      <c r="R375" s="71">
        <v>0.25378862708408167</v>
      </c>
      <c r="S375" s="71">
        <v>0.55657155524375657</v>
      </c>
      <c r="T375" s="72"/>
      <c r="U375" s="71">
        <v>24098</v>
      </c>
      <c r="V375" s="71">
        <v>62</v>
      </c>
      <c r="W375" s="71">
        <v>70</v>
      </c>
      <c r="X375" s="71">
        <v>721</v>
      </c>
      <c r="Y375" s="71">
        <v>1571</v>
      </c>
      <c r="Z375" s="71">
        <v>1392</v>
      </c>
      <c r="AA375" s="71">
        <v>935</v>
      </c>
      <c r="AB375" s="71">
        <v>2882</v>
      </c>
      <c r="AC375" s="71">
        <v>42071</v>
      </c>
      <c r="AD375" s="71">
        <v>0.55657155524375657</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2123</v>
      </c>
      <c r="B376" s="70">
        <v>232</v>
      </c>
      <c r="C376" s="70">
        <v>11</v>
      </c>
      <c r="D376" s="70">
        <v>14</v>
      </c>
      <c r="E376" s="70">
        <v>2014</v>
      </c>
      <c r="F376" s="70" t="s">
        <v>181</v>
      </c>
      <c r="G376" s="70" t="s">
        <v>2112</v>
      </c>
      <c r="H376" s="70" t="s">
        <v>2113</v>
      </c>
      <c r="I376" s="148"/>
      <c r="J376" s="71">
        <v>1.0040848385773271</v>
      </c>
      <c r="K376" s="71">
        <v>0.27371831917896838</v>
      </c>
      <c r="L376" s="71">
        <v>1.7161408780188869</v>
      </c>
      <c r="M376" s="71">
        <v>3.1089863543822811</v>
      </c>
      <c r="N376" s="71">
        <v>6.3925480872767713</v>
      </c>
      <c r="O376" s="71">
        <v>2.4328606301402109</v>
      </c>
      <c r="P376" s="71">
        <v>4.5844734305070132</v>
      </c>
      <c r="Q376" s="71">
        <v>0.208031408880306</v>
      </c>
      <c r="R376" s="71">
        <v>0.25601790236626593</v>
      </c>
      <c r="S376" s="71">
        <v>0.6047975389345438</v>
      </c>
      <c r="T376" s="72"/>
      <c r="U376" s="71">
        <v>28088</v>
      </c>
      <c r="V376" s="71">
        <v>69</v>
      </c>
      <c r="W376" s="71">
        <v>32</v>
      </c>
      <c r="X376" s="71">
        <v>531</v>
      </c>
      <c r="Y376" s="71">
        <v>1559</v>
      </c>
      <c r="Z376" s="71">
        <v>1400</v>
      </c>
      <c r="AA376" s="71">
        <v>913</v>
      </c>
      <c r="AB376" s="71">
        <v>2803</v>
      </c>
      <c r="AC376" s="71">
        <v>42574</v>
      </c>
      <c r="AD376" s="71">
        <v>0.6047975389345438</v>
      </c>
      <c r="AE376" s="72"/>
      <c r="AF376" s="71"/>
      <c r="AG376" s="71"/>
      <c r="AH376" s="71"/>
      <c r="AI376" s="71"/>
      <c r="AJ376" s="71"/>
      <c r="AK376" s="71"/>
      <c r="AL376" s="71"/>
      <c r="AM376" s="71"/>
      <c r="AN376" s="71"/>
      <c r="AO376" s="71"/>
      <c r="AP376" s="71"/>
      <c r="AQ376" s="72"/>
      <c r="AR376" s="71">
        <v>38</v>
      </c>
      <c r="AS376" s="71">
        <v>29</v>
      </c>
      <c r="AT376" s="71">
        <v>0</v>
      </c>
      <c r="AU376" s="71">
        <v>0</v>
      </c>
      <c r="AV376" s="71">
        <v>0</v>
      </c>
      <c r="AW376" s="71">
        <v>0</v>
      </c>
      <c r="AX376" s="71"/>
      <c r="AY376" s="72"/>
      <c r="AZ376" s="71">
        <v>141.995</v>
      </c>
      <c r="BA376" s="71">
        <v>3402.61</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2124</v>
      </c>
      <c r="B377" s="70">
        <v>233</v>
      </c>
      <c r="C377" s="70">
        <v>12</v>
      </c>
      <c r="D377" s="70">
        <v>14</v>
      </c>
      <c r="E377" s="70">
        <v>2015</v>
      </c>
      <c r="F377" s="70" t="s">
        <v>182</v>
      </c>
      <c r="G377" s="70" t="s">
        <v>2112</v>
      </c>
      <c r="H377" s="70" t="s">
        <v>2113</v>
      </c>
      <c r="I377" s="148"/>
      <c r="J377" s="71">
        <v>0</v>
      </c>
      <c r="K377" s="71">
        <v>0.30386434562850101</v>
      </c>
      <c r="L377" s="71">
        <v>2.0450183635142278</v>
      </c>
      <c r="M377" s="71">
        <v>2.9727937469066812</v>
      </c>
      <c r="N377" s="71">
        <v>5.3412641321589156</v>
      </c>
      <c r="O377" s="71">
        <v>2.4045065868635795</v>
      </c>
      <c r="P377" s="71">
        <v>4.4875895083764394</v>
      </c>
      <c r="Q377" s="71">
        <v>0.19863621148503199</v>
      </c>
      <c r="R377" s="71">
        <v>0.21808457709465354</v>
      </c>
      <c r="S377" s="71">
        <v>0.58193721449001934</v>
      </c>
      <c r="T377" s="72"/>
      <c r="U377" s="71">
        <v>0</v>
      </c>
      <c r="V377" s="71">
        <v>69</v>
      </c>
      <c r="W377" s="71">
        <v>32</v>
      </c>
      <c r="X377" s="71">
        <v>531</v>
      </c>
      <c r="Y377" s="71">
        <v>1541</v>
      </c>
      <c r="Z377" s="71">
        <v>1397</v>
      </c>
      <c r="AA377" s="71">
        <v>893</v>
      </c>
      <c r="AB377" s="71">
        <v>2734</v>
      </c>
      <c r="AC377" s="71">
        <v>37278</v>
      </c>
      <c r="AD377" s="71">
        <v>0.58193721449001934</v>
      </c>
      <c r="AE377" s="72"/>
      <c r="AF377" s="71">
        <v>0</v>
      </c>
      <c r="AG377" s="71">
        <v>241239.77511082659</v>
      </c>
      <c r="AH377" s="71">
        <v>250657.74176361901</v>
      </c>
      <c r="AI377" s="71">
        <v>3297865.355540419</v>
      </c>
      <c r="AJ377" s="71">
        <v>7586124.7120244605</v>
      </c>
      <c r="AK377" s="71">
        <v>0</v>
      </c>
      <c r="AL377" s="71">
        <v>0</v>
      </c>
      <c r="AM377" s="71">
        <v>374683.23130134598</v>
      </c>
      <c r="AN377" s="71">
        <v>0</v>
      </c>
      <c r="AO377" s="71">
        <v>0</v>
      </c>
      <c r="AP377" s="71">
        <v>11750570.815740673</v>
      </c>
      <c r="AQ377" s="72"/>
      <c r="AR377" s="71">
        <v>41</v>
      </c>
      <c r="AS377" s="71">
        <v>34</v>
      </c>
      <c r="AT377" s="71">
        <v>0</v>
      </c>
      <c r="AU377" s="71">
        <v>0</v>
      </c>
      <c r="AV377" s="71">
        <v>0</v>
      </c>
      <c r="AW377" s="71">
        <v>0</v>
      </c>
      <c r="AX377" s="71"/>
      <c r="AY377" s="72"/>
      <c r="AZ377" s="71">
        <v>165.495</v>
      </c>
      <c r="BA377" s="71">
        <v>3610.91</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2125</v>
      </c>
      <c r="B378" s="70">
        <v>234</v>
      </c>
      <c r="C378" s="70">
        <v>13</v>
      </c>
      <c r="D378" s="70">
        <v>14</v>
      </c>
      <c r="E378" s="70">
        <v>2016</v>
      </c>
      <c r="F378" s="70" t="s">
        <v>155</v>
      </c>
      <c r="G378" s="70" t="s">
        <v>2112</v>
      </c>
      <c r="H378" s="70" t="s">
        <v>2113</v>
      </c>
      <c r="I378" s="148"/>
      <c r="J378" s="71">
        <v>0.85952202061994465</v>
      </c>
      <c r="K378" s="71">
        <v>0.2612781684764946</v>
      </c>
      <c r="L378" s="71">
        <v>1.9625478338344953</v>
      </c>
      <c r="M378" s="71">
        <v>2.1634444745129442</v>
      </c>
      <c r="N378" s="71">
        <v>3.8622340366583492</v>
      </c>
      <c r="O378" s="71">
        <v>2.3464025475429602</v>
      </c>
      <c r="P378" s="71">
        <v>4.1979357510284609</v>
      </c>
      <c r="Q378" s="71">
        <v>0.18555033716538105</v>
      </c>
      <c r="R378" s="71">
        <v>0.1838041405665457</v>
      </c>
      <c r="S378" s="71">
        <v>0.55374214943626998</v>
      </c>
      <c r="T378" s="72"/>
      <c r="U378" s="71">
        <v>26259</v>
      </c>
      <c r="V378" s="71">
        <v>69</v>
      </c>
      <c r="W378" s="71">
        <v>32</v>
      </c>
      <c r="X378" s="71">
        <v>531</v>
      </c>
      <c r="Y378" s="71">
        <v>1508</v>
      </c>
      <c r="Z378" s="71">
        <v>1380</v>
      </c>
      <c r="AA378" s="71">
        <v>864</v>
      </c>
      <c r="AB378" s="71">
        <v>2627</v>
      </c>
      <c r="AC378" s="71">
        <v>31391.937936375711</v>
      </c>
      <c r="AD378" s="71">
        <v>0.55374214943626998</v>
      </c>
      <c r="AE378" s="72"/>
      <c r="AF378" s="71">
        <v>312977.31083489559</v>
      </c>
      <c r="AG378" s="71">
        <v>237311.1683502385</v>
      </c>
      <c r="AH378" s="71">
        <v>216164.62746734181</v>
      </c>
      <c r="AI378" s="71">
        <v>3111902.837605502</v>
      </c>
      <c r="AJ378" s="71">
        <v>6874218.1009152979</v>
      </c>
      <c r="AK378" s="71">
        <v>0</v>
      </c>
      <c r="AL378" s="71">
        <v>0</v>
      </c>
      <c r="AM378" s="71">
        <v>360299.0298442106</v>
      </c>
      <c r="AN378" s="71">
        <v>0</v>
      </c>
      <c r="AO378" s="71">
        <v>0</v>
      </c>
      <c r="AP378" s="71">
        <v>11112873.075017488</v>
      </c>
      <c r="AQ378" s="72"/>
      <c r="AR378" s="71">
        <v>44</v>
      </c>
      <c r="AS378" s="71">
        <v>39</v>
      </c>
      <c r="AT378" s="71">
        <v>0</v>
      </c>
      <c r="AU378" s="71">
        <v>0</v>
      </c>
      <c r="AV378" s="71">
        <v>0</v>
      </c>
      <c r="AW378" s="71">
        <v>0</v>
      </c>
      <c r="AX378" s="71"/>
      <c r="AY378" s="72"/>
      <c r="AZ378" s="71">
        <v>181.89500000000001</v>
      </c>
      <c r="BA378" s="71">
        <v>3828.91</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2126</v>
      </c>
      <c r="B379" s="70">
        <v>235</v>
      </c>
      <c r="C379" s="70">
        <v>14</v>
      </c>
      <c r="D379" s="70">
        <v>14</v>
      </c>
      <c r="E379" s="70">
        <v>2017</v>
      </c>
      <c r="F379" s="70" t="s">
        <v>156</v>
      </c>
      <c r="G379" s="70" t="s">
        <v>2112</v>
      </c>
      <c r="H379" s="70" t="s">
        <v>2113</v>
      </c>
      <c r="I379" s="148"/>
      <c r="J379" s="71">
        <v>0.7181650699221831</v>
      </c>
      <c r="K379" s="71">
        <v>0.27275657307162848</v>
      </c>
      <c r="L379" s="71">
        <v>1.8629328901677609</v>
      </c>
      <c r="M379" s="71">
        <v>2.0614552127337249</v>
      </c>
      <c r="N379" s="71">
        <v>4.6238813020907426</v>
      </c>
      <c r="O379" s="71">
        <v>2.2947344729079115</v>
      </c>
      <c r="P379" s="71">
        <v>4.0603006227656868</v>
      </c>
      <c r="Q379" s="71">
        <v>0.174513508697722</v>
      </c>
      <c r="R379" s="71">
        <v>0.1100879051370529</v>
      </c>
      <c r="S379" s="71">
        <v>0.57711774924476544</v>
      </c>
      <c r="T379" s="72"/>
      <c r="U379" s="71">
        <v>22602</v>
      </c>
      <c r="V379" s="71">
        <v>69</v>
      </c>
      <c r="W379" s="71">
        <v>32</v>
      </c>
      <c r="X379" s="71">
        <v>531</v>
      </c>
      <c r="Y379" s="71">
        <v>1478</v>
      </c>
      <c r="Z379" s="71">
        <v>1372</v>
      </c>
      <c r="AA379" s="71">
        <v>841</v>
      </c>
      <c r="AB379" s="71">
        <v>2555</v>
      </c>
      <c r="AC379" s="71">
        <v>19175</v>
      </c>
      <c r="AD379" s="71">
        <v>0.57711774924476544</v>
      </c>
      <c r="AE379" s="72"/>
      <c r="AF379" s="71">
        <v>268807.01378405059</v>
      </c>
      <c r="AG379" s="71">
        <v>242211.81719307011</v>
      </c>
      <c r="AH379" s="71">
        <v>266157.56279113633</v>
      </c>
      <c r="AI379" s="71">
        <v>3043583.8134590439</v>
      </c>
      <c r="AJ379" s="71">
        <v>7246368.9610836711</v>
      </c>
      <c r="AK379" s="71">
        <v>0</v>
      </c>
      <c r="AL379" s="71">
        <v>0</v>
      </c>
      <c r="AM379" s="71">
        <v>350972.3839582213</v>
      </c>
      <c r="AN379" s="71">
        <v>0</v>
      </c>
      <c r="AO379" s="71">
        <v>0</v>
      </c>
      <c r="AP379" s="71">
        <v>11418101.552269192</v>
      </c>
      <c r="AQ379" s="72"/>
      <c r="AR379" s="71">
        <v>44</v>
      </c>
      <c r="AS379" s="71">
        <v>41</v>
      </c>
      <c r="AT379" s="71">
        <v>0</v>
      </c>
      <c r="AU379" s="71">
        <v>0</v>
      </c>
      <c r="AV379" s="71">
        <v>0</v>
      </c>
      <c r="AW379" s="71">
        <v>0</v>
      </c>
      <c r="AX379" s="71"/>
      <c r="AY379" s="72"/>
      <c r="AZ379" s="71">
        <v>181.89500000000001</v>
      </c>
      <c r="BA379" s="71">
        <v>3888.91</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2127</v>
      </c>
      <c r="B380" s="70">
        <v>236</v>
      </c>
      <c r="C380" s="70">
        <v>15</v>
      </c>
      <c r="D380" s="70">
        <v>14</v>
      </c>
      <c r="E380" s="70">
        <v>2018</v>
      </c>
      <c r="F380" s="70" t="s">
        <v>183</v>
      </c>
      <c r="G380" s="70" t="s">
        <v>2112</v>
      </c>
      <c r="H380" s="70" t="s">
        <v>2113</v>
      </c>
      <c r="I380" s="148"/>
      <c r="J380" s="71">
        <v>0.63498815106905193</v>
      </c>
      <c r="K380" s="71">
        <v>0.27374714102979841</v>
      </c>
      <c r="L380" s="71">
        <v>1.6620857827472952</v>
      </c>
      <c r="M380" s="71">
        <v>1.9845493853359184</v>
      </c>
      <c r="N380" s="71">
        <v>3.4514788738393705</v>
      </c>
      <c r="O380" s="71">
        <v>2.222081197575049</v>
      </c>
      <c r="P380" s="71">
        <v>3.943405263931882</v>
      </c>
      <c r="Q380" s="71">
        <v>0.155283041781488</v>
      </c>
      <c r="R380" s="71">
        <v>8.0946944508597393E-2</v>
      </c>
      <c r="S380" s="71">
        <v>0.51693293652050409</v>
      </c>
      <c r="T380" s="72"/>
      <c r="U380" s="71">
        <v>20264</v>
      </c>
      <c r="V380" s="71">
        <v>69</v>
      </c>
      <c r="W380" s="71">
        <v>32</v>
      </c>
      <c r="X380" s="71">
        <v>531</v>
      </c>
      <c r="Y380" s="71">
        <v>1444</v>
      </c>
      <c r="Z380" s="71">
        <v>1354</v>
      </c>
      <c r="AA380" s="71">
        <v>825</v>
      </c>
      <c r="AB380" s="71">
        <v>2450</v>
      </c>
      <c r="AC380" s="71">
        <v>14044</v>
      </c>
      <c r="AD380" s="71">
        <v>0.51693293652050409</v>
      </c>
      <c r="AE380" s="72"/>
      <c r="AF380" s="71">
        <v>239054.6684264217</v>
      </c>
      <c r="AG380" s="71">
        <v>245312.46260236099</v>
      </c>
      <c r="AH380" s="71">
        <v>240856.33943590749</v>
      </c>
      <c r="AI380" s="71">
        <v>2871919.155969461</v>
      </c>
      <c r="AJ380" s="71">
        <v>5801238.0110262027</v>
      </c>
      <c r="AK380" s="71">
        <v>0</v>
      </c>
      <c r="AL380" s="71">
        <v>0</v>
      </c>
      <c r="AM380" s="71">
        <v>337245.22124353971</v>
      </c>
      <c r="AN380" s="71">
        <v>0</v>
      </c>
      <c r="AO380" s="71">
        <v>0</v>
      </c>
      <c r="AP380" s="71">
        <v>9735625.8587038945</v>
      </c>
      <c r="AQ380" s="72"/>
      <c r="AR380" s="71">
        <v>45</v>
      </c>
      <c r="AS380" s="71">
        <v>42</v>
      </c>
      <c r="AT380" s="71">
        <v>0</v>
      </c>
      <c r="AU380" s="71">
        <v>0</v>
      </c>
      <c r="AV380" s="71">
        <v>0</v>
      </c>
      <c r="AW380" s="71">
        <v>0</v>
      </c>
      <c r="AX380" s="71"/>
      <c r="AY380" s="72"/>
      <c r="AZ380" s="71">
        <v>190.89499999999998</v>
      </c>
      <c r="BA380" s="71">
        <v>3935.01</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2128</v>
      </c>
      <c r="B381" s="70">
        <v>237</v>
      </c>
      <c r="C381" s="70">
        <v>16</v>
      </c>
      <c r="D381" s="70">
        <v>14</v>
      </c>
      <c r="E381" s="70">
        <v>2019</v>
      </c>
      <c r="F381" s="70" t="s">
        <v>158</v>
      </c>
      <c r="G381" s="70" t="s">
        <v>2112</v>
      </c>
      <c r="H381" s="70" t="s">
        <v>2113</v>
      </c>
      <c r="I381" s="148"/>
      <c r="J381" s="71">
        <v>0.54167804356444338</v>
      </c>
      <c r="K381" s="71">
        <v>0.20797347580274173</v>
      </c>
      <c r="L381" s="71">
        <v>1.6500233018993831</v>
      </c>
      <c r="M381" s="71">
        <v>1.6531662193728291</v>
      </c>
      <c r="N381" s="71">
        <v>2.4322726930771341</v>
      </c>
      <c r="O381" s="71">
        <v>2.0956223052405996</v>
      </c>
      <c r="P381" s="71">
        <v>3.9442489326085703</v>
      </c>
      <c r="Q381" s="71">
        <v>0.14693203273420299</v>
      </c>
      <c r="R381" s="71">
        <v>3.7779714099706832E-2</v>
      </c>
      <c r="S381" s="71">
        <v>0.28905892906957181</v>
      </c>
      <c r="T381" s="72"/>
      <c r="U381" s="71">
        <v>18488</v>
      </c>
      <c r="V381" s="71">
        <v>69</v>
      </c>
      <c r="W381" s="71">
        <v>32</v>
      </c>
      <c r="X381" s="71">
        <v>531</v>
      </c>
      <c r="Y381" s="71">
        <v>1420</v>
      </c>
      <c r="Z381" s="71">
        <v>1312</v>
      </c>
      <c r="AA381" s="71">
        <v>819</v>
      </c>
      <c r="AB381" s="71">
        <v>2381</v>
      </c>
      <c r="AC381" s="71">
        <v>6662</v>
      </c>
      <c r="AD381" s="71">
        <v>0.28905892906957181</v>
      </c>
      <c r="AE381" s="72"/>
      <c r="AF381" s="71">
        <v>201770.3405867246</v>
      </c>
      <c r="AG381" s="71">
        <v>168941.89421188991</v>
      </c>
      <c r="AH381" s="71">
        <v>267094.52427078207</v>
      </c>
      <c r="AI381" s="71">
        <v>2986736.9198966618</v>
      </c>
      <c r="AJ381" s="71">
        <v>4874363.7792857438</v>
      </c>
      <c r="AK381" s="71">
        <v>0</v>
      </c>
      <c r="AL381" s="71">
        <v>0</v>
      </c>
      <c r="AM381" s="71">
        <v>324274.27584159654</v>
      </c>
      <c r="AN381" s="71">
        <v>0</v>
      </c>
      <c r="AO381" s="71">
        <v>0</v>
      </c>
      <c r="AP381" s="71">
        <v>8823181.7340933979</v>
      </c>
      <c r="AQ381" s="72"/>
      <c r="AR381" s="71">
        <v>50</v>
      </c>
      <c r="AS381" s="71">
        <v>43</v>
      </c>
      <c r="AT381" s="71">
        <v>0</v>
      </c>
      <c r="AU381" s="71">
        <v>0</v>
      </c>
      <c r="AV381" s="71">
        <v>0</v>
      </c>
      <c r="AW381" s="71">
        <v>0</v>
      </c>
      <c r="AX381" s="71"/>
      <c r="AY381" s="72"/>
      <c r="AZ381" s="71">
        <v>223.095</v>
      </c>
      <c r="BA381" s="71">
        <v>3957.11</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2129</v>
      </c>
      <c r="B382" s="70">
        <v>238</v>
      </c>
      <c r="C382" s="70">
        <v>17</v>
      </c>
      <c r="D382" s="70">
        <v>14</v>
      </c>
      <c r="E382" s="70">
        <v>2020</v>
      </c>
      <c r="F382" s="70" t="s">
        <v>159</v>
      </c>
      <c r="G382" s="70" t="s">
        <v>2112</v>
      </c>
      <c r="H382" s="70" t="s">
        <v>2113</v>
      </c>
      <c r="I382" s="148"/>
      <c r="J382" s="71">
        <v>0</v>
      </c>
      <c r="K382" s="71">
        <v>0.20014023406201173</v>
      </c>
      <c r="L382" s="71">
        <v>3.3648621782004957</v>
      </c>
      <c r="M382" s="71">
        <v>2.0875639482781505</v>
      </c>
      <c r="N382" s="71">
        <v>4.2926125941280082</v>
      </c>
      <c r="O382" s="71">
        <v>1.8304636764842024</v>
      </c>
      <c r="P382" s="71">
        <v>3.6655462843903219</v>
      </c>
      <c r="Q382" s="71">
        <v>0.13602238888130799</v>
      </c>
      <c r="R382" s="71">
        <v>8.7476845582530813E-2</v>
      </c>
      <c r="S382" s="71">
        <v>0.54929575970680955</v>
      </c>
      <c r="T382" s="72"/>
      <c r="U382" s="71">
        <v>0</v>
      </c>
      <c r="V382" s="71">
        <v>49</v>
      </c>
      <c r="W382" s="71">
        <v>57</v>
      </c>
      <c r="X382" s="71">
        <v>491</v>
      </c>
      <c r="Y382" s="71">
        <v>1402</v>
      </c>
      <c r="Z382" s="71">
        <v>1308</v>
      </c>
      <c r="AA382" s="71">
        <v>809</v>
      </c>
      <c r="AB382" s="71">
        <v>2307</v>
      </c>
      <c r="AC382" s="71">
        <v>15506.999999999996</v>
      </c>
      <c r="AD382" s="71">
        <v>0.54929575970680955</v>
      </c>
      <c r="AE382" s="72"/>
      <c r="AF382" s="71">
        <v>0</v>
      </c>
      <c r="AG382" s="71">
        <v>168226.28546739125</v>
      </c>
      <c r="AH382" s="71">
        <v>578236.49219077325</v>
      </c>
      <c r="AI382" s="71">
        <v>2925701.1699965037</v>
      </c>
      <c r="AJ382" s="71">
        <v>6656381.6026713401</v>
      </c>
      <c r="AK382" s="71"/>
      <c r="AL382" s="71"/>
      <c r="AM382" s="71">
        <v>301089.13130459329</v>
      </c>
      <c r="AN382" s="71"/>
      <c r="AO382" s="71"/>
      <c r="AP382" s="71">
        <v>10629634.681630602</v>
      </c>
      <c r="AQ382" s="72"/>
      <c r="AR382" s="71">
        <v>55</v>
      </c>
      <c r="AS382" s="71">
        <v>46</v>
      </c>
      <c r="AT382" s="71">
        <v>0</v>
      </c>
      <c r="AU382" s="71">
        <v>0</v>
      </c>
      <c r="AV382" s="71">
        <v>0</v>
      </c>
      <c r="AW382" s="71">
        <v>0</v>
      </c>
      <c r="AX382" s="71"/>
      <c r="AY382" s="72"/>
      <c r="AZ382" s="71">
        <v>250.995</v>
      </c>
      <c r="BA382" s="71">
        <v>4105.6100000000006</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2130</v>
      </c>
      <c r="B383" s="70">
        <v>238</v>
      </c>
      <c r="C383" s="70">
        <v>18</v>
      </c>
      <c r="D383" s="70">
        <v>14</v>
      </c>
      <c r="E383" s="70">
        <v>2021</v>
      </c>
      <c r="F383" s="70" t="s">
        <v>160</v>
      </c>
      <c r="G383" s="70" t="s">
        <v>2112</v>
      </c>
      <c r="H383" s="70" t="s">
        <v>2113</v>
      </c>
      <c r="I383" s="148"/>
      <c r="J383" s="71">
        <v>0</v>
      </c>
      <c r="K383" s="71">
        <v>0.20441230783810876</v>
      </c>
      <c r="L383" s="71">
        <v>3.2739559615865366</v>
      </c>
      <c r="M383" s="71">
        <v>2.0193037506625822</v>
      </c>
      <c r="N383" s="71">
        <v>3.3473594293207656</v>
      </c>
      <c r="O383" s="71">
        <v>1.726102297404513</v>
      </c>
      <c r="P383" s="71">
        <v>3.6987014816958452</v>
      </c>
      <c r="Q383" s="71">
        <v>0.13072873346285899</v>
      </c>
      <c r="R383" s="71">
        <v>0.1025222265285738</v>
      </c>
      <c r="S383" s="71">
        <v>0.55749987385984123</v>
      </c>
      <c r="T383" s="72"/>
      <c r="U383" s="71">
        <v>0</v>
      </c>
      <c r="V383" s="71">
        <v>49</v>
      </c>
      <c r="W383" s="71">
        <v>57</v>
      </c>
      <c r="X383" s="71">
        <v>491</v>
      </c>
      <c r="Y383" s="71">
        <v>1369</v>
      </c>
      <c r="Z383" s="71">
        <v>1270</v>
      </c>
      <c r="AA383" s="71">
        <v>796</v>
      </c>
      <c r="AB383" s="71">
        <v>2239</v>
      </c>
      <c r="AC383" s="71">
        <v>17631</v>
      </c>
      <c r="AD383" s="71">
        <v>0.55749987385984123</v>
      </c>
      <c r="AE383" s="72"/>
      <c r="AF383" s="71">
        <v>0</v>
      </c>
      <c r="AG383" s="71">
        <v>179787.93846646408</v>
      </c>
      <c r="AH383" s="71">
        <v>556636.68704628653</v>
      </c>
      <c r="AI383" s="71">
        <v>3125386.0664740019</v>
      </c>
      <c r="AJ383" s="71">
        <v>5315871.5092786308</v>
      </c>
      <c r="AK383" s="71">
        <v>0</v>
      </c>
      <c r="AL383" s="71">
        <v>0</v>
      </c>
      <c r="AM383" s="71">
        <v>293899.84480167076</v>
      </c>
      <c r="AN383" s="71">
        <v>0</v>
      </c>
      <c r="AO383" s="71">
        <v>0</v>
      </c>
      <c r="AP383" s="71">
        <v>9471582.0460670535</v>
      </c>
      <c r="AQ383" s="72"/>
      <c r="AR383" s="71">
        <v>56</v>
      </c>
      <c r="AS383" s="71">
        <v>47</v>
      </c>
      <c r="AT383" s="71">
        <v>0</v>
      </c>
      <c r="AU383" s="71">
        <v>0</v>
      </c>
      <c r="AV383" s="71">
        <v>0</v>
      </c>
      <c r="AW383" s="71">
        <v>0</v>
      </c>
      <c r="AX383" s="71"/>
      <c r="AY383" s="72"/>
      <c r="AZ383" s="71">
        <v>253.995</v>
      </c>
      <c r="BA383" s="71">
        <v>4127.6100000000006</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2131</v>
      </c>
      <c r="B384" s="70">
        <v>238</v>
      </c>
      <c r="C384" s="70">
        <v>19</v>
      </c>
      <c r="D384" s="70">
        <v>14</v>
      </c>
      <c r="E384" s="70">
        <v>2022</v>
      </c>
      <c r="F384" s="70" t="s">
        <v>161</v>
      </c>
      <c r="G384" s="70" t="s">
        <v>2112</v>
      </c>
      <c r="H384" s="70" t="s">
        <v>2113</v>
      </c>
      <c r="I384" s="148"/>
      <c r="J384" s="71">
        <v>0</v>
      </c>
      <c r="K384" s="71">
        <v>0.1493316243276826</v>
      </c>
      <c r="L384" s="71">
        <v>2.5807776413218462</v>
      </c>
      <c r="M384" s="71">
        <v>1.5415174174056563</v>
      </c>
      <c r="N384" s="71">
        <v>3.0117973122355162</v>
      </c>
      <c r="O384" s="71">
        <v>1.7781198352272507</v>
      </c>
      <c r="P384" s="71">
        <v>3.6523172390187955</v>
      </c>
      <c r="Q384" s="71">
        <v>0.12851286619296495</v>
      </c>
      <c r="R384" s="71">
        <v>7.7854577296981267E-2</v>
      </c>
      <c r="S384" s="71">
        <v>0.59836750228516833</v>
      </c>
      <c r="T384" s="72"/>
      <c r="U384" s="71">
        <v>0</v>
      </c>
      <c r="V384" s="71">
        <v>49</v>
      </c>
      <c r="W384" s="71">
        <v>57</v>
      </c>
      <c r="X384" s="71">
        <v>491</v>
      </c>
      <c r="Y384" s="71">
        <v>1340</v>
      </c>
      <c r="Z384" s="71">
        <v>1243</v>
      </c>
      <c r="AA384" s="71">
        <v>798</v>
      </c>
      <c r="AB384" s="71">
        <v>2183</v>
      </c>
      <c r="AC384" s="71">
        <v>13556.999999999998</v>
      </c>
      <c r="AD384" s="71">
        <v>0.59836750228516833</v>
      </c>
      <c r="AE384" s="72"/>
      <c r="AF384" s="71">
        <v>0</v>
      </c>
      <c r="AG384" s="71">
        <v>104425.1386802677</v>
      </c>
      <c r="AH384" s="71">
        <v>494020.30564130115</v>
      </c>
      <c r="AI384" s="71">
        <v>2730292.8663736475</v>
      </c>
      <c r="AJ384" s="71">
        <v>6317461.1846343176</v>
      </c>
      <c r="AK384" s="71">
        <v>0</v>
      </c>
      <c r="AL384" s="71">
        <v>0</v>
      </c>
      <c r="AM384" s="71">
        <v>281884.88369073329</v>
      </c>
      <c r="AN384" s="71">
        <v>0</v>
      </c>
      <c r="AO384" s="71">
        <v>0</v>
      </c>
      <c r="AP384" s="71">
        <v>9928084.3790202662</v>
      </c>
      <c r="AQ384" s="72"/>
      <c r="AR384" s="71">
        <v>58</v>
      </c>
      <c r="AS384" s="71">
        <v>47</v>
      </c>
      <c r="AT384" s="71">
        <v>0</v>
      </c>
      <c r="AU384" s="71">
        <v>0</v>
      </c>
      <c r="AV384" s="71">
        <v>0</v>
      </c>
      <c r="AW384" s="71">
        <v>0</v>
      </c>
      <c r="AX384" s="71"/>
      <c r="AY384" s="72"/>
      <c r="AZ384" s="71">
        <v>261.995</v>
      </c>
      <c r="BA384" s="71">
        <v>4127.6100000000015</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2132</v>
      </c>
      <c r="B385" s="70">
        <v>238</v>
      </c>
      <c r="C385" s="70">
        <v>20</v>
      </c>
      <c r="D385" s="70">
        <v>14</v>
      </c>
      <c r="E385" s="70">
        <v>2023</v>
      </c>
      <c r="F385" s="70" t="s">
        <v>1539</v>
      </c>
      <c r="G385" s="70" t="s">
        <v>2112</v>
      </c>
      <c r="H385" s="70" t="s">
        <v>2113</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59</v>
      </c>
      <c r="AS385" s="71">
        <v>47</v>
      </c>
      <c r="AT385" s="71">
        <v>0</v>
      </c>
      <c r="AU385" s="71">
        <v>0</v>
      </c>
      <c r="AV385" s="71">
        <v>0</v>
      </c>
      <c r="AW385" s="71">
        <v>0</v>
      </c>
      <c r="AX385" s="71"/>
      <c r="AY385" s="72"/>
      <c r="AZ385" s="71">
        <v>264.39499999999998</v>
      </c>
      <c r="BA385" s="71">
        <v>4127.6100000000015</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2133</v>
      </c>
      <c r="B386" s="70">
        <v>238</v>
      </c>
      <c r="C386" s="70">
        <v>21</v>
      </c>
      <c r="D386" s="70">
        <v>14</v>
      </c>
      <c r="E386" s="70">
        <v>2024</v>
      </c>
      <c r="F386" s="70" t="s">
        <v>1554</v>
      </c>
      <c r="G386" s="1064" t="s">
        <v>2112</v>
      </c>
      <c r="H386" s="70" t="s">
        <v>2113</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2134</v>
      </c>
      <c r="B387" s="70">
        <v>256</v>
      </c>
      <c r="C387" s="70">
        <v>1</v>
      </c>
      <c r="D387" s="70">
        <v>16</v>
      </c>
      <c r="E387" s="70">
        <v>1990</v>
      </c>
      <c r="F387" s="70" t="s">
        <v>787</v>
      </c>
      <c r="G387" s="1064" t="s">
        <v>1570</v>
      </c>
      <c r="H387" s="70" t="s">
        <v>1571</v>
      </c>
      <c r="I387" s="148"/>
      <c r="J387" s="71">
        <v>0</v>
      </c>
      <c r="K387" s="71">
        <v>0.60665649660139209</v>
      </c>
      <c r="L387" s="71">
        <v>4.7877502248475441</v>
      </c>
      <c r="M387" s="71">
        <v>2.5706344549033822</v>
      </c>
      <c r="N387" s="71">
        <v>5.184029650823585</v>
      </c>
      <c r="O387" s="71">
        <v>2.584414730175332</v>
      </c>
      <c r="P387" s="71">
        <v>4.4520206420216137</v>
      </c>
      <c r="Q387" s="71">
        <v>0.24518667909290301</v>
      </c>
      <c r="R387" s="71">
        <v>0</v>
      </c>
      <c r="S387" s="71">
        <v>0.19965856537093829</v>
      </c>
      <c r="T387" s="72"/>
      <c r="U387" s="71">
        <v>0</v>
      </c>
      <c r="V387" s="71">
        <v>111</v>
      </c>
      <c r="W387" s="71">
        <v>56</v>
      </c>
      <c r="X387" s="71">
        <v>862</v>
      </c>
      <c r="Y387" s="71">
        <v>1109</v>
      </c>
      <c r="Z387" s="71">
        <v>1063</v>
      </c>
      <c r="AA387" s="71">
        <v>1081</v>
      </c>
      <c r="AB387" s="71">
        <v>3981</v>
      </c>
      <c r="AC387" s="71">
        <v>0</v>
      </c>
      <c r="AD387" s="71">
        <v>0.19965856537093829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2135</v>
      </c>
      <c r="B388" s="70">
        <v>257</v>
      </c>
      <c r="C388" s="70">
        <v>2</v>
      </c>
      <c r="D388" s="70">
        <v>16</v>
      </c>
      <c r="E388" s="70">
        <v>2005</v>
      </c>
      <c r="F388" s="70" t="s">
        <v>789</v>
      </c>
      <c r="G388" s="70" t="s">
        <v>1570</v>
      </c>
      <c r="H388" s="70" t="s">
        <v>1571</v>
      </c>
      <c r="I388" s="148"/>
      <c r="J388" s="71">
        <v>0</v>
      </c>
      <c r="K388" s="71">
        <v>0.31799438819932663</v>
      </c>
      <c r="L388" s="71">
        <v>6.0811594798843016</v>
      </c>
      <c r="M388" s="71">
        <v>4.304263601083842</v>
      </c>
      <c r="N388" s="71">
        <v>6.4204949974631491</v>
      </c>
      <c r="O388" s="71">
        <v>3.1808991114980372</v>
      </c>
      <c r="P388" s="71">
        <v>4.133561403604129</v>
      </c>
      <c r="Q388" s="71">
        <v>0.18858472852646599</v>
      </c>
      <c r="R388" s="71">
        <v>0</v>
      </c>
      <c r="S388" s="71">
        <v>0</v>
      </c>
      <c r="T388" s="72"/>
      <c r="U388" s="71">
        <v>0</v>
      </c>
      <c r="V388" s="71">
        <v>97</v>
      </c>
      <c r="W388" s="71">
        <v>54</v>
      </c>
      <c r="X388" s="71">
        <v>699</v>
      </c>
      <c r="Y388" s="71">
        <v>1309</v>
      </c>
      <c r="Z388" s="71">
        <v>1514</v>
      </c>
      <c r="AA388" s="71">
        <v>822</v>
      </c>
      <c r="AB388" s="71">
        <v>3201</v>
      </c>
      <c r="AC388" s="71">
        <v>0</v>
      </c>
      <c r="AD388" s="71">
        <v>0</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2136</v>
      </c>
      <c r="B389" s="70">
        <v>258</v>
      </c>
      <c r="C389" s="70">
        <v>3</v>
      </c>
      <c r="D389" s="70">
        <v>16</v>
      </c>
      <c r="E389" s="70">
        <v>2006</v>
      </c>
      <c r="F389" s="70" t="s">
        <v>790</v>
      </c>
      <c r="G389" s="70" t="s">
        <v>1570</v>
      </c>
      <c r="H389" s="70" t="s">
        <v>1571</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2137</v>
      </c>
      <c r="B390" s="70">
        <v>259</v>
      </c>
      <c r="C390" s="70">
        <v>4</v>
      </c>
      <c r="D390" s="70">
        <v>16</v>
      </c>
      <c r="E390" s="70">
        <v>2007</v>
      </c>
      <c r="F390" s="70" t="s">
        <v>791</v>
      </c>
      <c r="G390" s="70" t="s">
        <v>1570</v>
      </c>
      <c r="H390" s="70" t="s">
        <v>1571</v>
      </c>
      <c r="I390" s="148"/>
      <c r="J390" s="71">
        <v>0</v>
      </c>
      <c r="K390" s="71">
        <v>0.37569587580702712</v>
      </c>
      <c r="L390" s="71">
        <v>4.8420601779298318</v>
      </c>
      <c r="M390" s="71">
        <v>4.6556092235561746</v>
      </c>
      <c r="N390" s="71">
        <v>6.2128551563117664</v>
      </c>
      <c r="O390" s="71">
        <v>3.015412883243473</v>
      </c>
      <c r="P390" s="71">
        <v>4.2077571621595347</v>
      </c>
      <c r="Q390" s="71">
        <v>0.189969872694078</v>
      </c>
      <c r="R390" s="71">
        <v>0</v>
      </c>
      <c r="S390" s="71">
        <v>0</v>
      </c>
      <c r="T390" s="72"/>
      <c r="U390" s="71">
        <v>0</v>
      </c>
      <c r="V390" s="71">
        <v>125</v>
      </c>
      <c r="W390" s="71">
        <v>59</v>
      </c>
      <c r="X390" s="71">
        <v>947</v>
      </c>
      <c r="Y390" s="71">
        <v>1270</v>
      </c>
      <c r="Z390" s="71">
        <v>1492</v>
      </c>
      <c r="AA390" s="71">
        <v>824</v>
      </c>
      <c r="AB390" s="71">
        <v>3054</v>
      </c>
      <c r="AC390" s="71">
        <v>0</v>
      </c>
      <c r="AD390" s="71">
        <v>0</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2138</v>
      </c>
      <c r="B391" s="70">
        <v>260</v>
      </c>
      <c r="C391" s="70">
        <v>5</v>
      </c>
      <c r="D391" s="70">
        <v>16</v>
      </c>
      <c r="E391" s="70">
        <v>2008</v>
      </c>
      <c r="F391" s="70" t="s">
        <v>792</v>
      </c>
      <c r="G391" s="70" t="s">
        <v>1570</v>
      </c>
      <c r="H391" s="70" t="s">
        <v>1571</v>
      </c>
      <c r="I391" s="148"/>
      <c r="J391" s="71">
        <v>0</v>
      </c>
      <c r="K391" s="71">
        <v>0.32973229351449113</v>
      </c>
      <c r="L391" s="71">
        <v>4.1809362149482414</v>
      </c>
      <c r="M391" s="71">
        <v>5.4475136196920939</v>
      </c>
      <c r="N391" s="71">
        <v>6.3658899091994163</v>
      </c>
      <c r="O391" s="71">
        <v>2.8741153858126021</v>
      </c>
      <c r="P391" s="71">
        <v>4.1978611182409926</v>
      </c>
      <c r="Q391" s="71">
        <v>0.184753937521348</v>
      </c>
      <c r="R391" s="71">
        <v>0</v>
      </c>
      <c r="S391" s="71">
        <v>0</v>
      </c>
      <c r="T391" s="72"/>
      <c r="U391" s="71">
        <v>0</v>
      </c>
      <c r="V391" s="71">
        <v>125</v>
      </c>
      <c r="W391" s="71">
        <v>59</v>
      </c>
      <c r="X391" s="71">
        <v>947</v>
      </c>
      <c r="Y391" s="71">
        <v>1284</v>
      </c>
      <c r="Z391" s="71">
        <v>1472</v>
      </c>
      <c r="AA391" s="71">
        <v>823</v>
      </c>
      <c r="AB391" s="71">
        <v>3019</v>
      </c>
      <c r="AC391" s="71">
        <v>0</v>
      </c>
      <c r="AD391" s="71">
        <v>0</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2139</v>
      </c>
      <c r="B392" s="70">
        <v>261</v>
      </c>
      <c r="C392" s="70">
        <v>6</v>
      </c>
      <c r="D392" s="70">
        <v>16</v>
      </c>
      <c r="E392" s="70">
        <v>2009</v>
      </c>
      <c r="F392" s="70" t="s">
        <v>176</v>
      </c>
      <c r="G392" s="70" t="s">
        <v>1570</v>
      </c>
      <c r="H392" s="70" t="s">
        <v>1571</v>
      </c>
      <c r="I392" s="148"/>
      <c r="J392" s="71">
        <v>0</v>
      </c>
      <c r="K392" s="71">
        <v>0.26276032522371412</v>
      </c>
      <c r="L392" s="71">
        <v>5.1945176607078958</v>
      </c>
      <c r="M392" s="71">
        <v>4.5639949542757234</v>
      </c>
      <c r="N392" s="71">
        <v>5.4635903854766852</v>
      </c>
      <c r="O392" s="71">
        <v>2.878199213866182</v>
      </c>
      <c r="P392" s="71">
        <v>4.0890400109058946</v>
      </c>
      <c r="Q392" s="71">
        <v>0.173143154319085</v>
      </c>
      <c r="R392" s="71">
        <v>0</v>
      </c>
      <c r="S392" s="71">
        <v>0</v>
      </c>
      <c r="T392" s="72"/>
      <c r="U392" s="71">
        <v>0</v>
      </c>
      <c r="V392" s="71">
        <v>122</v>
      </c>
      <c r="W392" s="71">
        <v>84</v>
      </c>
      <c r="X392" s="71">
        <v>1002</v>
      </c>
      <c r="Y392" s="71">
        <v>1283</v>
      </c>
      <c r="Z392" s="71">
        <v>1455</v>
      </c>
      <c r="AA392" s="71">
        <v>823</v>
      </c>
      <c r="AB392" s="71">
        <v>2970</v>
      </c>
      <c r="AC392" s="71">
        <v>0</v>
      </c>
      <c r="AD392" s="71">
        <v>0</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6.78</v>
      </c>
      <c r="BM392" s="71">
        <v>0</v>
      </c>
      <c r="BN392" s="72"/>
      <c r="BO392" s="71">
        <v>0</v>
      </c>
      <c r="BP392" s="71">
        <v>0</v>
      </c>
      <c r="BQ392" s="71">
        <v>0</v>
      </c>
      <c r="BR392" s="71">
        <v>0</v>
      </c>
      <c r="BS392" s="71">
        <v>1</v>
      </c>
      <c r="BT392" s="71">
        <v>0</v>
      </c>
      <c r="BU392"/>
      <c r="BV392" s="70">
        <v>2.88</v>
      </c>
      <c r="BW392" s="70">
        <v>0</v>
      </c>
      <c r="BX392" s="70">
        <v>3.9</v>
      </c>
      <c r="BY392" s="70">
        <v>0</v>
      </c>
      <c r="BZ392" s="70">
        <v>0</v>
      </c>
      <c r="CA392" s="70">
        <v>0</v>
      </c>
      <c r="CB392" s="70">
        <v>0</v>
      </c>
      <c r="CC392" s="70">
        <v>0</v>
      </c>
      <c r="CD392" s="70">
        <v>0</v>
      </c>
    </row>
    <row r="393" spans="1:82">
      <c r="A393" s="70" t="s">
        <v>2140</v>
      </c>
      <c r="B393" s="70">
        <v>262</v>
      </c>
      <c r="C393" s="70">
        <v>7</v>
      </c>
      <c r="D393" s="70">
        <v>16</v>
      </c>
      <c r="E393" s="70">
        <v>2010</v>
      </c>
      <c r="F393" s="70" t="s">
        <v>177</v>
      </c>
      <c r="G393" s="70" t="s">
        <v>1570</v>
      </c>
      <c r="H393" s="70" t="s">
        <v>1571</v>
      </c>
      <c r="I393" s="148"/>
      <c r="J393" s="71">
        <v>0</v>
      </c>
      <c r="K393" s="71">
        <v>0.27403437875748449</v>
      </c>
      <c r="L393" s="71">
        <v>4.7291005821496626</v>
      </c>
      <c r="M393" s="71">
        <v>4.0854120146013244</v>
      </c>
      <c r="N393" s="71">
        <v>5.1878606662625586</v>
      </c>
      <c r="O393" s="71">
        <v>2.845196717193577</v>
      </c>
      <c r="P393" s="71">
        <v>4.2294440310686081</v>
      </c>
      <c r="Q393" s="71">
        <v>0.174851188861785</v>
      </c>
      <c r="R393" s="71">
        <v>0</v>
      </c>
      <c r="S393" s="71">
        <v>0</v>
      </c>
      <c r="T393" s="72"/>
      <c r="U393" s="71">
        <v>0</v>
      </c>
      <c r="V393" s="71">
        <v>122</v>
      </c>
      <c r="W393" s="71">
        <v>84</v>
      </c>
      <c r="X393" s="71">
        <v>1002</v>
      </c>
      <c r="Y393" s="71">
        <v>1239</v>
      </c>
      <c r="Z393" s="71">
        <v>1445</v>
      </c>
      <c r="AA393" s="71">
        <v>830</v>
      </c>
      <c r="AB393" s="71">
        <v>2874</v>
      </c>
      <c r="AC393" s="71">
        <v>0</v>
      </c>
      <c r="AD393" s="71">
        <v>0</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7.3689999999999998</v>
      </c>
      <c r="BM393" s="71">
        <v>0</v>
      </c>
      <c r="BN393" s="72"/>
      <c r="BO393" s="71">
        <v>0</v>
      </c>
      <c r="BP393" s="71">
        <v>0</v>
      </c>
      <c r="BQ393" s="71">
        <v>0</v>
      </c>
      <c r="BR393" s="71">
        <v>0</v>
      </c>
      <c r="BS393" s="71">
        <v>1</v>
      </c>
      <c r="BT393" s="71">
        <v>0</v>
      </c>
      <c r="BU393"/>
      <c r="BV393" s="70">
        <v>3.4790000000000001</v>
      </c>
      <c r="BW393" s="70">
        <v>0</v>
      </c>
      <c r="BX393" s="70">
        <v>3.89</v>
      </c>
      <c r="BY393" s="70">
        <v>0</v>
      </c>
      <c r="BZ393" s="70">
        <v>0</v>
      </c>
      <c r="CA393" s="70">
        <v>0</v>
      </c>
      <c r="CB393" s="70">
        <v>0</v>
      </c>
      <c r="CC393" s="70">
        <v>0</v>
      </c>
      <c r="CD393" s="70">
        <v>0</v>
      </c>
    </row>
    <row r="394" spans="1:82">
      <c r="A394" s="70" t="s">
        <v>2141</v>
      </c>
      <c r="B394" s="70">
        <v>263</v>
      </c>
      <c r="C394" s="70">
        <v>8</v>
      </c>
      <c r="D394" s="70">
        <v>16</v>
      </c>
      <c r="E394" s="70">
        <v>2011</v>
      </c>
      <c r="F394" s="70" t="s">
        <v>178</v>
      </c>
      <c r="G394" s="70" t="s">
        <v>1570</v>
      </c>
      <c r="H394" s="70" t="s">
        <v>1571</v>
      </c>
      <c r="I394" s="148"/>
      <c r="J394" s="71">
        <v>0</v>
      </c>
      <c r="K394" s="71">
        <v>0.38397313683460349</v>
      </c>
      <c r="L394" s="71">
        <v>4.4125954283081397</v>
      </c>
      <c r="M394" s="71">
        <v>5.1610239654160681</v>
      </c>
      <c r="N394" s="71">
        <v>6.2344378239605618</v>
      </c>
      <c r="O394" s="71">
        <v>2.7866262602417846</v>
      </c>
      <c r="P394" s="71">
        <v>4.1171168381767327</v>
      </c>
      <c r="Q394" s="71">
        <v>0.19895191351333399</v>
      </c>
      <c r="R394" s="71">
        <v>0</v>
      </c>
      <c r="S394" s="71">
        <v>0.87052413000000006</v>
      </c>
      <c r="T394" s="72"/>
      <c r="U394" s="71">
        <v>0</v>
      </c>
      <c r="V394" s="71">
        <v>122</v>
      </c>
      <c r="W394" s="71">
        <v>84</v>
      </c>
      <c r="X394" s="71">
        <v>1002</v>
      </c>
      <c r="Y394" s="71">
        <v>1237</v>
      </c>
      <c r="Z394" s="71">
        <v>1446</v>
      </c>
      <c r="AA394" s="71">
        <v>832</v>
      </c>
      <c r="AB394" s="71">
        <v>2835</v>
      </c>
      <c r="AC394" s="71">
        <v>0</v>
      </c>
      <c r="AD394" s="71">
        <v>0.87052413000000006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2142</v>
      </c>
      <c r="B395" s="70">
        <v>264</v>
      </c>
      <c r="C395" s="70">
        <v>9</v>
      </c>
      <c r="D395" s="70">
        <v>16</v>
      </c>
      <c r="E395" s="70">
        <v>2012</v>
      </c>
      <c r="F395" s="70" t="s">
        <v>179</v>
      </c>
      <c r="G395" s="70" t="s">
        <v>1570</v>
      </c>
      <c r="H395" s="70" t="s">
        <v>1571</v>
      </c>
      <c r="I395" s="148"/>
      <c r="J395" s="71">
        <v>0</v>
      </c>
      <c r="K395" s="71">
        <v>0.43256058919884671</v>
      </c>
      <c r="L395" s="71">
        <v>4.4521775751349466</v>
      </c>
      <c r="M395" s="71">
        <v>6.4099753667347308</v>
      </c>
      <c r="N395" s="71">
        <v>6.8485906294655923</v>
      </c>
      <c r="O395" s="71">
        <v>2.7991131975051311</v>
      </c>
      <c r="P395" s="71">
        <v>4.2002605362241683</v>
      </c>
      <c r="Q395" s="71">
        <v>0.21371737501398499</v>
      </c>
      <c r="R395" s="71">
        <v>0</v>
      </c>
      <c r="S395" s="71">
        <v>6.9753976535177828E-2</v>
      </c>
      <c r="T395" s="72"/>
      <c r="U395" s="71">
        <v>0</v>
      </c>
      <c r="V395" s="71">
        <v>122</v>
      </c>
      <c r="W395" s="71">
        <v>84</v>
      </c>
      <c r="X395" s="71">
        <v>1002</v>
      </c>
      <c r="Y395" s="71">
        <v>1237</v>
      </c>
      <c r="Z395" s="71">
        <v>1464</v>
      </c>
      <c r="AA395" s="71">
        <v>844</v>
      </c>
      <c r="AB395" s="71">
        <v>2803</v>
      </c>
      <c r="AC395" s="71">
        <v>0</v>
      </c>
      <c r="AD395" s="71">
        <v>6.9753976535177828E-2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2143</v>
      </c>
      <c r="B396" s="70">
        <v>265</v>
      </c>
      <c r="C396" s="70">
        <v>10</v>
      </c>
      <c r="D396" s="70">
        <v>16</v>
      </c>
      <c r="E396" s="70">
        <v>2013</v>
      </c>
      <c r="F396" s="70" t="s">
        <v>180</v>
      </c>
      <c r="G396" s="70" t="s">
        <v>1570</v>
      </c>
      <c r="H396" s="70" t="s">
        <v>1571</v>
      </c>
      <c r="I396" s="148"/>
      <c r="J396" s="71">
        <v>0</v>
      </c>
      <c r="K396" s="71">
        <v>0.35751280242256589</v>
      </c>
      <c r="L396" s="71">
        <v>3.9316238602665501</v>
      </c>
      <c r="M396" s="71">
        <v>5.96143034204374</v>
      </c>
      <c r="N396" s="71">
        <v>6.6371952491227537</v>
      </c>
      <c r="O396" s="71">
        <v>2.7160842910582836</v>
      </c>
      <c r="P396" s="71">
        <v>4.301008335022992</v>
      </c>
      <c r="Q396" s="71">
        <v>0.215046604758444</v>
      </c>
      <c r="R396" s="71">
        <v>0</v>
      </c>
      <c r="S396" s="71">
        <v>0.26041396516056298</v>
      </c>
      <c r="T396" s="72"/>
      <c r="U396" s="71">
        <v>0</v>
      </c>
      <c r="V396" s="71">
        <v>122</v>
      </c>
      <c r="W396" s="71">
        <v>84</v>
      </c>
      <c r="X396" s="71">
        <v>1002</v>
      </c>
      <c r="Y396" s="71">
        <v>1237</v>
      </c>
      <c r="Z396" s="71">
        <v>1484</v>
      </c>
      <c r="AA396" s="71">
        <v>861</v>
      </c>
      <c r="AB396" s="71">
        <v>2780</v>
      </c>
      <c r="AC396" s="71">
        <v>0</v>
      </c>
      <c r="AD396" s="71">
        <v>0.26041396516056298</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2144</v>
      </c>
      <c r="B397" s="70">
        <v>266</v>
      </c>
      <c r="C397" s="70">
        <v>11</v>
      </c>
      <c r="D397" s="70">
        <v>16</v>
      </c>
      <c r="E397" s="70">
        <v>2014</v>
      </c>
      <c r="F397" s="70" t="s">
        <v>181</v>
      </c>
      <c r="G397" s="70" t="s">
        <v>1570</v>
      </c>
      <c r="H397" s="70" t="s">
        <v>1571</v>
      </c>
      <c r="I397" s="148"/>
      <c r="J397" s="71">
        <v>0</v>
      </c>
      <c r="K397" s="71">
        <v>0.2596957229676059</v>
      </c>
      <c r="L397" s="71">
        <v>5.548220493845017</v>
      </c>
      <c r="M397" s="71">
        <v>5.9764325243339123</v>
      </c>
      <c r="N397" s="71">
        <v>6.874534301319291</v>
      </c>
      <c r="O397" s="71">
        <v>2.5301750553458193</v>
      </c>
      <c r="P397" s="71">
        <v>4.3384283066353344</v>
      </c>
      <c r="Q397" s="71">
        <v>0.19905110189688899</v>
      </c>
      <c r="R397" s="71">
        <v>0</v>
      </c>
      <c r="S397" s="71">
        <v>0.32366743422303929</v>
      </c>
      <c r="T397" s="72"/>
      <c r="U397" s="71">
        <v>0</v>
      </c>
      <c r="V397" s="71">
        <v>77</v>
      </c>
      <c r="W397" s="71">
        <v>121</v>
      </c>
      <c r="X397" s="71">
        <v>955</v>
      </c>
      <c r="Y397" s="71">
        <v>1210</v>
      </c>
      <c r="Z397" s="71">
        <v>1456</v>
      </c>
      <c r="AA397" s="71">
        <v>864</v>
      </c>
      <c r="AB397" s="71">
        <v>2682</v>
      </c>
      <c r="AC397" s="71">
        <v>0</v>
      </c>
      <c r="AD397" s="71">
        <v>0.32366743422303929</v>
      </c>
      <c r="AE397" s="72"/>
      <c r="AF397" s="71"/>
      <c r="AG397" s="71"/>
      <c r="AH397" s="71"/>
      <c r="AI397" s="71"/>
      <c r="AJ397" s="71"/>
      <c r="AK397" s="71"/>
      <c r="AL397" s="71"/>
      <c r="AM397" s="71"/>
      <c r="AN397" s="71"/>
      <c r="AO397" s="71"/>
      <c r="AP397" s="71"/>
      <c r="AQ397" s="72"/>
      <c r="AR397" s="71">
        <v>7</v>
      </c>
      <c r="AS397" s="71">
        <v>3</v>
      </c>
      <c r="AT397" s="71">
        <v>0</v>
      </c>
      <c r="AU397" s="71">
        <v>0</v>
      </c>
      <c r="AV397" s="71">
        <v>0</v>
      </c>
      <c r="AW397" s="71">
        <v>0</v>
      </c>
      <c r="AX397" s="71"/>
      <c r="AY397" s="72"/>
      <c r="AZ397" s="71">
        <v>34.799999999999997</v>
      </c>
      <c r="BA397" s="71">
        <v>57.2</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2145</v>
      </c>
      <c r="B398" s="70">
        <v>267</v>
      </c>
      <c r="C398" s="70">
        <v>12</v>
      </c>
      <c r="D398" s="70">
        <v>16</v>
      </c>
      <c r="E398" s="70">
        <v>2015</v>
      </c>
      <c r="F398" s="70" t="s">
        <v>182</v>
      </c>
      <c r="G398" s="70" t="s">
        <v>1570</v>
      </c>
      <c r="H398" s="70" t="s">
        <v>1571</v>
      </c>
      <c r="I398" s="148"/>
      <c r="J398" s="71">
        <v>0</v>
      </c>
      <c r="K398" s="71">
        <v>0.2490212022315032</v>
      </c>
      <c r="L398" s="71">
        <v>5.8400808808457398</v>
      </c>
      <c r="M398" s="71">
        <v>5.7826338001371331</v>
      </c>
      <c r="N398" s="71">
        <v>6.2802536616050917</v>
      </c>
      <c r="O398" s="71">
        <v>2.512941744324142</v>
      </c>
      <c r="P398" s="71">
        <v>4.2765270678928884</v>
      </c>
      <c r="Q398" s="71">
        <v>0.189627107525945</v>
      </c>
      <c r="R398" s="71">
        <v>0</v>
      </c>
      <c r="S398" s="71">
        <v>0.26674109299545179</v>
      </c>
      <c r="T398" s="72"/>
      <c r="U398" s="71">
        <v>0</v>
      </c>
      <c r="V398" s="71">
        <v>77</v>
      </c>
      <c r="W398" s="71">
        <v>121</v>
      </c>
      <c r="X398" s="71">
        <v>955</v>
      </c>
      <c r="Y398" s="71">
        <v>1201</v>
      </c>
      <c r="Z398" s="71">
        <v>1460</v>
      </c>
      <c r="AA398" s="71">
        <v>851</v>
      </c>
      <c r="AB398" s="71">
        <v>2610</v>
      </c>
      <c r="AC398" s="71">
        <v>0</v>
      </c>
      <c r="AD398" s="71">
        <v>0.26674109299545179</v>
      </c>
      <c r="AE398" s="72"/>
      <c r="AF398" s="71">
        <v>0</v>
      </c>
      <c r="AG398" s="71">
        <v>165902.87242875071</v>
      </c>
      <c r="AH398" s="71">
        <v>755133.34605504433</v>
      </c>
      <c r="AI398" s="71">
        <v>6073877.511831427</v>
      </c>
      <c r="AJ398" s="71">
        <v>5319286.1941434387</v>
      </c>
      <c r="AK398" s="71">
        <v>0</v>
      </c>
      <c r="AL398" s="71">
        <v>0</v>
      </c>
      <c r="AM398" s="71">
        <v>357689.55146178242</v>
      </c>
      <c r="AN398" s="71">
        <v>0</v>
      </c>
      <c r="AO398" s="71">
        <v>0</v>
      </c>
      <c r="AP398" s="71">
        <v>12671889.475920442</v>
      </c>
      <c r="AQ398" s="72"/>
      <c r="AR398" s="71">
        <v>8</v>
      </c>
      <c r="AS398" s="71">
        <v>4</v>
      </c>
      <c r="AT398" s="71">
        <v>0</v>
      </c>
      <c r="AU398" s="71">
        <v>0</v>
      </c>
      <c r="AV398" s="71">
        <v>0</v>
      </c>
      <c r="AW398" s="71">
        <v>0</v>
      </c>
      <c r="AX398" s="71"/>
      <c r="AY398" s="72"/>
      <c r="AZ398" s="71">
        <v>39.299999999999997</v>
      </c>
      <c r="BA398" s="71">
        <v>67.7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2146</v>
      </c>
      <c r="B399" s="70">
        <v>268</v>
      </c>
      <c r="C399" s="70">
        <v>13</v>
      </c>
      <c r="D399" s="70">
        <v>16</v>
      </c>
      <c r="E399" s="70">
        <v>2016</v>
      </c>
      <c r="F399" s="70" t="s">
        <v>155</v>
      </c>
      <c r="G399" s="70" t="s">
        <v>1570</v>
      </c>
      <c r="H399" s="70" t="s">
        <v>1571</v>
      </c>
      <c r="I399" s="148"/>
      <c r="J399" s="71">
        <v>0</v>
      </c>
      <c r="K399" s="71">
        <v>0.23489623606235607</v>
      </c>
      <c r="L399" s="71">
        <v>6.280120310867483</v>
      </c>
      <c r="M399" s="71">
        <v>4.9579378501497011</v>
      </c>
      <c r="N399" s="71">
        <v>6.2430241292354296</v>
      </c>
      <c r="O399" s="71">
        <v>2.5096305508502965</v>
      </c>
      <c r="P399" s="71">
        <v>4.2173706387647032</v>
      </c>
      <c r="Q399" s="71">
        <v>0.17954661479802006</v>
      </c>
      <c r="R399" s="71">
        <v>0</v>
      </c>
      <c r="S399" s="71">
        <v>0.28029606616016167</v>
      </c>
      <c r="T399" s="72"/>
      <c r="U399" s="71">
        <v>0</v>
      </c>
      <c r="V399" s="71">
        <v>77</v>
      </c>
      <c r="W399" s="71">
        <v>121</v>
      </c>
      <c r="X399" s="71">
        <v>955</v>
      </c>
      <c r="Y399" s="71">
        <v>1174</v>
      </c>
      <c r="Z399" s="71">
        <v>1476</v>
      </c>
      <c r="AA399" s="71">
        <v>868</v>
      </c>
      <c r="AB399" s="71">
        <v>2542</v>
      </c>
      <c r="AC399" s="71">
        <v>0</v>
      </c>
      <c r="AD399" s="71">
        <v>0.28029606616016173</v>
      </c>
      <c r="AE399" s="72"/>
      <c r="AF399" s="71">
        <v>0</v>
      </c>
      <c r="AG399" s="71">
        <v>158139.3663445416</v>
      </c>
      <c r="AH399" s="71">
        <v>640012.72043256159</v>
      </c>
      <c r="AI399" s="71">
        <v>6062940.7515570689</v>
      </c>
      <c r="AJ399" s="71">
        <v>5164813.7647666484</v>
      </c>
      <c r="AK399" s="71">
        <v>0</v>
      </c>
      <c r="AL399" s="71">
        <v>0</v>
      </c>
      <c r="AM399" s="71">
        <v>348641.08635857771</v>
      </c>
      <c r="AN399" s="71">
        <v>0</v>
      </c>
      <c r="AO399" s="71">
        <v>0</v>
      </c>
      <c r="AP399" s="71">
        <v>12374547.689459398</v>
      </c>
      <c r="AQ399" s="72"/>
      <c r="AR399" s="71">
        <v>8</v>
      </c>
      <c r="AS399" s="71">
        <v>4</v>
      </c>
      <c r="AT399" s="71">
        <v>0</v>
      </c>
      <c r="AU399" s="71">
        <v>0</v>
      </c>
      <c r="AV399" s="71">
        <v>0</v>
      </c>
      <c r="AW399" s="71">
        <v>0</v>
      </c>
      <c r="AX399" s="71"/>
      <c r="AY399" s="72"/>
      <c r="AZ399" s="71">
        <v>39.299999999999997</v>
      </c>
      <c r="BA399" s="71">
        <v>67.7</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2147</v>
      </c>
      <c r="B400" s="70">
        <v>269</v>
      </c>
      <c r="C400" s="70">
        <v>14</v>
      </c>
      <c r="D400" s="70">
        <v>16</v>
      </c>
      <c r="E400" s="70">
        <v>2017</v>
      </c>
      <c r="F400" s="70" t="s">
        <v>156</v>
      </c>
      <c r="G400" s="70" t="s">
        <v>1570</v>
      </c>
      <c r="H400" s="70" t="s">
        <v>1571</v>
      </c>
      <c r="I400" s="148"/>
      <c r="J400" s="71">
        <v>0</v>
      </c>
      <c r="K400" s="71">
        <v>0.24002878270834183</v>
      </c>
      <c r="L400" s="71">
        <v>5.6691277515733516</v>
      </c>
      <c r="M400" s="71">
        <v>4.9712745566387824</v>
      </c>
      <c r="N400" s="71">
        <v>6.1143632163975576</v>
      </c>
      <c r="O400" s="71">
        <v>2.4720244540509428</v>
      </c>
      <c r="P400" s="71">
        <v>4.1761712707399736</v>
      </c>
      <c r="Q400" s="71">
        <v>0.17096176605495</v>
      </c>
      <c r="R400" s="71">
        <v>0</v>
      </c>
      <c r="S400" s="71">
        <v>0.24951477858125004</v>
      </c>
      <c r="T400" s="72"/>
      <c r="U400" s="71">
        <v>0</v>
      </c>
      <c r="V400" s="71">
        <v>77</v>
      </c>
      <c r="W400" s="71">
        <v>121</v>
      </c>
      <c r="X400" s="71">
        <v>955</v>
      </c>
      <c r="Y400" s="71">
        <v>1175</v>
      </c>
      <c r="Z400" s="71">
        <v>1478</v>
      </c>
      <c r="AA400" s="71">
        <v>865</v>
      </c>
      <c r="AB400" s="71">
        <v>2503</v>
      </c>
      <c r="AC400" s="71">
        <v>0</v>
      </c>
      <c r="AD400" s="71">
        <v>0.24951477858125001</v>
      </c>
      <c r="AE400" s="72"/>
      <c r="AF400" s="71">
        <v>0</v>
      </c>
      <c r="AG400" s="71">
        <v>158598.8478904753</v>
      </c>
      <c r="AH400" s="71">
        <v>781843.25338570063</v>
      </c>
      <c r="AI400" s="71">
        <v>5912939.7809619587</v>
      </c>
      <c r="AJ400" s="71">
        <v>4687443.4332438437</v>
      </c>
      <c r="AK400" s="71">
        <v>0</v>
      </c>
      <c r="AL400" s="71">
        <v>0</v>
      </c>
      <c r="AM400" s="71">
        <v>343829.306085099</v>
      </c>
      <c r="AN400" s="71">
        <v>0</v>
      </c>
      <c r="AO400" s="71">
        <v>0</v>
      </c>
      <c r="AP400" s="71">
        <v>11884654.621567078</v>
      </c>
      <c r="AQ400" s="72"/>
      <c r="AR400" s="71">
        <v>10</v>
      </c>
      <c r="AS400" s="71">
        <v>4</v>
      </c>
      <c r="AT400" s="71">
        <v>0</v>
      </c>
      <c r="AU400" s="71">
        <v>0</v>
      </c>
      <c r="AV400" s="71">
        <v>0</v>
      </c>
      <c r="AW400" s="71">
        <v>0</v>
      </c>
      <c r="AX400" s="71"/>
      <c r="AY400" s="72"/>
      <c r="AZ400" s="71">
        <v>52.5</v>
      </c>
      <c r="BA400" s="71">
        <v>67.7</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2148</v>
      </c>
      <c r="B401" s="70">
        <v>270</v>
      </c>
      <c r="C401" s="70">
        <v>15</v>
      </c>
      <c r="D401" s="70">
        <v>16</v>
      </c>
      <c r="E401" s="70">
        <v>2018</v>
      </c>
      <c r="F401" s="70" t="s">
        <v>183</v>
      </c>
      <c r="G401" s="70" t="s">
        <v>1570</v>
      </c>
      <c r="H401" s="70" t="s">
        <v>1571</v>
      </c>
      <c r="I401" s="148"/>
      <c r="J401" s="71">
        <v>0</v>
      </c>
      <c r="K401" s="71">
        <v>0.22340178391799592</v>
      </c>
      <c r="L401" s="71">
        <v>5.2006945084394607</v>
      </c>
      <c r="M401" s="71">
        <v>4.9957932624585863</v>
      </c>
      <c r="N401" s="71">
        <v>5.4090062661740843</v>
      </c>
      <c r="O401" s="71">
        <v>2.4321450035496475</v>
      </c>
      <c r="P401" s="71">
        <v>4.1680598668467885</v>
      </c>
      <c r="Q401" s="71">
        <v>0.15236752344599799</v>
      </c>
      <c r="R401" s="71">
        <v>0</v>
      </c>
      <c r="S401" s="71">
        <v>0.25580103297880202</v>
      </c>
      <c r="T401" s="72"/>
      <c r="U401" s="71">
        <v>0</v>
      </c>
      <c r="V401" s="71">
        <v>77</v>
      </c>
      <c r="W401" s="71">
        <v>121</v>
      </c>
      <c r="X401" s="71">
        <v>955</v>
      </c>
      <c r="Y401" s="71">
        <v>1129</v>
      </c>
      <c r="Z401" s="71">
        <v>1482</v>
      </c>
      <c r="AA401" s="71">
        <v>872</v>
      </c>
      <c r="AB401" s="71">
        <v>2404</v>
      </c>
      <c r="AC401" s="71">
        <v>0</v>
      </c>
      <c r="AD401" s="71">
        <v>0.25580103297880202</v>
      </c>
      <c r="AE401" s="72"/>
      <c r="AF401" s="71">
        <v>0</v>
      </c>
      <c r="AG401" s="71">
        <v>143494.01702807899</v>
      </c>
      <c r="AH401" s="71">
        <v>736887.36251755944</v>
      </c>
      <c r="AI401" s="71">
        <v>6044232.2599540576</v>
      </c>
      <c r="AJ401" s="71">
        <v>4183877.591602386</v>
      </c>
      <c r="AK401" s="71">
        <v>0</v>
      </c>
      <c r="AL401" s="71">
        <v>0</v>
      </c>
      <c r="AM401" s="71">
        <v>330913.2701508039</v>
      </c>
      <c r="AN401" s="71">
        <v>0</v>
      </c>
      <c r="AO401" s="71">
        <v>0</v>
      </c>
      <c r="AP401" s="71">
        <v>11439404.501252886</v>
      </c>
      <c r="AQ401" s="72"/>
      <c r="AR401" s="71">
        <v>12</v>
      </c>
      <c r="AS401" s="71">
        <v>4</v>
      </c>
      <c r="AT401" s="71">
        <v>0</v>
      </c>
      <c r="AU401" s="71">
        <v>0</v>
      </c>
      <c r="AV401" s="71">
        <v>0</v>
      </c>
      <c r="AW401" s="71">
        <v>0</v>
      </c>
      <c r="AX401" s="71"/>
      <c r="AY401" s="72"/>
      <c r="AZ401" s="71">
        <v>66</v>
      </c>
      <c r="BA401" s="71">
        <v>68</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2149</v>
      </c>
      <c r="B402" s="70">
        <v>271</v>
      </c>
      <c r="C402" s="70">
        <v>16</v>
      </c>
      <c r="D402" s="70">
        <v>16</v>
      </c>
      <c r="E402" s="70">
        <v>2019</v>
      </c>
      <c r="F402" s="70" t="s">
        <v>158</v>
      </c>
      <c r="G402" s="70" t="s">
        <v>1570</v>
      </c>
      <c r="H402" s="70" t="s">
        <v>1571</v>
      </c>
      <c r="I402" s="148"/>
      <c r="J402" s="71">
        <v>0</v>
      </c>
      <c r="K402" s="71">
        <v>0.20730040523733453</v>
      </c>
      <c r="L402" s="71">
        <v>5.2239953943717268</v>
      </c>
      <c r="M402" s="71">
        <v>4.481680189187669</v>
      </c>
      <c r="N402" s="71">
        <v>5.3545545636832346</v>
      </c>
      <c r="O402" s="71">
        <v>2.3064623542434646</v>
      </c>
      <c r="P402" s="71">
        <v>3.9683285964218094</v>
      </c>
      <c r="Q402" s="71">
        <v>0.14335284000065199</v>
      </c>
      <c r="R402" s="71">
        <v>0</v>
      </c>
      <c r="S402" s="71">
        <v>0.23117960138029398</v>
      </c>
      <c r="T402" s="72"/>
      <c r="U402" s="71">
        <v>0</v>
      </c>
      <c r="V402" s="71">
        <v>77</v>
      </c>
      <c r="W402" s="71">
        <v>121</v>
      </c>
      <c r="X402" s="71">
        <v>955</v>
      </c>
      <c r="Y402" s="71">
        <v>1104</v>
      </c>
      <c r="Z402" s="71">
        <v>1444</v>
      </c>
      <c r="AA402" s="71">
        <v>824</v>
      </c>
      <c r="AB402" s="71">
        <v>2323</v>
      </c>
      <c r="AC402" s="71">
        <v>0</v>
      </c>
      <c r="AD402" s="71">
        <v>0.231179601380294</v>
      </c>
      <c r="AE402" s="72"/>
      <c r="AF402" s="71">
        <v>0</v>
      </c>
      <c r="AG402" s="71">
        <v>143451.52442250971</v>
      </c>
      <c r="AH402" s="71">
        <v>795618.24167866877</v>
      </c>
      <c r="AI402" s="71">
        <v>5922845.8514211029</v>
      </c>
      <c r="AJ402" s="71">
        <v>4315616.1409635236</v>
      </c>
      <c r="AK402" s="71">
        <v>0</v>
      </c>
      <c r="AL402" s="71">
        <v>0</v>
      </c>
      <c r="AM402" s="71">
        <v>316375.11246536276</v>
      </c>
      <c r="AN402" s="71">
        <v>0</v>
      </c>
      <c r="AO402" s="71">
        <v>0</v>
      </c>
      <c r="AP402" s="71">
        <v>11493906.870951168</v>
      </c>
      <c r="AQ402" s="72"/>
      <c r="AR402" s="71">
        <v>12</v>
      </c>
      <c r="AS402" s="71">
        <v>4</v>
      </c>
      <c r="AT402" s="71">
        <v>0</v>
      </c>
      <c r="AU402" s="71">
        <v>0</v>
      </c>
      <c r="AV402" s="71">
        <v>0</v>
      </c>
      <c r="AW402" s="71">
        <v>0</v>
      </c>
      <c r="AX402" s="71"/>
      <c r="AY402" s="72"/>
      <c r="AZ402" s="71">
        <v>66.3</v>
      </c>
      <c r="BA402" s="71">
        <v>67.7</v>
      </c>
      <c r="BB402" s="71">
        <v>0</v>
      </c>
      <c r="BC402" s="71">
        <v>0</v>
      </c>
      <c r="BD402" s="71">
        <v>0</v>
      </c>
      <c r="BE402" s="71">
        <v>0</v>
      </c>
      <c r="BF402" s="71"/>
      <c r="BG402" s="72"/>
      <c r="BH402" s="71">
        <v>0</v>
      </c>
      <c r="BI402" s="71">
        <v>0</v>
      </c>
      <c r="BJ402" s="71">
        <v>0</v>
      </c>
      <c r="BK402" s="71">
        <v>0</v>
      </c>
      <c r="BL402" s="71">
        <v>3.3780000000000001</v>
      </c>
      <c r="BM402" s="71">
        <v>0</v>
      </c>
      <c r="BN402" s="72"/>
      <c r="BO402" s="71">
        <v>0</v>
      </c>
      <c r="BP402" s="71">
        <v>0</v>
      </c>
      <c r="BQ402" s="71">
        <v>0</v>
      </c>
      <c r="BR402" s="71">
        <v>0</v>
      </c>
      <c r="BS402" s="71">
        <v>1</v>
      </c>
      <c r="BT402" s="71">
        <v>0</v>
      </c>
      <c r="BU402"/>
      <c r="BV402" s="70">
        <v>0</v>
      </c>
      <c r="BW402" s="70">
        <v>0</v>
      </c>
      <c r="BX402" s="70">
        <v>3.3780000000000001</v>
      </c>
      <c r="BY402" s="70">
        <v>0</v>
      </c>
      <c r="BZ402" s="70">
        <v>0</v>
      </c>
      <c r="CA402" s="70">
        <v>0</v>
      </c>
      <c r="CB402" s="70">
        <v>0</v>
      </c>
      <c r="CC402" s="70">
        <v>0</v>
      </c>
      <c r="CD402" s="70">
        <v>0</v>
      </c>
    </row>
    <row r="403" spans="1:82">
      <c r="A403" s="70" t="s">
        <v>2150</v>
      </c>
      <c r="B403" s="70">
        <v>272</v>
      </c>
      <c r="C403" s="70">
        <v>17</v>
      </c>
      <c r="D403" s="70">
        <v>16</v>
      </c>
      <c r="E403" s="70">
        <v>2020</v>
      </c>
      <c r="F403" s="70" t="s">
        <v>159</v>
      </c>
      <c r="G403" s="70" t="s">
        <v>1570</v>
      </c>
      <c r="H403" s="70" t="s">
        <v>1571</v>
      </c>
      <c r="I403" s="148"/>
      <c r="J403" s="71">
        <v>0</v>
      </c>
      <c r="K403" s="71">
        <v>0.24443230126459375</v>
      </c>
      <c r="L403" s="71">
        <v>4.7130176987393835</v>
      </c>
      <c r="M403" s="71">
        <v>3.8647106296956313</v>
      </c>
      <c r="N403" s="71">
        <v>4.8499610081082256</v>
      </c>
      <c r="O403" s="71">
        <v>1.9872006273758158</v>
      </c>
      <c r="P403" s="71">
        <v>3.6972630013133529</v>
      </c>
      <c r="Q403" s="71">
        <v>0.13313331343476101</v>
      </c>
      <c r="R403" s="71">
        <v>0</v>
      </c>
      <c r="S403" s="71">
        <v>0.27400109139497109</v>
      </c>
      <c r="T403" s="72"/>
      <c r="U403" s="71">
        <v>0</v>
      </c>
      <c r="V403" s="71">
        <v>84</v>
      </c>
      <c r="W403" s="71">
        <v>97</v>
      </c>
      <c r="X403" s="71">
        <v>866</v>
      </c>
      <c r="Y403" s="71">
        <v>1091</v>
      </c>
      <c r="Z403" s="71">
        <v>1420</v>
      </c>
      <c r="AA403" s="71">
        <v>816</v>
      </c>
      <c r="AB403" s="71">
        <v>2258</v>
      </c>
      <c r="AC403" s="71">
        <v>0</v>
      </c>
      <c r="AD403" s="71">
        <v>0.27400109139497109</v>
      </c>
      <c r="AE403" s="72"/>
      <c r="AF403" s="71"/>
      <c r="AG403" s="71">
        <v>156607.92108687904</v>
      </c>
      <c r="AH403" s="71">
        <v>691155.97721213801</v>
      </c>
      <c r="AI403" s="71">
        <v>4972296.31588371</v>
      </c>
      <c r="AJ403" s="71">
        <v>4480178.2122262027</v>
      </c>
      <c r="AK403" s="71"/>
      <c r="AL403" s="71"/>
      <c r="AM403" s="71">
        <v>294694.08690323873</v>
      </c>
      <c r="AN403" s="71"/>
      <c r="AO403" s="71"/>
      <c r="AP403" s="71">
        <v>10594932.513312168</v>
      </c>
      <c r="AQ403" s="72"/>
      <c r="AR403" s="71">
        <v>12</v>
      </c>
      <c r="AS403" s="71">
        <v>4</v>
      </c>
      <c r="AT403" s="71">
        <v>0</v>
      </c>
      <c r="AU403" s="71">
        <v>0</v>
      </c>
      <c r="AV403" s="71">
        <v>0</v>
      </c>
      <c r="AW403" s="71">
        <v>0</v>
      </c>
      <c r="AX403" s="71"/>
      <c r="AY403" s="72"/>
      <c r="AZ403" s="71">
        <v>66.299999999999983</v>
      </c>
      <c r="BA403" s="71">
        <v>67.7</v>
      </c>
      <c r="BB403" s="71">
        <v>0</v>
      </c>
      <c r="BC403" s="71">
        <v>0</v>
      </c>
      <c r="BD403" s="71">
        <v>0</v>
      </c>
      <c r="BE403" s="71">
        <v>0</v>
      </c>
      <c r="BF403" s="71"/>
      <c r="BG403" s="72"/>
      <c r="BH403" s="71">
        <v>0</v>
      </c>
      <c r="BI403" s="71">
        <v>0</v>
      </c>
      <c r="BJ403" s="71">
        <v>0</v>
      </c>
      <c r="BK403" s="71">
        <v>0</v>
      </c>
      <c r="BL403" s="71">
        <v>3.1920000000000002</v>
      </c>
      <c r="BM403" s="71">
        <v>0</v>
      </c>
      <c r="BN403" s="72"/>
      <c r="BO403" s="71">
        <v>0</v>
      </c>
      <c r="BP403" s="71">
        <v>0</v>
      </c>
      <c r="BQ403" s="71">
        <v>0</v>
      </c>
      <c r="BR403" s="71">
        <v>0</v>
      </c>
      <c r="BS403" s="71">
        <v>1</v>
      </c>
      <c r="BT403" s="71">
        <v>0</v>
      </c>
      <c r="BU403"/>
      <c r="BV403" s="70">
        <v>0</v>
      </c>
      <c r="BW403" s="70">
        <v>0</v>
      </c>
      <c r="BX403" s="70">
        <v>3.1920000000000002</v>
      </c>
      <c r="BY403" s="70">
        <v>0</v>
      </c>
      <c r="BZ403" s="70">
        <v>0</v>
      </c>
      <c r="CA403" s="70">
        <v>0</v>
      </c>
      <c r="CB403" s="70">
        <v>0</v>
      </c>
      <c r="CC403" s="70">
        <v>0</v>
      </c>
      <c r="CD403" s="70">
        <v>0</v>
      </c>
    </row>
    <row r="404" spans="1:82">
      <c r="A404" s="70" t="s">
        <v>2151</v>
      </c>
      <c r="B404" s="70">
        <v>272</v>
      </c>
      <c r="C404" s="70">
        <v>18</v>
      </c>
      <c r="D404" s="70">
        <v>16</v>
      </c>
      <c r="E404" s="70">
        <v>2021</v>
      </c>
      <c r="F404" s="70" t="s">
        <v>160</v>
      </c>
      <c r="G404" s="70" t="s">
        <v>1570</v>
      </c>
      <c r="H404" s="70" t="s">
        <v>1571</v>
      </c>
      <c r="I404" s="148"/>
      <c r="J404" s="71">
        <v>0</v>
      </c>
      <c r="K404" s="71">
        <v>0.23545615635300954</v>
      </c>
      <c r="L404" s="71">
        <v>4.3010478435853852</v>
      </c>
      <c r="M404" s="71">
        <v>3.9250638592150366</v>
      </c>
      <c r="N404" s="71">
        <v>4.7256796007549724</v>
      </c>
      <c r="O404" s="71">
        <v>1.8728889494672587</v>
      </c>
      <c r="P404" s="71">
        <v>3.8706260480560792</v>
      </c>
      <c r="Q404" s="71">
        <v>0.129269055777923</v>
      </c>
      <c r="R404" s="71">
        <v>0</v>
      </c>
      <c r="S404" s="71">
        <v>0.23744856864646671</v>
      </c>
      <c r="T404" s="72"/>
      <c r="U404" s="71"/>
      <c r="V404" s="71">
        <v>84</v>
      </c>
      <c r="W404" s="71">
        <v>97</v>
      </c>
      <c r="X404" s="71">
        <v>866</v>
      </c>
      <c r="Y404" s="71">
        <v>1076</v>
      </c>
      <c r="Z404" s="71">
        <v>1378</v>
      </c>
      <c r="AA404" s="71">
        <v>833</v>
      </c>
      <c r="AB404" s="71">
        <v>2214</v>
      </c>
      <c r="AC404" s="71">
        <v>0</v>
      </c>
      <c r="AD404" s="71">
        <v>0.23744856864646671</v>
      </c>
      <c r="AE404" s="72"/>
      <c r="AF404" s="71">
        <v>0</v>
      </c>
      <c r="AG404" s="71">
        <v>159312.29406216284</v>
      </c>
      <c r="AH404" s="71">
        <v>619661.55634719518</v>
      </c>
      <c r="AI404" s="71">
        <v>5456083.0010115942</v>
      </c>
      <c r="AJ404" s="71">
        <v>4304219.3511257507</v>
      </c>
      <c r="AK404" s="71">
        <v>0</v>
      </c>
      <c r="AL404" s="71">
        <v>0</v>
      </c>
      <c r="AM404" s="71">
        <v>290618.24760647566</v>
      </c>
      <c r="AN404" s="71">
        <v>0</v>
      </c>
      <c r="AO404" s="71">
        <v>0</v>
      </c>
      <c r="AP404" s="71">
        <v>10829894.450153178</v>
      </c>
      <c r="AQ404" s="72"/>
      <c r="AR404" s="71">
        <v>13</v>
      </c>
      <c r="AS404" s="71">
        <v>4</v>
      </c>
      <c r="AT404" s="71">
        <v>0</v>
      </c>
      <c r="AU404" s="71">
        <v>0</v>
      </c>
      <c r="AV404" s="71">
        <v>0</v>
      </c>
      <c r="AW404" s="71">
        <v>0</v>
      </c>
      <c r="AX404" s="71"/>
      <c r="AY404" s="72"/>
      <c r="AZ404" s="71">
        <v>69.5</v>
      </c>
      <c r="BA404" s="71">
        <v>67.7</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1586</v>
      </c>
      <c r="B405" s="70">
        <v>272</v>
      </c>
      <c r="C405" s="70">
        <v>19</v>
      </c>
      <c r="D405" s="70">
        <v>16</v>
      </c>
      <c r="E405" s="70">
        <v>2022</v>
      </c>
      <c r="F405" s="70" t="s">
        <v>161</v>
      </c>
      <c r="G405" s="70" t="s">
        <v>1570</v>
      </c>
      <c r="H405" s="70" t="s">
        <v>1571</v>
      </c>
      <c r="I405" s="148"/>
      <c r="J405" s="71">
        <v>0</v>
      </c>
      <c r="K405" s="71">
        <v>0.22522654635046999</v>
      </c>
      <c r="L405" s="71">
        <v>3.8564572661516237</v>
      </c>
      <c r="M405" s="71">
        <v>4.0018084021385221</v>
      </c>
      <c r="N405" s="71">
        <v>4.5545417161954136</v>
      </c>
      <c r="O405" s="71">
        <v>1.9755297606185303</v>
      </c>
      <c r="P405" s="71">
        <v>3.8216602688981132</v>
      </c>
      <c r="Q405" s="71">
        <v>0.12680564076025952</v>
      </c>
      <c r="R405" s="71">
        <v>0</v>
      </c>
      <c r="S405" s="71">
        <v>0.29388979070559612</v>
      </c>
      <c r="T405" s="72"/>
      <c r="U405" s="71"/>
      <c r="V405" s="71">
        <v>84</v>
      </c>
      <c r="W405" s="71">
        <v>97</v>
      </c>
      <c r="X405" s="71">
        <v>866</v>
      </c>
      <c r="Y405" s="71">
        <v>1053</v>
      </c>
      <c r="Z405" s="71">
        <v>1381</v>
      </c>
      <c r="AA405" s="71">
        <v>835</v>
      </c>
      <c r="AB405" s="71">
        <v>2154</v>
      </c>
      <c r="AC405" s="71">
        <v>0</v>
      </c>
      <c r="AD405" s="71">
        <v>0.29388979070559612</v>
      </c>
      <c r="AE405" s="72"/>
      <c r="AF405" s="71">
        <v>0</v>
      </c>
      <c r="AG405" s="71">
        <v>160711.78433876997</v>
      </c>
      <c r="AH405" s="71">
        <v>687830.02420578327</v>
      </c>
      <c r="AI405" s="71">
        <v>5418569.0227296548</v>
      </c>
      <c r="AJ405" s="71">
        <v>4287673.512045553</v>
      </c>
      <c r="AK405" s="71">
        <v>0</v>
      </c>
      <c r="AL405" s="71">
        <v>0</v>
      </c>
      <c r="AM405" s="71">
        <v>278140.19215292687</v>
      </c>
      <c r="AN405" s="71">
        <v>0</v>
      </c>
      <c r="AO405" s="71">
        <v>0</v>
      </c>
      <c r="AP405" s="71">
        <v>10832924.535472687</v>
      </c>
      <c r="AQ405" s="72"/>
      <c r="AR405" s="71">
        <v>14</v>
      </c>
      <c r="AS405" s="71">
        <v>4</v>
      </c>
      <c r="AT405" s="71">
        <v>0</v>
      </c>
      <c r="AU405" s="71">
        <v>0</v>
      </c>
      <c r="AV405" s="71">
        <v>0</v>
      </c>
      <c r="AW405" s="71">
        <v>0</v>
      </c>
      <c r="AX405" s="71"/>
      <c r="AY405" s="72"/>
      <c r="AZ405" s="71">
        <v>75</v>
      </c>
      <c r="BA405" s="71">
        <v>67.7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272</v>
      </c>
      <c r="C406" s="70">
        <v>20</v>
      </c>
      <c r="D406" s="70">
        <v>16</v>
      </c>
      <c r="E406" s="70">
        <v>2023</v>
      </c>
      <c r="F406" s="70" t="s">
        <v>1539</v>
      </c>
      <c r="G406" s="1064" t="s">
        <v>1570</v>
      </c>
      <c r="H406" s="70" t="s">
        <v>1571</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16</v>
      </c>
      <c r="AS406" s="71">
        <v>4</v>
      </c>
      <c r="AT406" s="71">
        <v>0</v>
      </c>
      <c r="AU406" s="71">
        <v>0</v>
      </c>
      <c r="AV406" s="71">
        <v>0</v>
      </c>
      <c r="AW406" s="71">
        <v>0</v>
      </c>
      <c r="AX406" s="71"/>
      <c r="AY406" s="72"/>
      <c r="AZ406" s="71">
        <v>88.9</v>
      </c>
      <c r="BA406" s="71">
        <v>67.7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1569</v>
      </c>
      <c r="B407" s="70">
        <v>272</v>
      </c>
      <c r="C407" s="70">
        <v>21</v>
      </c>
      <c r="D407" s="70">
        <v>16</v>
      </c>
      <c r="E407" s="70">
        <v>2024</v>
      </c>
      <c r="F407" s="70" t="s">
        <v>1554</v>
      </c>
      <c r="G407" s="1064" t="s">
        <v>1570</v>
      </c>
      <c r="H407" s="70" t="s">
        <v>1571</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2153</v>
      </c>
      <c r="B408" s="70">
        <v>307</v>
      </c>
      <c r="C408" s="70">
        <v>1</v>
      </c>
      <c r="D408" s="70">
        <v>19</v>
      </c>
      <c r="E408" s="70">
        <v>1990</v>
      </c>
      <c r="F408" s="70" t="s">
        <v>787</v>
      </c>
      <c r="G408" s="70" t="s">
        <v>1657</v>
      </c>
      <c r="H408" s="70" t="s">
        <v>1658</v>
      </c>
      <c r="I408" s="148"/>
      <c r="J408" s="71">
        <v>0</v>
      </c>
      <c r="K408" s="71">
        <v>1.7270581344688281</v>
      </c>
      <c r="L408" s="71">
        <v>3.8472992878239189</v>
      </c>
      <c r="M408" s="71">
        <v>3.0090141125261169</v>
      </c>
      <c r="N408" s="71">
        <v>5.3850335056345999</v>
      </c>
      <c r="O408" s="71">
        <v>2.406933756231024</v>
      </c>
      <c r="P408" s="71">
        <v>4.266691383103046</v>
      </c>
      <c r="Q408" s="71">
        <v>0.20490733015375201</v>
      </c>
      <c r="R408" s="71">
        <v>0</v>
      </c>
      <c r="S408" s="71">
        <v>0.16685859005001549</v>
      </c>
      <c r="T408" s="72"/>
      <c r="U408" s="71">
        <v>0</v>
      </c>
      <c r="V408" s="71">
        <v>316</v>
      </c>
      <c r="W408" s="71">
        <v>45</v>
      </c>
      <c r="X408" s="71">
        <v>1009</v>
      </c>
      <c r="Y408" s="71">
        <v>1152</v>
      </c>
      <c r="Z408" s="71">
        <v>990</v>
      </c>
      <c r="AA408" s="71">
        <v>1036</v>
      </c>
      <c r="AB408" s="71">
        <v>3327</v>
      </c>
      <c r="AC408" s="71">
        <v>0</v>
      </c>
      <c r="AD408" s="71">
        <v>0.16685859005001549</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2154</v>
      </c>
      <c r="B409" s="70">
        <v>308</v>
      </c>
      <c r="C409" s="70">
        <v>2</v>
      </c>
      <c r="D409" s="70">
        <v>19</v>
      </c>
      <c r="E409" s="70">
        <v>2005</v>
      </c>
      <c r="F409" s="70" t="s">
        <v>789</v>
      </c>
      <c r="G409" s="70" t="s">
        <v>1657</v>
      </c>
      <c r="H409" s="70" t="s">
        <v>1658</v>
      </c>
      <c r="I409" s="148"/>
      <c r="J409" s="71">
        <v>0</v>
      </c>
      <c r="K409" s="71">
        <v>0.58025780114722481</v>
      </c>
      <c r="L409" s="71">
        <v>3.0405797399421508</v>
      </c>
      <c r="M409" s="71">
        <v>3.8609059769378669</v>
      </c>
      <c r="N409" s="71">
        <v>6.2439191228193964</v>
      </c>
      <c r="O409" s="71">
        <v>3.0800515835245199</v>
      </c>
      <c r="P409" s="71">
        <v>3.168058010061559</v>
      </c>
      <c r="Q409" s="71">
        <v>0.16366397246064401</v>
      </c>
      <c r="R409" s="71">
        <v>0</v>
      </c>
      <c r="S409" s="71">
        <v>0</v>
      </c>
      <c r="T409" s="72"/>
      <c r="U409" s="71">
        <v>0</v>
      </c>
      <c r="V409" s="71">
        <v>177</v>
      </c>
      <c r="W409" s="71">
        <v>27</v>
      </c>
      <c r="X409" s="71">
        <v>627</v>
      </c>
      <c r="Y409" s="71">
        <v>1273</v>
      </c>
      <c r="Z409" s="71">
        <v>1466</v>
      </c>
      <c r="AA409" s="71">
        <v>630</v>
      </c>
      <c r="AB409" s="71">
        <v>2778</v>
      </c>
      <c r="AC409" s="71">
        <v>0</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2155</v>
      </c>
      <c r="B410" s="70">
        <v>309</v>
      </c>
      <c r="C410" s="70">
        <v>3</v>
      </c>
      <c r="D410" s="70">
        <v>19</v>
      </c>
      <c r="E410" s="70">
        <v>2006</v>
      </c>
      <c r="F410" s="70" t="s">
        <v>790</v>
      </c>
      <c r="G410" s="70" t="s">
        <v>1657</v>
      </c>
      <c r="H410" s="70" t="s">
        <v>1658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2156</v>
      </c>
      <c r="B411" s="70">
        <v>310</v>
      </c>
      <c r="C411" s="70">
        <v>4</v>
      </c>
      <c r="D411" s="70">
        <v>19</v>
      </c>
      <c r="E411" s="70">
        <v>2007</v>
      </c>
      <c r="F411" s="70" t="s">
        <v>791</v>
      </c>
      <c r="G411" s="70" t="s">
        <v>1657</v>
      </c>
      <c r="H411" s="70" t="s">
        <v>1658</v>
      </c>
      <c r="I411" s="148"/>
      <c r="J411" s="71">
        <v>44.236800179097358</v>
      </c>
      <c r="K411" s="71">
        <v>0.52296865912338175</v>
      </c>
      <c r="L411" s="71">
        <v>0.1641376331501638</v>
      </c>
      <c r="M411" s="71">
        <v>5.1570581578779588</v>
      </c>
      <c r="N411" s="71">
        <v>6.2177471682458689</v>
      </c>
      <c r="O411" s="71">
        <v>2.9749917990176891</v>
      </c>
      <c r="P411" s="71">
        <v>3.0485813420015071</v>
      </c>
      <c r="Q411" s="71">
        <v>0.16807419647000599</v>
      </c>
      <c r="R411" s="71">
        <v>0</v>
      </c>
      <c r="S411" s="71">
        <v>0</v>
      </c>
      <c r="T411" s="72"/>
      <c r="U411" s="71">
        <v>1452746</v>
      </c>
      <c r="V411" s="71">
        <v>174</v>
      </c>
      <c r="W411" s="71">
        <v>2</v>
      </c>
      <c r="X411" s="71">
        <v>1049</v>
      </c>
      <c r="Y411" s="71">
        <v>1271</v>
      </c>
      <c r="Z411" s="71">
        <v>1472</v>
      </c>
      <c r="AA411" s="71">
        <v>597</v>
      </c>
      <c r="AB411" s="71">
        <v>2702</v>
      </c>
      <c r="AC411" s="71">
        <v>0</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2157</v>
      </c>
      <c r="B412" s="70">
        <v>311</v>
      </c>
      <c r="C412" s="70">
        <v>5</v>
      </c>
      <c r="D412" s="70">
        <v>19</v>
      </c>
      <c r="E412" s="70">
        <v>2008</v>
      </c>
      <c r="F412" s="70" t="s">
        <v>792</v>
      </c>
      <c r="G412" s="70" t="s">
        <v>1657</v>
      </c>
      <c r="H412" s="70" t="s">
        <v>1658</v>
      </c>
      <c r="I412" s="148"/>
      <c r="J412" s="71">
        <v>0</v>
      </c>
      <c r="K412" s="71">
        <v>0.4589873525721716</v>
      </c>
      <c r="L412" s="71">
        <v>3.117986329791909</v>
      </c>
      <c r="M412" s="71">
        <v>6.0342574308944092</v>
      </c>
      <c r="N412" s="71">
        <v>6.291522036428395</v>
      </c>
      <c r="O412" s="71">
        <v>2.8467800492627529</v>
      </c>
      <c r="P412" s="71">
        <v>2.871683851238978</v>
      </c>
      <c r="Q412" s="71">
        <v>0.16229461487466601</v>
      </c>
      <c r="R412" s="71">
        <v>0</v>
      </c>
      <c r="S412" s="71">
        <v>0</v>
      </c>
      <c r="T412" s="72"/>
      <c r="U412" s="71">
        <v>0</v>
      </c>
      <c r="V412" s="71">
        <v>174</v>
      </c>
      <c r="W412" s="71">
        <v>44</v>
      </c>
      <c r="X412" s="71">
        <v>1049</v>
      </c>
      <c r="Y412" s="71">
        <v>1269</v>
      </c>
      <c r="Z412" s="71">
        <v>1458</v>
      </c>
      <c r="AA412" s="71">
        <v>563</v>
      </c>
      <c r="AB412" s="71">
        <v>2652</v>
      </c>
      <c r="AC412" s="71">
        <v>0</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2158</v>
      </c>
      <c r="B413" s="70">
        <v>312</v>
      </c>
      <c r="C413" s="70">
        <v>6</v>
      </c>
      <c r="D413" s="70">
        <v>19</v>
      </c>
      <c r="E413" s="70">
        <v>2009</v>
      </c>
      <c r="F413" s="70" t="s">
        <v>176</v>
      </c>
      <c r="G413" s="70" t="s">
        <v>1657</v>
      </c>
      <c r="H413" s="70" t="s">
        <v>1658</v>
      </c>
      <c r="I413" s="148"/>
      <c r="J413" s="71">
        <v>50.039887578582437</v>
      </c>
      <c r="K413" s="71">
        <v>0.27999051048428553</v>
      </c>
      <c r="L413" s="71">
        <v>2.906456310157989</v>
      </c>
      <c r="M413" s="71">
        <v>4.6915317394251437</v>
      </c>
      <c r="N413" s="71">
        <v>5.2889939662993317</v>
      </c>
      <c r="O413" s="71">
        <v>2.8742429262869842</v>
      </c>
      <c r="P413" s="71">
        <v>2.782335851892225</v>
      </c>
      <c r="Q413" s="71">
        <v>0.15110675286029199</v>
      </c>
      <c r="R413" s="71">
        <v>0</v>
      </c>
      <c r="S413" s="71">
        <v>0</v>
      </c>
      <c r="T413" s="72"/>
      <c r="U413" s="71">
        <v>1743644</v>
      </c>
      <c r="V413" s="71">
        <v>130</v>
      </c>
      <c r="W413" s="71">
        <v>47</v>
      </c>
      <c r="X413" s="71">
        <v>1030</v>
      </c>
      <c r="Y413" s="71">
        <v>1242</v>
      </c>
      <c r="Z413" s="71">
        <v>1453</v>
      </c>
      <c r="AA413" s="71">
        <v>560</v>
      </c>
      <c r="AB413" s="71">
        <v>2592</v>
      </c>
      <c r="AC413" s="71">
        <v>0</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19.3</v>
      </c>
      <c r="BK413" s="71">
        <v>0</v>
      </c>
      <c r="BL413" s="71">
        <v>0</v>
      </c>
      <c r="BM413" s="71">
        <v>0</v>
      </c>
      <c r="BN413" s="72"/>
      <c r="BO413" s="71">
        <v>0</v>
      </c>
      <c r="BP413" s="71">
        <v>0</v>
      </c>
      <c r="BQ413" s="71">
        <v>1</v>
      </c>
      <c r="BR413" s="71">
        <v>0</v>
      </c>
      <c r="BS413" s="71">
        <v>0</v>
      </c>
      <c r="BT413" s="71">
        <v>0</v>
      </c>
      <c r="BU413"/>
      <c r="BV413" s="70">
        <v>19.3</v>
      </c>
      <c r="BW413" s="70">
        <v>0</v>
      </c>
      <c r="BX413" s="70">
        <v>0</v>
      </c>
      <c r="BY413" s="70">
        <v>0</v>
      </c>
      <c r="BZ413" s="70">
        <v>0</v>
      </c>
      <c r="CA413" s="70">
        <v>0</v>
      </c>
      <c r="CB413" s="70">
        <v>0</v>
      </c>
      <c r="CC413" s="70">
        <v>0</v>
      </c>
      <c r="CD413" s="70">
        <v>0</v>
      </c>
    </row>
    <row r="414" spans="1:82">
      <c r="A414" s="70" t="s">
        <v>2159</v>
      </c>
      <c r="B414" s="70">
        <v>313</v>
      </c>
      <c r="C414" s="70">
        <v>7</v>
      </c>
      <c r="D414" s="70">
        <v>19</v>
      </c>
      <c r="E414" s="70">
        <v>2010</v>
      </c>
      <c r="F414" s="70" t="s">
        <v>177</v>
      </c>
      <c r="G414" s="70" t="s">
        <v>1657</v>
      </c>
      <c r="H414" s="70" t="s">
        <v>1658</v>
      </c>
      <c r="I414" s="148"/>
      <c r="J414" s="71">
        <v>0</v>
      </c>
      <c r="K414" s="71">
        <v>0.29200384621699171</v>
      </c>
      <c r="L414" s="71">
        <v>2.6460443733456449</v>
      </c>
      <c r="M414" s="71">
        <v>4.1995752245901832</v>
      </c>
      <c r="N414" s="71">
        <v>5.3009133200067797</v>
      </c>
      <c r="O414" s="71">
        <v>2.8097548203704039</v>
      </c>
      <c r="P414" s="71">
        <v>2.8434093606461239</v>
      </c>
      <c r="Q414" s="71">
        <v>0.159033057649515</v>
      </c>
      <c r="R414" s="71">
        <v>0</v>
      </c>
      <c r="S414" s="71">
        <v>0</v>
      </c>
      <c r="T414" s="72"/>
      <c r="U414" s="71">
        <v>0</v>
      </c>
      <c r="V414" s="71">
        <v>130</v>
      </c>
      <c r="W414" s="71">
        <v>47</v>
      </c>
      <c r="X414" s="71">
        <v>1030</v>
      </c>
      <c r="Y414" s="71">
        <v>1266</v>
      </c>
      <c r="Z414" s="71">
        <v>1427</v>
      </c>
      <c r="AA414" s="71">
        <v>558</v>
      </c>
      <c r="AB414" s="71">
        <v>2614</v>
      </c>
      <c r="AC414" s="71">
        <v>0</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2160</v>
      </c>
      <c r="B415" s="70">
        <v>314</v>
      </c>
      <c r="C415" s="70">
        <v>8</v>
      </c>
      <c r="D415" s="70">
        <v>19</v>
      </c>
      <c r="E415" s="70">
        <v>2011</v>
      </c>
      <c r="F415" s="70" t="s">
        <v>178</v>
      </c>
      <c r="G415" s="70" t="s">
        <v>1657</v>
      </c>
      <c r="H415" s="70" t="s">
        <v>1658</v>
      </c>
      <c r="I415" s="148"/>
      <c r="J415" s="71">
        <v>0</v>
      </c>
      <c r="K415" s="71">
        <v>0.40915170318441357</v>
      </c>
      <c r="L415" s="71">
        <v>2.4689522039343159</v>
      </c>
      <c r="M415" s="71">
        <v>5.3052441959865773</v>
      </c>
      <c r="N415" s="71">
        <v>6.4612362896664832</v>
      </c>
      <c r="O415" s="71">
        <v>2.7384480745529571</v>
      </c>
      <c r="P415" s="71">
        <v>2.5484557351694921</v>
      </c>
      <c r="Q415" s="71">
        <v>0.18407438065096099</v>
      </c>
      <c r="R415" s="71">
        <v>0</v>
      </c>
      <c r="S415" s="71">
        <v>0</v>
      </c>
      <c r="T415" s="72"/>
      <c r="U415" s="71">
        <v>0</v>
      </c>
      <c r="V415" s="71">
        <v>130</v>
      </c>
      <c r="W415" s="71">
        <v>47</v>
      </c>
      <c r="X415" s="71">
        <v>1030</v>
      </c>
      <c r="Y415" s="71">
        <v>1282</v>
      </c>
      <c r="Z415" s="71">
        <v>1421</v>
      </c>
      <c r="AA415" s="71">
        <v>515</v>
      </c>
      <c r="AB415" s="71">
        <v>2623</v>
      </c>
      <c r="AC415" s="71">
        <v>0</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14.226000000000001</v>
      </c>
      <c r="BK415" s="71">
        <v>0</v>
      </c>
      <c r="BL415" s="71">
        <v>0</v>
      </c>
      <c r="BM415" s="71">
        <v>0</v>
      </c>
      <c r="BN415" s="72"/>
      <c r="BO415" s="71">
        <v>0</v>
      </c>
      <c r="BP415" s="71">
        <v>0</v>
      </c>
      <c r="BQ415" s="71">
        <v>1</v>
      </c>
      <c r="BR415" s="71">
        <v>0</v>
      </c>
      <c r="BS415" s="71">
        <v>0</v>
      </c>
      <c r="BT415" s="71">
        <v>0</v>
      </c>
      <c r="BU415"/>
      <c r="BV415" s="70">
        <v>14.226000000000001</v>
      </c>
      <c r="BW415" s="70">
        <v>0</v>
      </c>
      <c r="BX415" s="70">
        <v>0</v>
      </c>
      <c r="BY415" s="70">
        <v>0</v>
      </c>
      <c r="BZ415" s="70">
        <v>0</v>
      </c>
      <c r="CA415" s="70">
        <v>0</v>
      </c>
      <c r="CB415" s="70">
        <v>0</v>
      </c>
      <c r="CC415" s="70">
        <v>0</v>
      </c>
      <c r="CD415" s="70">
        <v>0</v>
      </c>
    </row>
    <row r="416" spans="1:82">
      <c r="A416" s="70" t="s">
        <v>2161</v>
      </c>
      <c r="B416" s="70">
        <v>315</v>
      </c>
      <c r="C416" s="70">
        <v>9</v>
      </c>
      <c r="D416" s="70">
        <v>19</v>
      </c>
      <c r="E416" s="70">
        <v>2012</v>
      </c>
      <c r="F416" s="70" t="s">
        <v>179</v>
      </c>
      <c r="G416" s="70" t="s">
        <v>1657</v>
      </c>
      <c r="H416" s="70" t="s">
        <v>1658</v>
      </c>
      <c r="I416" s="148"/>
      <c r="J416" s="71">
        <v>0</v>
      </c>
      <c r="K416" s="71">
        <v>0.46092521799877112</v>
      </c>
      <c r="L416" s="71">
        <v>2.4910993575159819</v>
      </c>
      <c r="M416" s="71">
        <v>6.5890964348670389</v>
      </c>
      <c r="N416" s="71">
        <v>7.0977309514752527</v>
      </c>
      <c r="O416" s="71">
        <v>2.7685217964395012</v>
      </c>
      <c r="P416" s="71">
        <v>2.6127213051157443</v>
      </c>
      <c r="Q416" s="71">
        <v>0.196562038097058</v>
      </c>
      <c r="R416" s="71">
        <v>0</v>
      </c>
      <c r="S416" s="71">
        <v>0</v>
      </c>
      <c r="T416" s="72"/>
      <c r="U416" s="71">
        <v>0</v>
      </c>
      <c r="V416" s="71">
        <v>130</v>
      </c>
      <c r="W416" s="71">
        <v>47</v>
      </c>
      <c r="X416" s="71">
        <v>1030</v>
      </c>
      <c r="Y416" s="71">
        <v>1282</v>
      </c>
      <c r="Z416" s="71">
        <v>1448</v>
      </c>
      <c r="AA416" s="71">
        <v>525</v>
      </c>
      <c r="AB416" s="71">
        <v>2578</v>
      </c>
      <c r="AC416" s="71">
        <v>0</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16.411000000000001</v>
      </c>
      <c r="BK416" s="71">
        <v>0</v>
      </c>
      <c r="BL416" s="71">
        <v>0</v>
      </c>
      <c r="BM416" s="71">
        <v>0</v>
      </c>
      <c r="BN416" s="72"/>
      <c r="BO416" s="71">
        <v>0</v>
      </c>
      <c r="BP416" s="71">
        <v>0</v>
      </c>
      <c r="BQ416" s="71">
        <v>1</v>
      </c>
      <c r="BR416" s="71">
        <v>0</v>
      </c>
      <c r="BS416" s="71">
        <v>0</v>
      </c>
      <c r="BT416" s="71">
        <v>0</v>
      </c>
      <c r="BU416"/>
      <c r="BV416" s="70">
        <v>16.411000000000001</v>
      </c>
      <c r="BW416" s="70">
        <v>0</v>
      </c>
      <c r="BX416" s="70">
        <v>0</v>
      </c>
      <c r="BY416" s="70">
        <v>0</v>
      </c>
      <c r="BZ416" s="70">
        <v>0</v>
      </c>
      <c r="CA416" s="70">
        <v>0</v>
      </c>
      <c r="CB416" s="70">
        <v>0</v>
      </c>
      <c r="CC416" s="70">
        <v>0</v>
      </c>
      <c r="CD416" s="70">
        <v>0</v>
      </c>
    </row>
    <row r="417" spans="1:82">
      <c r="A417" s="70" t="s">
        <v>2162</v>
      </c>
      <c r="B417" s="70">
        <v>316</v>
      </c>
      <c r="C417" s="70">
        <v>10</v>
      </c>
      <c r="D417" s="70">
        <v>19</v>
      </c>
      <c r="E417" s="70">
        <v>2013</v>
      </c>
      <c r="F417" s="70" t="s">
        <v>180</v>
      </c>
      <c r="G417" s="70" t="s">
        <v>1657</v>
      </c>
      <c r="H417" s="70" t="s">
        <v>1658</v>
      </c>
      <c r="I417" s="148"/>
      <c r="J417" s="71">
        <v>0</v>
      </c>
      <c r="K417" s="71">
        <v>0.38095626487650469</v>
      </c>
      <c r="L417" s="71">
        <v>2.1998371599110458</v>
      </c>
      <c r="M417" s="71">
        <v>6.1280172178693126</v>
      </c>
      <c r="N417" s="71">
        <v>6.910838707251501</v>
      </c>
      <c r="O417" s="71">
        <v>2.6721583995586884</v>
      </c>
      <c r="P417" s="71">
        <v>2.7874130672971305</v>
      </c>
      <c r="Q417" s="71">
        <v>0.19748704386629701</v>
      </c>
      <c r="R417" s="71">
        <v>0</v>
      </c>
      <c r="S417" s="71">
        <v>0</v>
      </c>
      <c r="T417" s="72"/>
      <c r="U417" s="71">
        <v>0</v>
      </c>
      <c r="V417" s="71">
        <v>130</v>
      </c>
      <c r="W417" s="71">
        <v>47</v>
      </c>
      <c r="X417" s="71">
        <v>1030</v>
      </c>
      <c r="Y417" s="71">
        <v>1288</v>
      </c>
      <c r="Z417" s="71">
        <v>1460</v>
      </c>
      <c r="AA417" s="71">
        <v>558</v>
      </c>
      <c r="AB417" s="71">
        <v>2553</v>
      </c>
      <c r="AC417" s="71">
        <v>0</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17.388000000000002</v>
      </c>
      <c r="BK417" s="71">
        <v>0</v>
      </c>
      <c r="BL417" s="71">
        <v>0</v>
      </c>
      <c r="BM417" s="71">
        <v>0</v>
      </c>
      <c r="BN417" s="72"/>
      <c r="BO417" s="71">
        <v>0</v>
      </c>
      <c r="BP417" s="71">
        <v>0</v>
      </c>
      <c r="BQ417" s="71">
        <v>1</v>
      </c>
      <c r="BR417" s="71">
        <v>0</v>
      </c>
      <c r="BS417" s="71">
        <v>0</v>
      </c>
      <c r="BT417" s="71">
        <v>0</v>
      </c>
      <c r="BU417"/>
      <c r="BV417" s="70">
        <v>17.388000000000002</v>
      </c>
      <c r="BW417" s="70">
        <v>0</v>
      </c>
      <c r="BX417" s="70">
        <v>0</v>
      </c>
      <c r="BY417" s="70">
        <v>0</v>
      </c>
      <c r="BZ417" s="70">
        <v>0</v>
      </c>
      <c r="CA417" s="70">
        <v>0</v>
      </c>
      <c r="CB417" s="70">
        <v>0</v>
      </c>
      <c r="CC417" s="70">
        <v>0</v>
      </c>
      <c r="CD417" s="70">
        <v>0</v>
      </c>
    </row>
    <row r="418" spans="1:82">
      <c r="A418" s="70" t="s">
        <v>2163</v>
      </c>
      <c r="B418" s="70">
        <v>317</v>
      </c>
      <c r="C418" s="70">
        <v>11</v>
      </c>
      <c r="D418" s="70">
        <v>19</v>
      </c>
      <c r="E418" s="70">
        <v>2014</v>
      </c>
      <c r="F418" s="70" t="s">
        <v>181</v>
      </c>
      <c r="G418" s="70" t="s">
        <v>1657</v>
      </c>
      <c r="H418" s="70" t="s">
        <v>1658</v>
      </c>
      <c r="I418" s="148"/>
      <c r="J418" s="71">
        <v>0</v>
      </c>
      <c r="K418" s="71">
        <v>0.38785724858798282</v>
      </c>
      <c r="L418" s="71">
        <v>2.2926530966301719</v>
      </c>
      <c r="M418" s="71">
        <v>6.2768186616826318</v>
      </c>
      <c r="N418" s="71">
        <v>7.2949603660280733</v>
      </c>
      <c r="O418" s="71">
        <v>2.5492903888683496</v>
      </c>
      <c r="P418" s="71">
        <v>2.7366243369401131</v>
      </c>
      <c r="Q418" s="71">
        <v>0.185617750128307</v>
      </c>
      <c r="R418" s="71">
        <v>0</v>
      </c>
      <c r="S418" s="71">
        <v>0</v>
      </c>
      <c r="T418" s="72"/>
      <c r="U418" s="71">
        <v>0</v>
      </c>
      <c r="V418" s="71">
        <v>115</v>
      </c>
      <c r="W418" s="71">
        <v>50</v>
      </c>
      <c r="X418" s="71">
        <v>1003</v>
      </c>
      <c r="Y418" s="71">
        <v>1284</v>
      </c>
      <c r="Z418" s="71">
        <v>1467</v>
      </c>
      <c r="AA418" s="71">
        <v>545</v>
      </c>
      <c r="AB418" s="71">
        <v>2501</v>
      </c>
      <c r="AC418" s="71">
        <v>0</v>
      </c>
      <c r="AD418" s="71">
        <v>0</v>
      </c>
      <c r="AE418" s="72"/>
      <c r="AF418" s="71"/>
      <c r="AG418" s="71"/>
      <c r="AH418" s="71"/>
      <c r="AI418" s="71"/>
      <c r="AJ418" s="71"/>
      <c r="AK418" s="71"/>
      <c r="AL418" s="71"/>
      <c r="AM418" s="71"/>
      <c r="AN418" s="71"/>
      <c r="AO418" s="71"/>
      <c r="AP418" s="71"/>
      <c r="AQ418" s="72"/>
      <c r="AR418" s="71">
        <v>26</v>
      </c>
      <c r="AS418" s="71">
        <v>3</v>
      </c>
      <c r="AT418" s="71">
        <v>1</v>
      </c>
      <c r="AU418" s="71">
        <v>0</v>
      </c>
      <c r="AV418" s="71">
        <v>0</v>
      </c>
      <c r="AW418" s="71">
        <v>0</v>
      </c>
      <c r="AX418" s="71"/>
      <c r="AY418" s="72"/>
      <c r="AZ418" s="71">
        <v>217.79</v>
      </c>
      <c r="BA418" s="71">
        <v>40.479999999999997</v>
      </c>
      <c r="BB418" s="71">
        <v>21000</v>
      </c>
      <c r="BC418" s="71">
        <v>0</v>
      </c>
      <c r="BD418" s="71">
        <v>0</v>
      </c>
      <c r="BE418" s="71">
        <v>0</v>
      </c>
      <c r="BF418" s="71"/>
      <c r="BG418" s="72"/>
      <c r="BH418" s="71">
        <v>0</v>
      </c>
      <c r="BI418" s="71">
        <v>0</v>
      </c>
      <c r="BJ418" s="71">
        <v>16.015000000000001</v>
      </c>
      <c r="BK418" s="71">
        <v>0</v>
      </c>
      <c r="BL418" s="71">
        <v>0</v>
      </c>
      <c r="BM418" s="71">
        <v>0</v>
      </c>
      <c r="BN418" s="72"/>
      <c r="BO418" s="71">
        <v>0</v>
      </c>
      <c r="BP418" s="71">
        <v>0</v>
      </c>
      <c r="BQ418" s="71">
        <v>1</v>
      </c>
      <c r="BR418" s="71">
        <v>0</v>
      </c>
      <c r="BS418" s="71">
        <v>0</v>
      </c>
      <c r="BT418" s="71">
        <v>0</v>
      </c>
      <c r="BU418"/>
      <c r="BV418" s="70">
        <v>16.015000000000001</v>
      </c>
      <c r="BW418" s="70">
        <v>0</v>
      </c>
      <c r="BX418" s="70">
        <v>0</v>
      </c>
      <c r="BY418" s="70">
        <v>0</v>
      </c>
      <c r="BZ418" s="70">
        <v>0</v>
      </c>
      <c r="CA418" s="70">
        <v>0</v>
      </c>
      <c r="CB418" s="70">
        <v>0</v>
      </c>
      <c r="CC418" s="70">
        <v>0</v>
      </c>
      <c r="CD418" s="70">
        <v>0</v>
      </c>
    </row>
    <row r="419" spans="1:82">
      <c r="A419" s="70" t="s">
        <v>2164</v>
      </c>
      <c r="B419" s="70">
        <v>318</v>
      </c>
      <c r="C419" s="70">
        <v>12</v>
      </c>
      <c r="D419" s="70">
        <v>19</v>
      </c>
      <c r="E419" s="70">
        <v>2015</v>
      </c>
      <c r="F419" s="70" t="s">
        <v>182</v>
      </c>
      <c r="G419" s="70" t="s">
        <v>1657</v>
      </c>
      <c r="H419" s="70" t="s">
        <v>1658</v>
      </c>
      <c r="I419" s="148"/>
      <c r="J419" s="71">
        <v>0</v>
      </c>
      <c r="K419" s="71">
        <v>0.37191478255354382</v>
      </c>
      <c r="L419" s="71">
        <v>2.4132565623329501</v>
      </c>
      <c r="M419" s="71">
        <v>6.0732792686257024</v>
      </c>
      <c r="N419" s="71">
        <v>6.6462967559534318</v>
      </c>
      <c r="O419" s="71">
        <v>2.5301536740797865</v>
      </c>
      <c r="P419" s="71">
        <v>2.7186852452762071</v>
      </c>
      <c r="Q419" s="71">
        <v>0.177857149127783</v>
      </c>
      <c r="R419" s="71">
        <v>0</v>
      </c>
      <c r="S419" s="71">
        <v>0</v>
      </c>
      <c r="T419" s="72"/>
      <c r="U419" s="71">
        <v>0</v>
      </c>
      <c r="V419" s="71">
        <v>115</v>
      </c>
      <c r="W419" s="71">
        <v>50</v>
      </c>
      <c r="X419" s="71">
        <v>1003</v>
      </c>
      <c r="Y419" s="71">
        <v>1271</v>
      </c>
      <c r="Z419" s="71">
        <v>1470</v>
      </c>
      <c r="AA419" s="71">
        <v>541</v>
      </c>
      <c r="AB419" s="71">
        <v>2448</v>
      </c>
      <c r="AC419" s="71">
        <v>0</v>
      </c>
      <c r="AD419" s="71">
        <v>0</v>
      </c>
      <c r="AE419" s="72"/>
      <c r="AF419" s="71">
        <v>0</v>
      </c>
      <c r="AG419" s="71">
        <v>247777.01726371859</v>
      </c>
      <c r="AH419" s="71">
        <v>312038.57275001833</v>
      </c>
      <c r="AI419" s="71">
        <v>6379161.4077140549</v>
      </c>
      <c r="AJ419" s="71">
        <v>5629319.5276905168</v>
      </c>
      <c r="AK419" s="71">
        <v>0</v>
      </c>
      <c r="AL419" s="71">
        <v>0</v>
      </c>
      <c r="AM419" s="71">
        <v>335488.13102622348</v>
      </c>
      <c r="AN419" s="71">
        <v>0</v>
      </c>
      <c r="AO419" s="71">
        <v>0</v>
      </c>
      <c r="AP419" s="71">
        <v>12903784.656444531</v>
      </c>
      <c r="AQ419" s="72"/>
      <c r="AR419" s="71">
        <v>31</v>
      </c>
      <c r="AS419" s="71">
        <v>3</v>
      </c>
      <c r="AT419" s="71">
        <v>1</v>
      </c>
      <c r="AU419" s="71">
        <v>0</v>
      </c>
      <c r="AV419" s="71">
        <v>0</v>
      </c>
      <c r="AW419" s="71">
        <v>0</v>
      </c>
      <c r="AX419" s="71"/>
      <c r="AY419" s="72"/>
      <c r="AZ419" s="71">
        <v>251.69</v>
      </c>
      <c r="BA419" s="71">
        <v>40.479999999999997</v>
      </c>
      <c r="BB419" s="71">
        <v>21000</v>
      </c>
      <c r="BC419" s="71">
        <v>0</v>
      </c>
      <c r="BD419" s="71">
        <v>0</v>
      </c>
      <c r="BE419" s="71">
        <v>0</v>
      </c>
      <c r="BF419" s="71"/>
      <c r="BG419" s="72"/>
      <c r="BH419" s="71">
        <v>0</v>
      </c>
      <c r="BI419" s="71">
        <v>0</v>
      </c>
      <c r="BJ419" s="71">
        <v>17.553000000000001</v>
      </c>
      <c r="BK419" s="71">
        <v>0</v>
      </c>
      <c r="BL419" s="71">
        <v>0</v>
      </c>
      <c r="BM419" s="71">
        <v>0</v>
      </c>
      <c r="BN419" s="72"/>
      <c r="BO419" s="71">
        <v>0</v>
      </c>
      <c r="BP419" s="71">
        <v>0</v>
      </c>
      <c r="BQ419" s="71">
        <v>1</v>
      </c>
      <c r="BR419" s="71">
        <v>0</v>
      </c>
      <c r="BS419" s="71">
        <v>0</v>
      </c>
      <c r="BT419" s="71">
        <v>0</v>
      </c>
      <c r="BU419"/>
      <c r="BV419" s="70">
        <v>17.553000000000001</v>
      </c>
      <c r="BW419" s="70">
        <v>0</v>
      </c>
      <c r="BX419" s="70">
        <v>0</v>
      </c>
      <c r="BY419" s="70">
        <v>0</v>
      </c>
      <c r="BZ419" s="70">
        <v>0</v>
      </c>
      <c r="CA419" s="70">
        <v>0</v>
      </c>
      <c r="CB419" s="70">
        <v>0</v>
      </c>
      <c r="CC419" s="70">
        <v>0</v>
      </c>
      <c r="CD419" s="70">
        <v>0</v>
      </c>
    </row>
    <row r="420" spans="1:82">
      <c r="A420" s="70" t="s">
        <v>2165</v>
      </c>
      <c r="B420" s="70">
        <v>319</v>
      </c>
      <c r="C420" s="70">
        <v>13</v>
      </c>
      <c r="D420" s="70">
        <v>19</v>
      </c>
      <c r="E420" s="70">
        <v>2016</v>
      </c>
      <c r="F420" s="70" t="s">
        <v>155</v>
      </c>
      <c r="G420" s="70" t="s">
        <v>1657</v>
      </c>
      <c r="H420" s="70" t="s">
        <v>1658</v>
      </c>
      <c r="I420" s="148"/>
      <c r="J420" s="71">
        <v>0</v>
      </c>
      <c r="K420" s="71">
        <v>0.35081905385936291</v>
      </c>
      <c r="L420" s="71">
        <v>2.595091037548547</v>
      </c>
      <c r="M420" s="71">
        <v>5.2071326321467541</v>
      </c>
      <c r="N420" s="71">
        <v>6.769480167390717</v>
      </c>
      <c r="O420" s="71">
        <v>2.4586217998167537</v>
      </c>
      <c r="P420" s="71">
        <v>2.9929727113814026</v>
      </c>
      <c r="Q420" s="71">
        <v>0.17121203551156594</v>
      </c>
      <c r="R420" s="71">
        <v>0</v>
      </c>
      <c r="S420" s="71">
        <v>0</v>
      </c>
      <c r="T420" s="72"/>
      <c r="U420" s="71">
        <v>0</v>
      </c>
      <c r="V420" s="71">
        <v>115</v>
      </c>
      <c r="W420" s="71">
        <v>50</v>
      </c>
      <c r="X420" s="71">
        <v>1003</v>
      </c>
      <c r="Y420" s="71">
        <v>1273</v>
      </c>
      <c r="Z420" s="71">
        <v>1446</v>
      </c>
      <c r="AA420" s="71">
        <v>616</v>
      </c>
      <c r="AB420" s="71">
        <v>2424</v>
      </c>
      <c r="AC420" s="71">
        <v>0</v>
      </c>
      <c r="AD420" s="71">
        <v>0</v>
      </c>
      <c r="AE420" s="72"/>
      <c r="AF420" s="71">
        <v>0</v>
      </c>
      <c r="AG420" s="71">
        <v>236182.17051457509</v>
      </c>
      <c r="AH420" s="71">
        <v>264468.06629444688</v>
      </c>
      <c r="AI420" s="71">
        <v>6367674.9463997278</v>
      </c>
      <c r="AJ420" s="71">
        <v>5600347.4638398169</v>
      </c>
      <c r="AK420" s="71">
        <v>0</v>
      </c>
      <c r="AL420" s="71">
        <v>0</v>
      </c>
      <c r="AM420" s="71">
        <v>332457.11775499303</v>
      </c>
      <c r="AN420" s="71">
        <v>0</v>
      </c>
      <c r="AO420" s="71">
        <v>0</v>
      </c>
      <c r="AP420" s="71">
        <v>12801129.764803559</v>
      </c>
      <c r="AQ420" s="72"/>
      <c r="AR420" s="71">
        <v>34</v>
      </c>
      <c r="AS420" s="71">
        <v>4</v>
      </c>
      <c r="AT420" s="71">
        <v>1</v>
      </c>
      <c r="AU420" s="71">
        <v>0</v>
      </c>
      <c r="AV420" s="71">
        <v>0</v>
      </c>
      <c r="AW420" s="71">
        <v>0</v>
      </c>
      <c r="AX420" s="71"/>
      <c r="AY420" s="72"/>
      <c r="AZ420" s="71">
        <v>276.08999999999997</v>
      </c>
      <c r="BA420" s="71">
        <v>69.88</v>
      </c>
      <c r="BB420" s="71">
        <v>21000</v>
      </c>
      <c r="BC420" s="71">
        <v>0</v>
      </c>
      <c r="BD420" s="71">
        <v>0</v>
      </c>
      <c r="BE420" s="71">
        <v>0</v>
      </c>
      <c r="BF420" s="71"/>
      <c r="BG420" s="72"/>
      <c r="BH420" s="71">
        <v>0</v>
      </c>
      <c r="BI420" s="71">
        <v>0</v>
      </c>
      <c r="BJ420" s="71">
        <v>15.959</v>
      </c>
      <c r="BK420" s="71">
        <v>0</v>
      </c>
      <c r="BL420" s="71">
        <v>0</v>
      </c>
      <c r="BM420" s="71">
        <v>0</v>
      </c>
      <c r="BN420" s="72"/>
      <c r="BO420" s="71">
        <v>0</v>
      </c>
      <c r="BP420" s="71">
        <v>0</v>
      </c>
      <c r="BQ420" s="71">
        <v>1</v>
      </c>
      <c r="BR420" s="71">
        <v>0</v>
      </c>
      <c r="BS420" s="71">
        <v>0</v>
      </c>
      <c r="BT420" s="71">
        <v>0</v>
      </c>
      <c r="BU420"/>
      <c r="BV420" s="70">
        <v>15.959</v>
      </c>
      <c r="BW420" s="70">
        <v>0</v>
      </c>
      <c r="BX420" s="70">
        <v>0</v>
      </c>
      <c r="BY420" s="70">
        <v>0</v>
      </c>
      <c r="BZ420" s="70">
        <v>0</v>
      </c>
      <c r="CA420" s="70">
        <v>0</v>
      </c>
      <c r="CB420" s="70">
        <v>0</v>
      </c>
      <c r="CC420" s="70">
        <v>0</v>
      </c>
      <c r="CD420" s="70">
        <v>0</v>
      </c>
    </row>
    <row r="421" spans="1:82">
      <c r="A421" s="70" t="s">
        <v>2166</v>
      </c>
      <c r="B421" s="70">
        <v>320</v>
      </c>
      <c r="C421" s="70">
        <v>14</v>
      </c>
      <c r="D421" s="70">
        <v>19</v>
      </c>
      <c r="E421" s="70">
        <v>2017</v>
      </c>
      <c r="F421" s="70" t="s">
        <v>156</v>
      </c>
      <c r="G421" s="70" t="s">
        <v>1657</v>
      </c>
      <c r="H421" s="70" t="s">
        <v>1658</v>
      </c>
      <c r="I421" s="148"/>
      <c r="J421" s="71">
        <v>0</v>
      </c>
      <c r="K421" s="71">
        <v>0.35848454560336762</v>
      </c>
      <c r="L421" s="71">
        <v>2.3426147733774179</v>
      </c>
      <c r="M421" s="71">
        <v>5.2211396652447108</v>
      </c>
      <c r="N421" s="71">
        <v>6.541067713201473</v>
      </c>
      <c r="O421" s="71">
        <v>2.4352284202288041</v>
      </c>
      <c r="P421" s="71">
        <v>2.9450456360131612</v>
      </c>
      <c r="Q421" s="71">
        <v>0.16351676705375601</v>
      </c>
      <c r="R421" s="71">
        <v>0</v>
      </c>
      <c r="S421" s="71">
        <v>0</v>
      </c>
      <c r="T421" s="72"/>
      <c r="U421" s="71">
        <v>0</v>
      </c>
      <c r="V421" s="71">
        <v>115</v>
      </c>
      <c r="W421" s="71">
        <v>50</v>
      </c>
      <c r="X421" s="71">
        <v>1003</v>
      </c>
      <c r="Y421" s="71">
        <v>1257</v>
      </c>
      <c r="Z421" s="71">
        <v>1456</v>
      </c>
      <c r="AA421" s="71">
        <v>610</v>
      </c>
      <c r="AB421" s="71">
        <v>2394</v>
      </c>
      <c r="AC421" s="71">
        <v>0</v>
      </c>
      <c r="AD421" s="71">
        <v>0</v>
      </c>
      <c r="AE421" s="72"/>
      <c r="AF421" s="71">
        <v>0</v>
      </c>
      <c r="AG421" s="71">
        <v>236868.4091870735</v>
      </c>
      <c r="AH421" s="71">
        <v>323075.72453954571</v>
      </c>
      <c r="AI421" s="71">
        <v>6210134.6600050721</v>
      </c>
      <c r="AJ421" s="71">
        <v>5014567.1451808615</v>
      </c>
      <c r="AK421" s="71">
        <v>0</v>
      </c>
      <c r="AL421" s="71">
        <v>0</v>
      </c>
      <c r="AM421" s="71">
        <v>328856.31592797732</v>
      </c>
      <c r="AN421" s="71">
        <v>0</v>
      </c>
      <c r="AO421" s="71">
        <v>0</v>
      </c>
      <c r="AP421" s="71">
        <v>12113502.254840529</v>
      </c>
      <c r="AQ421" s="72"/>
      <c r="AR421" s="71">
        <v>34</v>
      </c>
      <c r="AS421" s="71">
        <v>4</v>
      </c>
      <c r="AT421" s="71">
        <v>1</v>
      </c>
      <c r="AU421" s="71">
        <v>0</v>
      </c>
      <c r="AV421" s="71">
        <v>0</v>
      </c>
      <c r="AW421" s="71">
        <v>0</v>
      </c>
      <c r="AX421" s="71"/>
      <c r="AY421" s="72"/>
      <c r="AZ421" s="71">
        <v>276.08999999999997</v>
      </c>
      <c r="BA421" s="71">
        <v>69.88</v>
      </c>
      <c r="BB421" s="71">
        <v>21000</v>
      </c>
      <c r="BC421" s="71">
        <v>0</v>
      </c>
      <c r="BD421" s="71">
        <v>0</v>
      </c>
      <c r="BE421" s="71">
        <v>0</v>
      </c>
      <c r="BF421" s="71"/>
      <c r="BG421" s="72"/>
      <c r="BH421" s="71">
        <v>0</v>
      </c>
      <c r="BI421" s="71">
        <v>0</v>
      </c>
      <c r="BJ421" s="71">
        <v>15.471</v>
      </c>
      <c r="BK421" s="71">
        <v>0</v>
      </c>
      <c r="BL421" s="71">
        <v>0</v>
      </c>
      <c r="BM421" s="71">
        <v>0</v>
      </c>
      <c r="BN421" s="72"/>
      <c r="BO421" s="71">
        <v>0</v>
      </c>
      <c r="BP421" s="71">
        <v>0</v>
      </c>
      <c r="BQ421" s="71">
        <v>1</v>
      </c>
      <c r="BR421" s="71">
        <v>0</v>
      </c>
      <c r="BS421" s="71">
        <v>0</v>
      </c>
      <c r="BT421" s="71">
        <v>0</v>
      </c>
      <c r="BU421"/>
      <c r="BV421" s="70">
        <v>15.471</v>
      </c>
      <c r="BW421" s="70">
        <v>0</v>
      </c>
      <c r="BX421" s="70">
        <v>0</v>
      </c>
      <c r="BY421" s="70">
        <v>0</v>
      </c>
      <c r="BZ421" s="70">
        <v>0</v>
      </c>
      <c r="CA421" s="70">
        <v>0</v>
      </c>
      <c r="CB421" s="70">
        <v>0</v>
      </c>
      <c r="CC421" s="70">
        <v>0</v>
      </c>
      <c r="CD421" s="70">
        <v>0</v>
      </c>
    </row>
    <row r="422" spans="1:82">
      <c r="A422" s="70" t="s">
        <v>2167</v>
      </c>
      <c r="B422" s="70">
        <v>321</v>
      </c>
      <c r="C422" s="70">
        <v>15</v>
      </c>
      <c r="D422" s="70">
        <v>19</v>
      </c>
      <c r="E422" s="70">
        <v>2018</v>
      </c>
      <c r="F422" s="70" t="s">
        <v>183</v>
      </c>
      <c r="G422" s="70" t="s">
        <v>1657</v>
      </c>
      <c r="H422" s="70" t="s">
        <v>1658</v>
      </c>
      <c r="I422" s="148"/>
      <c r="J422" s="71">
        <v>0</v>
      </c>
      <c r="K422" s="71">
        <v>0.33365201494246144</v>
      </c>
      <c r="L422" s="71">
        <v>2.1490473175369673</v>
      </c>
      <c r="M422" s="71">
        <v>5.2468907248648815</v>
      </c>
      <c r="N422" s="71">
        <v>5.9551769608984824</v>
      </c>
      <c r="O422" s="71">
        <v>2.4337861270338239</v>
      </c>
      <c r="P422" s="71">
        <v>2.9969880005882303</v>
      </c>
      <c r="Q422" s="71">
        <v>0.147677341775864</v>
      </c>
      <c r="R422" s="71">
        <v>0</v>
      </c>
      <c r="S422" s="71">
        <v>0</v>
      </c>
      <c r="T422" s="72"/>
      <c r="U422" s="71">
        <v>0</v>
      </c>
      <c r="V422" s="71">
        <v>115</v>
      </c>
      <c r="W422" s="71">
        <v>50</v>
      </c>
      <c r="X422" s="71">
        <v>1003</v>
      </c>
      <c r="Y422" s="71">
        <v>1243</v>
      </c>
      <c r="Z422" s="71">
        <v>1483</v>
      </c>
      <c r="AA422" s="71">
        <v>627</v>
      </c>
      <c r="AB422" s="71">
        <v>2330</v>
      </c>
      <c r="AC422" s="71">
        <v>0</v>
      </c>
      <c r="AD422" s="71">
        <v>0</v>
      </c>
      <c r="AE422" s="72"/>
      <c r="AF422" s="71">
        <v>0</v>
      </c>
      <c r="AG422" s="71">
        <v>214309.24621076731</v>
      </c>
      <c r="AH422" s="71">
        <v>304498.91013122292</v>
      </c>
      <c r="AI422" s="71">
        <v>6348026.1327056754</v>
      </c>
      <c r="AJ422" s="71">
        <v>4606341.7593992613</v>
      </c>
      <c r="AK422" s="71">
        <v>0</v>
      </c>
      <c r="AL422" s="71">
        <v>0</v>
      </c>
      <c r="AM422" s="71">
        <v>320727.08795814193</v>
      </c>
      <c r="AN422" s="71">
        <v>0</v>
      </c>
      <c r="AO422" s="71">
        <v>0</v>
      </c>
      <c r="AP422" s="71">
        <v>11793903.136405069</v>
      </c>
      <c r="AQ422" s="72"/>
      <c r="AR422" s="71">
        <v>36</v>
      </c>
      <c r="AS422" s="71">
        <v>4</v>
      </c>
      <c r="AT422" s="71">
        <v>2</v>
      </c>
      <c r="AU422" s="71">
        <v>0</v>
      </c>
      <c r="AV422" s="71">
        <v>0</v>
      </c>
      <c r="AW422" s="71">
        <v>0</v>
      </c>
      <c r="AX422" s="71"/>
      <c r="AY422" s="72"/>
      <c r="AZ422" s="71">
        <v>295.99</v>
      </c>
      <c r="BA422" s="71">
        <v>69.98</v>
      </c>
      <c r="BB422" s="71">
        <v>21020</v>
      </c>
      <c r="BC422" s="71">
        <v>0</v>
      </c>
      <c r="BD422" s="71">
        <v>0</v>
      </c>
      <c r="BE422" s="71">
        <v>0</v>
      </c>
      <c r="BF422" s="71"/>
      <c r="BG422" s="72"/>
      <c r="BH422" s="71">
        <v>0</v>
      </c>
      <c r="BI422" s="71">
        <v>0</v>
      </c>
      <c r="BJ422" s="71">
        <v>15.728999999999999</v>
      </c>
      <c r="BK422" s="71">
        <v>0</v>
      </c>
      <c r="BL422" s="71">
        <v>0</v>
      </c>
      <c r="BM422" s="71">
        <v>0</v>
      </c>
      <c r="BN422" s="72"/>
      <c r="BO422" s="71">
        <v>0</v>
      </c>
      <c r="BP422" s="71">
        <v>0</v>
      </c>
      <c r="BQ422" s="71">
        <v>1</v>
      </c>
      <c r="BR422" s="71">
        <v>0</v>
      </c>
      <c r="BS422" s="71">
        <v>0</v>
      </c>
      <c r="BT422" s="71">
        <v>0</v>
      </c>
      <c r="BU422"/>
      <c r="BV422" s="70">
        <v>15.728999999999999</v>
      </c>
      <c r="BW422" s="70">
        <v>0</v>
      </c>
      <c r="BX422" s="70">
        <v>0</v>
      </c>
      <c r="BY422" s="70">
        <v>0</v>
      </c>
      <c r="BZ422" s="70">
        <v>0</v>
      </c>
      <c r="CA422" s="70">
        <v>0</v>
      </c>
      <c r="CB422" s="70">
        <v>0</v>
      </c>
      <c r="CC422" s="70">
        <v>0</v>
      </c>
      <c r="CD422" s="70">
        <v>0</v>
      </c>
    </row>
    <row r="423" spans="1:82">
      <c r="A423" s="70" t="s">
        <v>2168</v>
      </c>
      <c r="B423" s="70">
        <v>322</v>
      </c>
      <c r="C423" s="70">
        <v>16</v>
      </c>
      <c r="D423" s="70">
        <v>19</v>
      </c>
      <c r="E423" s="70">
        <v>2019</v>
      </c>
      <c r="F423" s="70" t="s">
        <v>158</v>
      </c>
      <c r="G423" s="70" t="s">
        <v>1657</v>
      </c>
      <c r="H423" s="70" t="s">
        <v>1658</v>
      </c>
      <c r="I423" s="148"/>
      <c r="J423" s="71">
        <v>0</v>
      </c>
      <c r="K423" s="71">
        <v>0.3096045013284866</v>
      </c>
      <c r="L423" s="71">
        <v>2.1586757827982339</v>
      </c>
      <c r="M423" s="71">
        <v>4.7069374133562638</v>
      </c>
      <c r="N423" s="71">
        <v>6.0044733241302941</v>
      </c>
      <c r="O423" s="71">
        <v>2.3607696395926876</v>
      </c>
      <c r="P423" s="71">
        <v>2.5331806331527571</v>
      </c>
      <c r="Q423" s="71">
        <v>0.14156324363387701</v>
      </c>
      <c r="R423" s="71">
        <v>0</v>
      </c>
      <c r="S423" s="71">
        <v>0</v>
      </c>
      <c r="T423" s="72"/>
      <c r="U423" s="71">
        <v>0</v>
      </c>
      <c r="V423" s="71">
        <v>115</v>
      </c>
      <c r="W423" s="71">
        <v>50</v>
      </c>
      <c r="X423" s="71">
        <v>1003</v>
      </c>
      <c r="Y423" s="71">
        <v>1238</v>
      </c>
      <c r="Z423" s="71">
        <v>1478</v>
      </c>
      <c r="AA423" s="71">
        <v>526</v>
      </c>
      <c r="AB423" s="71">
        <v>2294</v>
      </c>
      <c r="AC423" s="71">
        <v>0</v>
      </c>
      <c r="AD423" s="71">
        <v>0</v>
      </c>
      <c r="AE423" s="72"/>
      <c r="AF423" s="71">
        <v>0</v>
      </c>
      <c r="AG423" s="71">
        <v>214245.78322842371</v>
      </c>
      <c r="AH423" s="71">
        <v>328767.86846225982</v>
      </c>
      <c r="AI423" s="71">
        <v>6220538.6271993369</v>
      </c>
      <c r="AJ423" s="71">
        <v>4839431.8682181546</v>
      </c>
      <c r="AK423" s="71">
        <v>0</v>
      </c>
      <c r="AL423" s="71">
        <v>0</v>
      </c>
      <c r="AM423" s="71">
        <v>312425.53077724588</v>
      </c>
      <c r="AN423" s="71">
        <v>0</v>
      </c>
      <c r="AO423" s="71">
        <v>0</v>
      </c>
      <c r="AP423" s="71">
        <v>11915409.677885421</v>
      </c>
      <c r="AQ423" s="72"/>
      <c r="AR423" s="71">
        <v>38</v>
      </c>
      <c r="AS423" s="71">
        <v>4</v>
      </c>
      <c r="AT423" s="71">
        <v>4</v>
      </c>
      <c r="AU423" s="71">
        <v>0</v>
      </c>
      <c r="AV423" s="71">
        <v>0</v>
      </c>
      <c r="AW423" s="71">
        <v>0</v>
      </c>
      <c r="AX423" s="71"/>
      <c r="AY423" s="72"/>
      <c r="AZ423" s="71">
        <v>310.89</v>
      </c>
      <c r="BA423" s="71">
        <v>69.88</v>
      </c>
      <c r="BB423" s="71">
        <v>21059.4</v>
      </c>
      <c r="BC423" s="71">
        <v>0</v>
      </c>
      <c r="BD423" s="71">
        <v>0</v>
      </c>
      <c r="BE423" s="71">
        <v>0</v>
      </c>
      <c r="BF423" s="71"/>
      <c r="BG423" s="72"/>
      <c r="BH423" s="71">
        <v>0</v>
      </c>
      <c r="BI423" s="71">
        <v>0</v>
      </c>
      <c r="BJ423" s="71">
        <v>12</v>
      </c>
      <c r="BK423" s="71">
        <v>0</v>
      </c>
      <c r="BL423" s="71">
        <v>0</v>
      </c>
      <c r="BM423" s="71">
        <v>0</v>
      </c>
      <c r="BN423" s="72"/>
      <c r="BO423" s="71">
        <v>0</v>
      </c>
      <c r="BP423" s="71">
        <v>0</v>
      </c>
      <c r="BQ423" s="71">
        <v>1</v>
      </c>
      <c r="BR423" s="71">
        <v>0</v>
      </c>
      <c r="BS423" s="71">
        <v>0</v>
      </c>
      <c r="BT423" s="71">
        <v>0</v>
      </c>
      <c r="BU423"/>
      <c r="BV423" s="70">
        <v>12</v>
      </c>
      <c r="BW423" s="70">
        <v>0</v>
      </c>
      <c r="BX423" s="70">
        <v>0</v>
      </c>
      <c r="BY423" s="70">
        <v>0</v>
      </c>
      <c r="BZ423" s="70">
        <v>0</v>
      </c>
      <c r="CA423" s="70">
        <v>0</v>
      </c>
      <c r="CB423" s="70">
        <v>0</v>
      </c>
      <c r="CC423" s="70">
        <v>0</v>
      </c>
      <c r="CD423" s="70">
        <v>0</v>
      </c>
    </row>
    <row r="424" spans="1:82">
      <c r="A424" s="70" t="s">
        <v>2169</v>
      </c>
      <c r="B424" s="70">
        <v>323</v>
      </c>
      <c r="C424" s="70">
        <v>17</v>
      </c>
      <c r="D424" s="70">
        <v>19</v>
      </c>
      <c r="E424" s="70">
        <v>2020</v>
      </c>
      <c r="F424" s="70" t="s">
        <v>159</v>
      </c>
      <c r="G424" s="70" t="s">
        <v>1657</v>
      </c>
      <c r="H424" s="70" t="s">
        <v>1658</v>
      </c>
      <c r="I424" s="148"/>
      <c r="J424" s="71">
        <v>0</v>
      </c>
      <c r="K424" s="71">
        <v>0.29972055988396612</v>
      </c>
      <c r="L424" s="71">
        <v>1.3118709058346738</v>
      </c>
      <c r="M424" s="71">
        <v>4.5876703548811886</v>
      </c>
      <c r="N424" s="71">
        <v>5.5345567874378929</v>
      </c>
      <c r="O424" s="71">
        <v>2.0613707916370263</v>
      </c>
      <c r="P424" s="71">
        <v>2.3651608905460417</v>
      </c>
      <c r="Q424" s="71">
        <v>0.133781881392149</v>
      </c>
      <c r="R424" s="71">
        <v>0</v>
      </c>
      <c r="S424" s="71">
        <v>0</v>
      </c>
      <c r="T424" s="72"/>
      <c r="U424" s="71">
        <v>0</v>
      </c>
      <c r="V424" s="71">
        <v>103</v>
      </c>
      <c r="W424" s="71">
        <v>27</v>
      </c>
      <c r="X424" s="71">
        <v>1028</v>
      </c>
      <c r="Y424" s="71">
        <v>1245</v>
      </c>
      <c r="Z424" s="71">
        <v>1473</v>
      </c>
      <c r="AA424" s="71">
        <v>522</v>
      </c>
      <c r="AB424" s="71">
        <v>2269</v>
      </c>
      <c r="AC424" s="71">
        <v>0</v>
      </c>
      <c r="AD424" s="71">
        <v>0</v>
      </c>
      <c r="AE424" s="72"/>
      <c r="AF424" s="71">
        <v>0</v>
      </c>
      <c r="AG424" s="71">
        <v>192031.14133272073</v>
      </c>
      <c r="AH424" s="71">
        <v>192383.62252296624</v>
      </c>
      <c r="AI424" s="71">
        <v>5902448.7444901317</v>
      </c>
      <c r="AJ424" s="71">
        <v>5112577.3365917709</v>
      </c>
      <c r="AK424" s="71"/>
      <c r="AL424" s="71"/>
      <c r="AM424" s="71">
        <v>296129.7091157877</v>
      </c>
      <c r="AN424" s="71"/>
      <c r="AO424" s="71"/>
      <c r="AP424" s="71">
        <v>11695570.554053377</v>
      </c>
      <c r="AQ424" s="72"/>
      <c r="AR424" s="71">
        <v>38</v>
      </c>
      <c r="AS424" s="71">
        <v>5</v>
      </c>
      <c r="AT424" s="71">
        <v>4</v>
      </c>
      <c r="AU424" s="71">
        <v>0</v>
      </c>
      <c r="AV424" s="71">
        <v>0</v>
      </c>
      <c r="AW424" s="71">
        <v>0</v>
      </c>
      <c r="AX424" s="71"/>
      <c r="AY424" s="72"/>
      <c r="AZ424" s="71">
        <v>310.89</v>
      </c>
      <c r="BA424" s="71">
        <v>119.38</v>
      </c>
      <c r="BB424" s="71">
        <v>21059.4</v>
      </c>
      <c r="BC424" s="71">
        <v>0</v>
      </c>
      <c r="BD424" s="71">
        <v>0</v>
      </c>
      <c r="BE424" s="71">
        <v>0</v>
      </c>
      <c r="BF424" s="71"/>
      <c r="BG424" s="72"/>
      <c r="BH424" s="71">
        <v>0</v>
      </c>
      <c r="BI424" s="71">
        <v>0</v>
      </c>
      <c r="BJ424" s="71">
        <v>12.976000000000001</v>
      </c>
      <c r="BK424" s="71">
        <v>0</v>
      </c>
      <c r="BL424" s="71">
        <v>0</v>
      </c>
      <c r="BM424" s="71">
        <v>0</v>
      </c>
      <c r="BN424" s="72"/>
      <c r="BO424" s="71">
        <v>0</v>
      </c>
      <c r="BP424" s="71">
        <v>0</v>
      </c>
      <c r="BQ424" s="71">
        <v>1</v>
      </c>
      <c r="BR424" s="71">
        <v>0</v>
      </c>
      <c r="BS424" s="71">
        <v>0</v>
      </c>
      <c r="BT424" s="71">
        <v>0</v>
      </c>
      <c r="BU424"/>
      <c r="BV424" s="70">
        <v>12.976000000000001</v>
      </c>
      <c r="BW424" s="70">
        <v>0</v>
      </c>
      <c r="BX424" s="70">
        <v>0</v>
      </c>
      <c r="BY424" s="70">
        <v>0</v>
      </c>
      <c r="BZ424" s="70">
        <v>0</v>
      </c>
      <c r="CA424" s="70">
        <v>0</v>
      </c>
      <c r="CB424" s="70">
        <v>0</v>
      </c>
      <c r="CC424" s="70">
        <v>0</v>
      </c>
      <c r="CD424" s="70">
        <v>0</v>
      </c>
    </row>
    <row r="425" spans="1:82">
      <c r="A425" s="70" t="s">
        <v>2170</v>
      </c>
      <c r="B425" s="70">
        <v>323</v>
      </c>
      <c r="C425" s="70">
        <v>18</v>
      </c>
      <c r="D425" s="70">
        <v>19</v>
      </c>
      <c r="E425" s="70">
        <v>2021</v>
      </c>
      <c r="F425" s="70" t="s">
        <v>160</v>
      </c>
      <c r="G425" s="1064" t="s">
        <v>1657</v>
      </c>
      <c r="H425" s="70" t="s">
        <v>1658</v>
      </c>
      <c r="I425" s="148"/>
      <c r="J425" s="71">
        <v>32.803115412865239</v>
      </c>
      <c r="K425" s="71">
        <v>0.28871409648047597</v>
      </c>
      <c r="L425" s="71">
        <v>1.197198884296963</v>
      </c>
      <c r="M425" s="71">
        <v>4.6593136804538773</v>
      </c>
      <c r="N425" s="71">
        <v>5.3888558272549734</v>
      </c>
      <c r="O425" s="71">
        <v>1.9666693105073467</v>
      </c>
      <c r="P425" s="71">
        <v>2.4022973191416481</v>
      </c>
      <c r="Q425" s="71">
        <v>0.13078712057025599</v>
      </c>
      <c r="R425" s="71">
        <v>0</v>
      </c>
      <c r="S425" s="71">
        <v>0</v>
      </c>
      <c r="T425" s="72"/>
      <c r="U425" s="71">
        <v>1568865</v>
      </c>
      <c r="V425" s="71">
        <v>103</v>
      </c>
      <c r="W425" s="71">
        <v>27</v>
      </c>
      <c r="X425" s="71">
        <v>1028</v>
      </c>
      <c r="Y425" s="71">
        <v>1227</v>
      </c>
      <c r="Z425" s="71">
        <v>1447</v>
      </c>
      <c r="AA425" s="71">
        <v>517</v>
      </c>
      <c r="AB425" s="71">
        <v>2240</v>
      </c>
      <c r="AC425" s="71">
        <v>0</v>
      </c>
      <c r="AD425" s="71">
        <v>0</v>
      </c>
      <c r="AE425" s="72"/>
      <c r="AF425" s="71">
        <v>12016830.604714215</v>
      </c>
      <c r="AG425" s="71">
        <v>195347.2177190806</v>
      </c>
      <c r="AH425" s="71">
        <v>172483.11362241517</v>
      </c>
      <c r="AI425" s="71">
        <v>6476735.9411546411</v>
      </c>
      <c r="AJ425" s="71">
        <v>4908250.1336722095</v>
      </c>
      <c r="AK425" s="71">
        <v>0</v>
      </c>
      <c r="AL425" s="71">
        <v>0</v>
      </c>
      <c r="AM425" s="71">
        <v>294031.1086894786</v>
      </c>
      <c r="AN425" s="71">
        <v>0</v>
      </c>
      <c r="AO425" s="71">
        <v>0</v>
      </c>
      <c r="AP425" s="71">
        <v>24063678.119572043</v>
      </c>
      <c r="AQ425" s="72"/>
      <c r="AR425" s="71">
        <v>40</v>
      </c>
      <c r="AS425" s="71">
        <v>5</v>
      </c>
      <c r="AT425" s="71">
        <v>9</v>
      </c>
      <c r="AU425" s="71">
        <v>0</v>
      </c>
      <c r="AV425" s="71">
        <v>0</v>
      </c>
      <c r="AW425" s="71">
        <v>0</v>
      </c>
      <c r="AX425" s="71"/>
      <c r="AY425" s="72"/>
      <c r="AZ425" s="71">
        <v>328.39</v>
      </c>
      <c r="BA425" s="71">
        <v>119.38</v>
      </c>
      <c r="BB425" s="71">
        <v>21154.2</v>
      </c>
      <c r="BC425" s="71">
        <v>0</v>
      </c>
      <c r="BD425" s="71">
        <v>0</v>
      </c>
      <c r="BE425" s="71">
        <v>0</v>
      </c>
      <c r="BF425" s="71"/>
      <c r="BG425" s="72"/>
      <c r="BH425" s="71">
        <v>0</v>
      </c>
      <c r="BI425" s="71">
        <v>0</v>
      </c>
      <c r="BJ425" s="71">
        <v>14.31</v>
      </c>
      <c r="BK425" s="71">
        <v>0</v>
      </c>
      <c r="BL425" s="71">
        <v>0</v>
      </c>
      <c r="BM425" s="71">
        <v>0</v>
      </c>
      <c r="BN425" s="72"/>
      <c r="BO425" s="71">
        <v>0</v>
      </c>
      <c r="BP425" s="71">
        <v>0</v>
      </c>
      <c r="BQ425" s="71">
        <v>1</v>
      </c>
      <c r="BR425" s="71">
        <v>0</v>
      </c>
      <c r="BS425" s="71">
        <v>0</v>
      </c>
      <c r="BT425" s="71">
        <v>0</v>
      </c>
      <c r="BU425"/>
      <c r="BV425" s="70">
        <v>14.31</v>
      </c>
      <c r="BW425" s="70">
        <v>0</v>
      </c>
      <c r="BX425" s="70">
        <v>0</v>
      </c>
      <c r="BY425" s="70">
        <v>0</v>
      </c>
      <c r="BZ425" s="70">
        <v>0</v>
      </c>
      <c r="CA425" s="70">
        <v>0</v>
      </c>
      <c r="CB425" s="70">
        <v>0</v>
      </c>
      <c r="CC425" s="70">
        <v>0</v>
      </c>
      <c r="CD425" s="70">
        <v>0</v>
      </c>
    </row>
    <row r="426" spans="1:82">
      <c r="A426" s="70" t="s">
        <v>1671</v>
      </c>
      <c r="B426" s="70">
        <v>323</v>
      </c>
      <c r="C426" s="70">
        <v>19</v>
      </c>
      <c r="D426" s="70">
        <v>19</v>
      </c>
      <c r="E426" s="70">
        <v>2022</v>
      </c>
      <c r="F426" s="70" t="s">
        <v>161</v>
      </c>
      <c r="G426" s="1064" t="s">
        <v>1657</v>
      </c>
      <c r="H426" s="70" t="s">
        <v>1658</v>
      </c>
      <c r="I426" s="148"/>
      <c r="J426" s="71">
        <v>26.000451930647504</v>
      </c>
      <c r="K426" s="71">
        <v>0.27617064612021913</v>
      </c>
      <c r="L426" s="71">
        <v>1.0734468678978746</v>
      </c>
      <c r="M426" s="71">
        <v>4.7504145928387995</v>
      </c>
      <c r="N426" s="71">
        <v>5.3201199533906536</v>
      </c>
      <c r="O426" s="71">
        <v>2.0470550959052258</v>
      </c>
      <c r="P426" s="71">
        <v>2.4028402888281546</v>
      </c>
      <c r="Q426" s="71">
        <v>0.12927817414555703</v>
      </c>
      <c r="R426" s="71">
        <v>0</v>
      </c>
      <c r="S426" s="71">
        <v>0</v>
      </c>
      <c r="T426" s="72"/>
      <c r="U426" s="71">
        <v>1529419</v>
      </c>
      <c r="V426" s="71">
        <v>103</v>
      </c>
      <c r="W426" s="71">
        <v>27</v>
      </c>
      <c r="X426" s="71">
        <v>1028</v>
      </c>
      <c r="Y426" s="71">
        <v>1230</v>
      </c>
      <c r="Z426" s="71">
        <v>1431</v>
      </c>
      <c r="AA426" s="71">
        <v>525</v>
      </c>
      <c r="AB426" s="71">
        <v>2196</v>
      </c>
      <c r="AC426" s="71">
        <v>0</v>
      </c>
      <c r="AD426" s="71">
        <v>0</v>
      </c>
      <c r="AE426" s="72"/>
      <c r="AF426" s="71">
        <v>10443677.087880399</v>
      </c>
      <c r="AG426" s="71">
        <v>197063.25936777747</v>
      </c>
      <c r="AH426" s="71">
        <v>191457.84178923862</v>
      </c>
      <c r="AI426" s="71">
        <v>6432204.3364504445</v>
      </c>
      <c r="AJ426" s="71">
        <v>5008393.561078852</v>
      </c>
      <c r="AK426" s="71">
        <v>0</v>
      </c>
      <c r="AL426" s="71">
        <v>0</v>
      </c>
      <c r="AM426" s="71">
        <v>283563.53851802577</v>
      </c>
      <c r="AN426" s="71">
        <v>0</v>
      </c>
      <c r="AO426" s="71">
        <v>0</v>
      </c>
      <c r="AP426" s="71">
        <v>22556359.625084743</v>
      </c>
      <c r="AQ426" s="72"/>
      <c r="AR426" s="71">
        <v>40</v>
      </c>
      <c r="AS426" s="71">
        <v>5</v>
      </c>
      <c r="AT426" s="71">
        <v>10</v>
      </c>
      <c r="AU426" s="71">
        <v>0</v>
      </c>
      <c r="AV426" s="71">
        <v>0</v>
      </c>
      <c r="AW426" s="71">
        <v>0</v>
      </c>
      <c r="AX426" s="71"/>
      <c r="AY426" s="72"/>
      <c r="AZ426" s="71">
        <v>328.39000000000004</v>
      </c>
      <c r="BA426" s="71">
        <v>119.38000000000001</v>
      </c>
      <c r="BB426" s="71">
        <v>21173.4</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2171</v>
      </c>
      <c r="B427" s="70">
        <v>323</v>
      </c>
      <c r="C427" s="70">
        <v>20</v>
      </c>
      <c r="D427" s="70">
        <v>19</v>
      </c>
      <c r="E427" s="70">
        <v>2023</v>
      </c>
      <c r="F427" s="70" t="s">
        <v>1539</v>
      </c>
      <c r="G427" s="70" t="s">
        <v>1657</v>
      </c>
      <c r="H427" s="70" t="s">
        <v>1658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40</v>
      </c>
      <c r="AS427" s="71">
        <v>8</v>
      </c>
      <c r="AT427" s="71">
        <v>11</v>
      </c>
      <c r="AU427" s="71">
        <v>0</v>
      </c>
      <c r="AV427" s="71">
        <v>0</v>
      </c>
      <c r="AW427" s="71">
        <v>0</v>
      </c>
      <c r="AX427" s="71"/>
      <c r="AY427" s="72"/>
      <c r="AZ427" s="71">
        <v>328.39000000000004</v>
      </c>
      <c r="BA427" s="71">
        <v>267.88</v>
      </c>
      <c r="BB427" s="71">
        <v>68673.399999999994</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1656</v>
      </c>
      <c r="B428" s="70">
        <v>323</v>
      </c>
      <c r="C428" s="70">
        <v>21</v>
      </c>
      <c r="D428" s="70">
        <v>19</v>
      </c>
      <c r="E428" s="70">
        <v>2024</v>
      </c>
      <c r="F428" s="70" t="s">
        <v>1554</v>
      </c>
      <c r="G428" s="70" t="s">
        <v>1657</v>
      </c>
      <c r="H428" s="70" t="s">
        <v>1658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2172</v>
      </c>
      <c r="B429" s="70">
        <v>358</v>
      </c>
      <c r="C429" s="70">
        <v>1</v>
      </c>
      <c r="D429" s="70">
        <v>22</v>
      </c>
      <c r="E429" s="70">
        <v>1990</v>
      </c>
      <c r="F429" s="70" t="s">
        <v>787</v>
      </c>
      <c r="G429" s="70" t="s">
        <v>2173</v>
      </c>
      <c r="H429" s="70" t="s">
        <v>2174</v>
      </c>
      <c r="I429" s="148"/>
      <c r="J429" s="71">
        <v>7.829236737522062</v>
      </c>
      <c r="K429" s="71">
        <v>1.166029455194004</v>
      </c>
      <c r="L429" s="71">
        <v>0.98308398558384247</v>
      </c>
      <c r="M429" s="71">
        <v>1.59431194348214</v>
      </c>
      <c r="N429" s="71">
        <v>3.1173726637000159</v>
      </c>
      <c r="O429" s="71">
        <v>2.8542830604194158</v>
      </c>
      <c r="P429" s="71">
        <v>5.3374826568547746</v>
      </c>
      <c r="Q429" s="71">
        <v>0.204660973279507</v>
      </c>
      <c r="R429" s="71">
        <v>0</v>
      </c>
      <c r="S429" s="71">
        <v>0.2025974645664419</v>
      </c>
      <c r="T429" s="72"/>
      <c r="U429" s="71">
        <v>654698</v>
      </c>
      <c r="V429" s="71">
        <v>313</v>
      </c>
      <c r="W429" s="71">
        <v>13</v>
      </c>
      <c r="X429" s="71">
        <v>561</v>
      </c>
      <c r="Y429" s="71">
        <v>899</v>
      </c>
      <c r="Z429" s="71">
        <v>1174</v>
      </c>
      <c r="AA429" s="71">
        <v>1296</v>
      </c>
      <c r="AB429" s="71">
        <v>3323</v>
      </c>
      <c r="AC429" s="71">
        <v>0</v>
      </c>
      <c r="AD429" s="71">
        <v>0.2025974645664419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2175</v>
      </c>
      <c r="B430" s="70">
        <v>359</v>
      </c>
      <c r="C430" s="70">
        <v>2</v>
      </c>
      <c r="D430" s="70">
        <v>22</v>
      </c>
      <c r="E430" s="70">
        <v>2005</v>
      </c>
      <c r="F430" s="70" t="s">
        <v>789</v>
      </c>
      <c r="G430" s="70" t="s">
        <v>2173</v>
      </c>
      <c r="H430" s="70" t="s">
        <v>2174</v>
      </c>
      <c r="I430" s="148"/>
      <c r="J430" s="71">
        <v>3.8277942435597718</v>
      </c>
      <c r="K430" s="71">
        <v>0.74233470299028237</v>
      </c>
      <c r="L430" s="71">
        <v>2.811318268330615</v>
      </c>
      <c r="M430" s="71">
        <v>2.1974076893707939</v>
      </c>
      <c r="N430" s="71">
        <v>3.629266446805735</v>
      </c>
      <c r="O430" s="71">
        <v>3.4834416954185912</v>
      </c>
      <c r="P430" s="71">
        <v>5.7025044181108067</v>
      </c>
      <c r="Q430" s="71">
        <v>0.176919693772252</v>
      </c>
      <c r="R430" s="71">
        <v>0</v>
      </c>
      <c r="S430" s="71">
        <v>0.17746144680603221</v>
      </c>
      <c r="T430" s="72"/>
      <c r="U430" s="71">
        <v>334383</v>
      </c>
      <c r="V430" s="71">
        <v>270</v>
      </c>
      <c r="W430" s="71">
        <v>39</v>
      </c>
      <c r="X430" s="71">
        <v>410</v>
      </c>
      <c r="Y430" s="71">
        <v>895</v>
      </c>
      <c r="Z430" s="71">
        <v>1658</v>
      </c>
      <c r="AA430" s="71">
        <v>1134</v>
      </c>
      <c r="AB430" s="71">
        <v>3003</v>
      </c>
      <c r="AC430" s="71">
        <v>0</v>
      </c>
      <c r="AD430" s="71">
        <v>0.17746144680603221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2176</v>
      </c>
      <c r="B431" s="70">
        <v>360</v>
      </c>
      <c r="C431" s="70">
        <v>3</v>
      </c>
      <c r="D431" s="70">
        <v>22</v>
      </c>
      <c r="E431" s="70">
        <v>2006</v>
      </c>
      <c r="F431" s="70" t="s">
        <v>790</v>
      </c>
      <c r="G431" s="70" t="s">
        <v>2173</v>
      </c>
      <c r="H431" s="70" t="s">
        <v>2174</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2177</v>
      </c>
      <c r="B432" s="70">
        <v>361</v>
      </c>
      <c r="C432" s="70">
        <v>4</v>
      </c>
      <c r="D432" s="70">
        <v>22</v>
      </c>
      <c r="E432" s="70">
        <v>2007</v>
      </c>
      <c r="F432" s="70" t="s">
        <v>791</v>
      </c>
      <c r="G432" s="70" t="s">
        <v>2173</v>
      </c>
      <c r="H432" s="70" t="s">
        <v>2174</v>
      </c>
      <c r="I432" s="148"/>
      <c r="J432" s="71">
        <v>3.631888343331322</v>
      </c>
      <c r="K432" s="71">
        <v>0.65254759032776111</v>
      </c>
      <c r="L432" s="71">
        <v>1.9035070177712461</v>
      </c>
      <c r="M432" s="71">
        <v>2.660444329299021</v>
      </c>
      <c r="N432" s="71">
        <v>3.7587661379607988</v>
      </c>
      <c r="O432" s="71">
        <v>3.3125078523029838</v>
      </c>
      <c r="P432" s="71">
        <v>5.5456605316811336</v>
      </c>
      <c r="Q432" s="71">
        <v>0.17914644183331499</v>
      </c>
      <c r="R432" s="71">
        <v>0</v>
      </c>
      <c r="S432" s="71">
        <v>0.16954320278440321</v>
      </c>
      <c r="T432" s="72"/>
      <c r="U432" s="71">
        <v>389759</v>
      </c>
      <c r="V432" s="71">
        <v>234</v>
      </c>
      <c r="W432" s="71">
        <v>32</v>
      </c>
      <c r="X432" s="71">
        <v>596</v>
      </c>
      <c r="Y432" s="71">
        <v>876</v>
      </c>
      <c r="Z432" s="71">
        <v>1639</v>
      </c>
      <c r="AA432" s="71">
        <v>1086</v>
      </c>
      <c r="AB432" s="71">
        <v>2880</v>
      </c>
      <c r="AC432" s="71">
        <v>0</v>
      </c>
      <c r="AD432" s="71">
        <v>0.16954320278440321</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2178</v>
      </c>
      <c r="B433" s="70">
        <v>362</v>
      </c>
      <c r="C433" s="70">
        <v>5</v>
      </c>
      <c r="D433" s="70">
        <v>22</v>
      </c>
      <c r="E433" s="70">
        <v>2008</v>
      </c>
      <c r="F433" s="70" t="s">
        <v>792</v>
      </c>
      <c r="G433" s="70" t="s">
        <v>2173</v>
      </c>
      <c r="H433" s="70" t="s">
        <v>2174</v>
      </c>
      <c r="I433" s="148"/>
      <c r="J433" s="71">
        <v>3.0728213219584948</v>
      </c>
      <c r="K433" s="71">
        <v>0.48561395139830238</v>
      </c>
      <c r="L433" s="71">
        <v>1.6471072570670231</v>
      </c>
      <c r="M433" s="71">
        <v>2.8189054403027658</v>
      </c>
      <c r="N433" s="71">
        <v>3.8857129234467309</v>
      </c>
      <c r="O433" s="71">
        <v>3.1396586551539829</v>
      </c>
      <c r="P433" s="71">
        <v>5.3251117951927052</v>
      </c>
      <c r="Q433" s="71">
        <v>0.17153537160395499</v>
      </c>
      <c r="R433" s="71">
        <v>0</v>
      </c>
      <c r="S433" s="71">
        <v>0.1723973041039282</v>
      </c>
      <c r="T433" s="72"/>
      <c r="U433" s="71">
        <v>358015</v>
      </c>
      <c r="V433" s="71">
        <v>234</v>
      </c>
      <c r="W433" s="71">
        <v>32</v>
      </c>
      <c r="X433" s="71">
        <v>596</v>
      </c>
      <c r="Y433" s="71">
        <v>876</v>
      </c>
      <c r="Z433" s="71">
        <v>1608</v>
      </c>
      <c r="AA433" s="71">
        <v>1044</v>
      </c>
      <c r="AB433" s="71">
        <v>2803</v>
      </c>
      <c r="AC433" s="71">
        <v>0</v>
      </c>
      <c r="AD433" s="71">
        <v>0.1723973041039282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2179</v>
      </c>
      <c r="B434" s="70">
        <v>363</v>
      </c>
      <c r="C434" s="70">
        <v>6</v>
      </c>
      <c r="D434" s="70">
        <v>22</v>
      </c>
      <c r="E434" s="70">
        <v>2009</v>
      </c>
      <c r="F434" s="70" t="s">
        <v>176</v>
      </c>
      <c r="G434" s="70" t="s">
        <v>2173</v>
      </c>
      <c r="H434" s="70" t="s">
        <v>2174</v>
      </c>
      <c r="I434" s="148"/>
      <c r="J434" s="71">
        <v>2.9674162054746378</v>
      </c>
      <c r="K434" s="71">
        <v>0.41494781717165419</v>
      </c>
      <c r="L434" s="71">
        <v>2.559562129565903</v>
      </c>
      <c r="M434" s="71">
        <v>2.6303440044370312</v>
      </c>
      <c r="N434" s="71">
        <v>3.5096234367799339</v>
      </c>
      <c r="O434" s="71">
        <v>3.1373360503036181</v>
      </c>
      <c r="P434" s="71">
        <v>5.1870689810276476</v>
      </c>
      <c r="Q434" s="71">
        <v>0.160259438122278</v>
      </c>
      <c r="R434" s="71">
        <v>0</v>
      </c>
      <c r="S434" s="71">
        <v>0.16212863421030679</v>
      </c>
      <c r="T434" s="72"/>
      <c r="U434" s="71">
        <v>300307</v>
      </c>
      <c r="V434" s="71">
        <v>196</v>
      </c>
      <c r="W434" s="71">
        <v>66</v>
      </c>
      <c r="X434" s="71">
        <v>570</v>
      </c>
      <c r="Y434" s="71">
        <v>860</v>
      </c>
      <c r="Z434" s="71">
        <v>1586</v>
      </c>
      <c r="AA434" s="71">
        <v>1044</v>
      </c>
      <c r="AB434" s="71">
        <v>2749</v>
      </c>
      <c r="AC434" s="71">
        <v>0</v>
      </c>
      <c r="AD434" s="71">
        <v>0.16212863421030679</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2180</v>
      </c>
      <c r="B435" s="70">
        <v>364</v>
      </c>
      <c r="C435" s="70">
        <v>7</v>
      </c>
      <c r="D435" s="70">
        <v>22</v>
      </c>
      <c r="E435" s="70">
        <v>2010</v>
      </c>
      <c r="F435" s="70" t="s">
        <v>177</v>
      </c>
      <c r="G435" s="70" t="s">
        <v>2173</v>
      </c>
      <c r="H435" s="70" t="s">
        <v>2174</v>
      </c>
      <c r="I435" s="148"/>
      <c r="J435" s="71">
        <v>3.140198357460851</v>
      </c>
      <c r="K435" s="71">
        <v>0.43919519461032802</v>
      </c>
      <c r="L435" s="71">
        <v>3.0482991297719182</v>
      </c>
      <c r="M435" s="71">
        <v>2.6893725947481109</v>
      </c>
      <c r="N435" s="71">
        <v>3.9347775667462228</v>
      </c>
      <c r="O435" s="71">
        <v>3.101165972027601</v>
      </c>
      <c r="P435" s="71">
        <v>5.121194278583074</v>
      </c>
      <c r="Q435" s="71">
        <v>0.16365681908079399</v>
      </c>
      <c r="R435" s="71">
        <v>0</v>
      </c>
      <c r="S435" s="71">
        <v>0.21687714353412099</v>
      </c>
      <c r="T435" s="72"/>
      <c r="U435" s="71">
        <v>298139</v>
      </c>
      <c r="V435" s="71">
        <v>196</v>
      </c>
      <c r="W435" s="71">
        <v>66</v>
      </c>
      <c r="X435" s="71">
        <v>570</v>
      </c>
      <c r="Y435" s="71">
        <v>861</v>
      </c>
      <c r="Z435" s="71">
        <v>1575</v>
      </c>
      <c r="AA435" s="71">
        <v>1005</v>
      </c>
      <c r="AB435" s="71">
        <v>2690</v>
      </c>
      <c r="AC435" s="71">
        <v>0</v>
      </c>
      <c r="AD435" s="71">
        <v>0.21687714353412099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2181</v>
      </c>
      <c r="B436" s="70">
        <v>365</v>
      </c>
      <c r="C436" s="70">
        <v>8</v>
      </c>
      <c r="D436" s="70">
        <v>22</v>
      </c>
      <c r="E436" s="70">
        <v>2011</v>
      </c>
      <c r="F436" s="70" t="s">
        <v>178</v>
      </c>
      <c r="G436" s="70" t="s">
        <v>2173</v>
      </c>
      <c r="H436" s="70" t="s">
        <v>2174</v>
      </c>
      <c r="I436" s="148"/>
      <c r="J436" s="71">
        <v>2.9742966404072648</v>
      </c>
      <c r="K436" s="71">
        <v>0.57254197826934894</v>
      </c>
      <c r="L436" s="71">
        <v>2.5693668151203108</v>
      </c>
      <c r="M436" s="71">
        <v>3.078606447335611</v>
      </c>
      <c r="N436" s="71">
        <v>3.8820406085280621</v>
      </c>
      <c r="O436" s="71">
        <v>3.0699139920920908</v>
      </c>
      <c r="P436" s="71">
        <v>4.9435092804549958</v>
      </c>
      <c r="Q436" s="71">
        <v>0.18667093119769601</v>
      </c>
      <c r="R436" s="71">
        <v>0</v>
      </c>
      <c r="S436" s="71">
        <v>0.24635228196760761</v>
      </c>
      <c r="T436" s="72"/>
      <c r="U436" s="71">
        <v>280717</v>
      </c>
      <c r="V436" s="71">
        <v>196</v>
      </c>
      <c r="W436" s="71">
        <v>66</v>
      </c>
      <c r="X436" s="71">
        <v>570</v>
      </c>
      <c r="Y436" s="71">
        <v>859</v>
      </c>
      <c r="Z436" s="71">
        <v>1593</v>
      </c>
      <c r="AA436" s="71">
        <v>999</v>
      </c>
      <c r="AB436" s="71">
        <v>2660</v>
      </c>
      <c r="AC436" s="71">
        <v>0</v>
      </c>
      <c r="AD436" s="71">
        <v>0.24635228196760761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2182</v>
      </c>
      <c r="B437" s="70">
        <v>366</v>
      </c>
      <c r="C437" s="70">
        <v>9</v>
      </c>
      <c r="D437" s="70">
        <v>22</v>
      </c>
      <c r="E437" s="70">
        <v>2012</v>
      </c>
      <c r="F437" s="70" t="s">
        <v>179</v>
      </c>
      <c r="G437" s="70" t="s">
        <v>2173</v>
      </c>
      <c r="H437" s="70" t="s">
        <v>2174</v>
      </c>
      <c r="I437" s="148"/>
      <c r="J437" s="71">
        <v>3.0234710963400091</v>
      </c>
      <c r="K437" s="71">
        <v>0.51677848450843022</v>
      </c>
      <c r="L437" s="71">
        <v>2.4963405292718082</v>
      </c>
      <c r="M437" s="71">
        <v>2.9924670363750749</v>
      </c>
      <c r="N437" s="71">
        <v>3.7631474248835559</v>
      </c>
      <c r="O437" s="71">
        <v>3.032372630630559</v>
      </c>
      <c r="P437" s="71">
        <v>4.8074072014129703</v>
      </c>
      <c r="Q437" s="71">
        <v>0.19877317041079501</v>
      </c>
      <c r="R437" s="71">
        <v>0</v>
      </c>
      <c r="S437" s="71">
        <v>0.25037185798479372</v>
      </c>
      <c r="T437" s="72"/>
      <c r="U437" s="71">
        <v>308559</v>
      </c>
      <c r="V437" s="71">
        <v>196</v>
      </c>
      <c r="W437" s="71">
        <v>66</v>
      </c>
      <c r="X437" s="71">
        <v>570</v>
      </c>
      <c r="Y437" s="71">
        <v>866</v>
      </c>
      <c r="Z437" s="71">
        <v>1586</v>
      </c>
      <c r="AA437" s="71">
        <v>966</v>
      </c>
      <c r="AB437" s="71">
        <v>2607</v>
      </c>
      <c r="AC437" s="71">
        <v>0</v>
      </c>
      <c r="AD437" s="71">
        <v>0.25037185798479372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2183</v>
      </c>
      <c r="B438" s="70">
        <v>367</v>
      </c>
      <c r="C438" s="70">
        <v>10</v>
      </c>
      <c r="D438" s="70">
        <v>22</v>
      </c>
      <c r="E438" s="70">
        <v>2013</v>
      </c>
      <c r="F438" s="70" t="s">
        <v>180</v>
      </c>
      <c r="G438" s="70" t="s">
        <v>2173</v>
      </c>
      <c r="H438" s="70" t="s">
        <v>2174</v>
      </c>
      <c r="I438" s="148"/>
      <c r="J438" s="71">
        <v>3.9629993231074869</v>
      </c>
      <c r="K438" s="71">
        <v>0.41721436345387591</v>
      </c>
      <c r="L438" s="71">
        <v>2.420136120869576</v>
      </c>
      <c r="M438" s="71">
        <v>3.0504929526144471</v>
      </c>
      <c r="N438" s="71">
        <v>3.5556294049430459</v>
      </c>
      <c r="O438" s="71">
        <v>2.8716551567860158</v>
      </c>
      <c r="P438" s="71">
        <v>4.7955493630918369</v>
      </c>
      <c r="Q438" s="71">
        <v>0.19918885152985299</v>
      </c>
      <c r="R438" s="71">
        <v>0</v>
      </c>
      <c r="S438" s="71">
        <v>0.38190648044264142</v>
      </c>
      <c r="T438" s="72"/>
      <c r="U438" s="71">
        <v>355049</v>
      </c>
      <c r="V438" s="71">
        <v>196</v>
      </c>
      <c r="W438" s="71">
        <v>66</v>
      </c>
      <c r="X438" s="71">
        <v>570</v>
      </c>
      <c r="Y438" s="71">
        <v>874</v>
      </c>
      <c r="Z438" s="71">
        <v>1569</v>
      </c>
      <c r="AA438" s="71">
        <v>960</v>
      </c>
      <c r="AB438" s="71">
        <v>2575</v>
      </c>
      <c r="AC438" s="71">
        <v>0</v>
      </c>
      <c r="AD438" s="71">
        <v>0.38190648044264142</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2184</v>
      </c>
      <c r="B439" s="70">
        <v>368</v>
      </c>
      <c r="C439" s="70">
        <v>11</v>
      </c>
      <c r="D439" s="70">
        <v>22</v>
      </c>
      <c r="E439" s="70">
        <v>2014</v>
      </c>
      <c r="F439" s="70" t="s">
        <v>181</v>
      </c>
      <c r="G439" s="70" t="s">
        <v>2173</v>
      </c>
      <c r="H439" s="70" t="s">
        <v>2174</v>
      </c>
      <c r="I439" s="148"/>
      <c r="J439" s="71">
        <v>3.396013921357822</v>
      </c>
      <c r="K439" s="71">
        <v>0.43640376405321918</v>
      </c>
      <c r="L439" s="71">
        <v>1.425751339791494</v>
      </c>
      <c r="M439" s="71">
        <v>2.4803335476310959</v>
      </c>
      <c r="N439" s="71">
        <v>3.4800700514192351</v>
      </c>
      <c r="O439" s="71">
        <v>2.7004752994556345</v>
      </c>
      <c r="P439" s="71">
        <v>4.7903479219098486</v>
      </c>
      <c r="Q439" s="71">
        <v>0.186434141672254</v>
      </c>
      <c r="R439" s="71">
        <v>0</v>
      </c>
      <c r="S439" s="71">
        <v>0.42969048316240799</v>
      </c>
      <c r="T439" s="72"/>
      <c r="U439" s="71">
        <v>368875</v>
      </c>
      <c r="V439" s="71">
        <v>176</v>
      </c>
      <c r="W439" s="71">
        <v>49</v>
      </c>
      <c r="X439" s="71">
        <v>496</v>
      </c>
      <c r="Y439" s="71">
        <v>867</v>
      </c>
      <c r="Z439" s="71">
        <v>1554</v>
      </c>
      <c r="AA439" s="71">
        <v>954</v>
      </c>
      <c r="AB439" s="71">
        <v>2512</v>
      </c>
      <c r="AC439" s="71">
        <v>0</v>
      </c>
      <c r="AD439" s="71">
        <v>0.42969048316240799</v>
      </c>
      <c r="AE439" s="72"/>
      <c r="AF439" s="71"/>
      <c r="AG439" s="71"/>
      <c r="AH439" s="71"/>
      <c r="AI439" s="71"/>
      <c r="AJ439" s="71"/>
      <c r="AK439" s="71"/>
      <c r="AL439" s="71"/>
      <c r="AM439" s="71"/>
      <c r="AN439" s="71"/>
      <c r="AO439" s="71"/>
      <c r="AP439" s="71"/>
      <c r="AQ439" s="72"/>
      <c r="AR439" s="71">
        <v>39</v>
      </c>
      <c r="AS439" s="71">
        <v>18</v>
      </c>
      <c r="AT439" s="71">
        <v>0</v>
      </c>
      <c r="AU439" s="71">
        <v>0</v>
      </c>
      <c r="AV439" s="71">
        <v>0</v>
      </c>
      <c r="AW439" s="71">
        <v>0</v>
      </c>
      <c r="AX439" s="71"/>
      <c r="AY439" s="72"/>
      <c r="AZ439" s="71">
        <v>192.5</v>
      </c>
      <c r="BA439" s="71">
        <v>405.9</v>
      </c>
      <c r="BB439" s="71">
        <v>0</v>
      </c>
      <c r="BC439" s="71">
        <v>0</v>
      </c>
      <c r="BD439" s="71">
        <v>0</v>
      </c>
      <c r="BE439" s="71">
        <v>0</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2185</v>
      </c>
      <c r="B440" s="70">
        <v>369</v>
      </c>
      <c r="C440" s="70">
        <v>12</v>
      </c>
      <c r="D440" s="70">
        <v>22</v>
      </c>
      <c r="E440" s="70">
        <v>2015</v>
      </c>
      <c r="F440" s="70" t="s">
        <v>182</v>
      </c>
      <c r="G440" s="70" t="s">
        <v>2173</v>
      </c>
      <c r="H440" s="70" t="s">
        <v>2174</v>
      </c>
      <c r="I440" s="148"/>
      <c r="J440" s="71">
        <v>3.2508402464473241</v>
      </c>
      <c r="K440" s="71">
        <v>0.42978375139143221</v>
      </c>
      <c r="L440" s="71">
        <v>1.272230999905922</v>
      </c>
      <c r="M440" s="71">
        <v>3.2354054614546501</v>
      </c>
      <c r="N440" s="71">
        <v>3.2963545840760688</v>
      </c>
      <c r="O440" s="71">
        <v>2.648915989393736</v>
      </c>
      <c r="P440" s="71">
        <v>4.7087025412639676</v>
      </c>
      <c r="Q440" s="71">
        <v>0.17669468410080399</v>
      </c>
      <c r="R440" s="71">
        <v>0</v>
      </c>
      <c r="S440" s="71">
        <v>0.3608541163191894</v>
      </c>
      <c r="T440" s="72"/>
      <c r="U440" s="71">
        <v>381969</v>
      </c>
      <c r="V440" s="71">
        <v>176</v>
      </c>
      <c r="W440" s="71">
        <v>49</v>
      </c>
      <c r="X440" s="71">
        <v>496</v>
      </c>
      <c r="Y440" s="71">
        <v>864</v>
      </c>
      <c r="Z440" s="71">
        <v>1539</v>
      </c>
      <c r="AA440" s="71">
        <v>937</v>
      </c>
      <c r="AB440" s="71">
        <v>2432</v>
      </c>
      <c r="AC440" s="71">
        <v>0</v>
      </c>
      <c r="AD440" s="71">
        <v>0.3608541163191894</v>
      </c>
      <c r="AE440" s="72"/>
      <c r="AF440" s="71">
        <v>3660866.4049564479</v>
      </c>
      <c r="AG440" s="71">
        <v>329990.70542204572</v>
      </c>
      <c r="AH440" s="71">
        <v>264488.54104470549</v>
      </c>
      <c r="AI440" s="71">
        <v>3191343.7600445938</v>
      </c>
      <c r="AJ440" s="71">
        <v>4924704.3798510162</v>
      </c>
      <c r="AK440" s="71">
        <v>0</v>
      </c>
      <c r="AL440" s="71">
        <v>0</v>
      </c>
      <c r="AM440" s="71">
        <v>333295.39814369922</v>
      </c>
      <c r="AN440" s="71">
        <v>0</v>
      </c>
      <c r="AO440" s="71">
        <v>0</v>
      </c>
      <c r="AP440" s="71">
        <v>12704689.189462507</v>
      </c>
      <c r="AQ440" s="72"/>
      <c r="AR440" s="71">
        <v>40</v>
      </c>
      <c r="AS440" s="71">
        <v>30</v>
      </c>
      <c r="AT440" s="71">
        <v>0</v>
      </c>
      <c r="AU440" s="71">
        <v>0</v>
      </c>
      <c r="AV440" s="71">
        <v>0</v>
      </c>
      <c r="AW440" s="71">
        <v>0</v>
      </c>
      <c r="AX440" s="71"/>
      <c r="AY440" s="72"/>
      <c r="AZ440" s="71">
        <v>198</v>
      </c>
      <c r="BA440" s="71">
        <v>1200.9000000000001</v>
      </c>
      <c r="BB440" s="71">
        <v>0</v>
      </c>
      <c r="BC440" s="71">
        <v>0</v>
      </c>
      <c r="BD440" s="71">
        <v>0</v>
      </c>
      <c r="BE440" s="71">
        <v>0</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2186</v>
      </c>
      <c r="B441" s="70">
        <v>370</v>
      </c>
      <c r="C441" s="70">
        <v>13</v>
      </c>
      <c r="D441" s="70">
        <v>22</v>
      </c>
      <c r="E441" s="70">
        <v>2016</v>
      </c>
      <c r="F441" s="70" t="s">
        <v>155</v>
      </c>
      <c r="G441" s="70" t="s">
        <v>2173</v>
      </c>
      <c r="H441" s="70" t="s">
        <v>2174</v>
      </c>
      <c r="I441" s="148"/>
      <c r="J441" s="71">
        <v>2.873455076988801</v>
      </c>
      <c r="K441" s="71">
        <v>0.42728351713620938</v>
      </c>
      <c r="L441" s="71">
        <v>1.2092958438514425</v>
      </c>
      <c r="M441" s="71">
        <v>2.1528736082593127</v>
      </c>
      <c r="N441" s="71">
        <v>3.1908746166864703</v>
      </c>
      <c r="O441" s="71">
        <v>2.5946451359062008</v>
      </c>
      <c r="P441" s="71">
        <v>4.5429050083467715</v>
      </c>
      <c r="Q441" s="71">
        <v>0.16775106614685195</v>
      </c>
      <c r="R441" s="71">
        <v>0</v>
      </c>
      <c r="S441" s="71">
        <v>0.37578224592698378</v>
      </c>
      <c r="T441" s="72"/>
      <c r="U441" s="71">
        <v>332235</v>
      </c>
      <c r="V441" s="71">
        <v>176</v>
      </c>
      <c r="W441" s="71">
        <v>49</v>
      </c>
      <c r="X441" s="71">
        <v>496</v>
      </c>
      <c r="Y441" s="71">
        <v>852</v>
      </c>
      <c r="Z441" s="71">
        <v>1526</v>
      </c>
      <c r="AA441" s="71">
        <v>935</v>
      </c>
      <c r="AB441" s="71">
        <v>2375</v>
      </c>
      <c r="AC441" s="71">
        <v>0</v>
      </c>
      <c r="AD441" s="71">
        <v>0.37578224592698378</v>
      </c>
      <c r="AE441" s="72"/>
      <c r="AF441" s="71">
        <v>3315079.474068739</v>
      </c>
      <c r="AG441" s="71">
        <v>316247.00425866188</v>
      </c>
      <c r="AH441" s="71">
        <v>193006.05678899959</v>
      </c>
      <c r="AI441" s="71">
        <v>3171061.576002249</v>
      </c>
      <c r="AJ441" s="71">
        <v>4777979.3748290827</v>
      </c>
      <c r="AK441" s="71">
        <v>0</v>
      </c>
      <c r="AL441" s="71">
        <v>0</v>
      </c>
      <c r="AM441" s="71">
        <v>325736.65621621627</v>
      </c>
      <c r="AN441" s="71">
        <v>0</v>
      </c>
      <c r="AO441" s="71">
        <v>0</v>
      </c>
      <c r="AP441" s="71">
        <v>12099110.142163947</v>
      </c>
      <c r="AQ441" s="72"/>
      <c r="AR441" s="71">
        <v>50</v>
      </c>
      <c r="AS441" s="71">
        <v>49</v>
      </c>
      <c r="AT441" s="71">
        <v>0</v>
      </c>
      <c r="AU441" s="71">
        <v>0</v>
      </c>
      <c r="AV441" s="71">
        <v>0</v>
      </c>
      <c r="AW441" s="71">
        <v>0</v>
      </c>
      <c r="AX441" s="71"/>
      <c r="AY441" s="72"/>
      <c r="AZ441" s="71">
        <v>265.10000000000002</v>
      </c>
      <c r="BA441" s="71">
        <v>2022.7</v>
      </c>
      <c r="BB441" s="71">
        <v>0</v>
      </c>
      <c r="BC441" s="71">
        <v>0</v>
      </c>
      <c r="BD441" s="71">
        <v>0</v>
      </c>
      <c r="BE441" s="71">
        <v>0</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2187</v>
      </c>
      <c r="B442" s="70">
        <v>371</v>
      </c>
      <c r="C442" s="70">
        <v>14</v>
      </c>
      <c r="D442" s="70">
        <v>22</v>
      </c>
      <c r="E442" s="70">
        <v>2017</v>
      </c>
      <c r="F442" s="70" t="s">
        <v>156</v>
      </c>
      <c r="G442" s="70" t="s">
        <v>2173</v>
      </c>
      <c r="H442" s="70" t="s">
        <v>2174</v>
      </c>
      <c r="I442" s="148"/>
      <c r="J442" s="71">
        <v>2.4564884301711754</v>
      </c>
      <c r="K442" s="71">
        <v>0.42534456674285748</v>
      </c>
      <c r="L442" s="71">
        <v>1.2982051502993726</v>
      </c>
      <c r="M442" s="71">
        <v>1.9063451616748324</v>
      </c>
      <c r="N442" s="71">
        <v>3.101367636628479</v>
      </c>
      <c r="O442" s="71">
        <v>2.5155106758407428</v>
      </c>
      <c r="P442" s="71">
        <v>4.4417081723477194</v>
      </c>
      <c r="Q442" s="71">
        <v>0.159145391493421</v>
      </c>
      <c r="R442" s="71">
        <v>0</v>
      </c>
      <c r="S442" s="71">
        <v>0.22605966468723612</v>
      </c>
      <c r="T442" s="72"/>
      <c r="U442" s="71">
        <v>288940</v>
      </c>
      <c r="V442" s="71">
        <v>176</v>
      </c>
      <c r="W442" s="71">
        <v>49</v>
      </c>
      <c r="X442" s="71">
        <v>496</v>
      </c>
      <c r="Y442" s="71">
        <v>857</v>
      </c>
      <c r="Z442" s="71">
        <v>1504</v>
      </c>
      <c r="AA442" s="71">
        <v>920</v>
      </c>
      <c r="AB442" s="71">
        <v>2330</v>
      </c>
      <c r="AC442" s="71">
        <v>0</v>
      </c>
      <c r="AD442" s="71">
        <v>0.22605966468723609</v>
      </c>
      <c r="AE442" s="72"/>
      <c r="AF442" s="71">
        <v>2872344.789195878</v>
      </c>
      <c r="AG442" s="71">
        <v>318285.93458439183</v>
      </c>
      <c r="AH442" s="71">
        <v>265968.91977917438</v>
      </c>
      <c r="AI442" s="71">
        <v>2994186.82855165</v>
      </c>
      <c r="AJ442" s="71">
        <v>4485816.6474121278</v>
      </c>
      <c r="AK442" s="71">
        <v>0</v>
      </c>
      <c r="AL442" s="71">
        <v>0</v>
      </c>
      <c r="AM442" s="71">
        <v>320064.83546874969</v>
      </c>
      <c r="AN442" s="71">
        <v>0</v>
      </c>
      <c r="AO442" s="71">
        <v>0</v>
      </c>
      <c r="AP442" s="71">
        <v>11256667.954991974</v>
      </c>
      <c r="AQ442" s="72"/>
      <c r="AR442" s="71">
        <v>52</v>
      </c>
      <c r="AS442" s="71">
        <v>56</v>
      </c>
      <c r="AT442" s="71">
        <v>0</v>
      </c>
      <c r="AU442" s="71">
        <v>0</v>
      </c>
      <c r="AV442" s="71">
        <v>0</v>
      </c>
      <c r="AW442" s="71">
        <v>0</v>
      </c>
      <c r="AX442" s="71"/>
      <c r="AY442" s="72"/>
      <c r="AZ442" s="71">
        <v>274.60000000000002</v>
      </c>
      <c r="BA442" s="71">
        <v>2276.5</v>
      </c>
      <c r="BB442" s="71">
        <v>0</v>
      </c>
      <c r="BC442" s="71">
        <v>0</v>
      </c>
      <c r="BD442" s="71">
        <v>0</v>
      </c>
      <c r="BE442" s="71">
        <v>0</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2188</v>
      </c>
      <c r="B443" s="70">
        <v>372</v>
      </c>
      <c r="C443" s="70">
        <v>15</v>
      </c>
      <c r="D443" s="70">
        <v>22</v>
      </c>
      <c r="E443" s="70">
        <v>2018</v>
      </c>
      <c r="F443" s="70" t="s">
        <v>183</v>
      </c>
      <c r="G443" s="70" t="s">
        <v>2173</v>
      </c>
      <c r="H443" s="70" t="s">
        <v>2174</v>
      </c>
      <c r="I443" s="148"/>
      <c r="J443" s="71">
        <v>1.9761266177298864</v>
      </c>
      <c r="K443" s="71">
        <v>0.40067218651838582</v>
      </c>
      <c r="L443" s="71">
        <v>1.150090230806641</v>
      </c>
      <c r="M443" s="71">
        <v>1.9711218742235679</v>
      </c>
      <c r="N443" s="71">
        <v>2.7516862027162108</v>
      </c>
      <c r="O443" s="71">
        <v>2.4354272505180008</v>
      </c>
      <c r="P443" s="71">
        <v>4.2875569960568463</v>
      </c>
      <c r="Q443" s="71">
        <v>0.14431815760671299</v>
      </c>
      <c r="R443" s="71">
        <v>0</v>
      </c>
      <c r="S443" s="71">
        <v>0.20419602821603577</v>
      </c>
      <c r="T443" s="72"/>
      <c r="U443" s="71">
        <v>247883</v>
      </c>
      <c r="V443" s="71">
        <v>176</v>
      </c>
      <c r="W443" s="71">
        <v>49</v>
      </c>
      <c r="X443" s="71">
        <v>496</v>
      </c>
      <c r="Y443" s="71">
        <v>847</v>
      </c>
      <c r="Z443" s="71">
        <v>1484</v>
      </c>
      <c r="AA443" s="71">
        <v>897</v>
      </c>
      <c r="AB443" s="71">
        <v>2277</v>
      </c>
      <c r="AC443" s="71">
        <v>0</v>
      </c>
      <c r="AD443" s="71">
        <v>0.2041960282160358</v>
      </c>
      <c r="AE443" s="72"/>
      <c r="AF443" s="71">
        <v>2346674.7905396419</v>
      </c>
      <c r="AG443" s="71">
        <v>284010.28643896081</v>
      </c>
      <c r="AH443" s="71">
        <v>250621.32592649141</v>
      </c>
      <c r="AI443" s="71">
        <v>3049346.9635763131</v>
      </c>
      <c r="AJ443" s="71">
        <v>4208242.0485890517</v>
      </c>
      <c r="AK443" s="71">
        <v>0</v>
      </c>
      <c r="AL443" s="71">
        <v>0</v>
      </c>
      <c r="AM443" s="71">
        <v>313431.57909042441</v>
      </c>
      <c r="AN443" s="71">
        <v>0</v>
      </c>
      <c r="AO443" s="71">
        <v>0</v>
      </c>
      <c r="AP443" s="71">
        <v>10452326.994160883</v>
      </c>
      <c r="AQ443" s="72"/>
      <c r="AR443" s="71">
        <v>57</v>
      </c>
      <c r="AS443" s="71">
        <v>70</v>
      </c>
      <c r="AT443" s="71">
        <v>0</v>
      </c>
      <c r="AU443" s="71">
        <v>0</v>
      </c>
      <c r="AV443" s="71">
        <v>0</v>
      </c>
      <c r="AW443" s="71">
        <v>0</v>
      </c>
      <c r="AX443" s="71"/>
      <c r="AY443" s="72"/>
      <c r="AZ443" s="71">
        <v>301.7</v>
      </c>
      <c r="BA443" s="71">
        <v>2845</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2189</v>
      </c>
      <c r="B444" s="70">
        <v>373</v>
      </c>
      <c r="C444" s="70">
        <v>16</v>
      </c>
      <c r="D444" s="70">
        <v>22</v>
      </c>
      <c r="E444" s="70">
        <v>2019</v>
      </c>
      <c r="F444" s="70" t="s">
        <v>158</v>
      </c>
      <c r="G444" s="1064" t="s">
        <v>2173</v>
      </c>
      <c r="H444" s="70" t="s">
        <v>2174</v>
      </c>
      <c r="I444" s="148"/>
      <c r="J444" s="71">
        <v>2.298141938816022</v>
      </c>
      <c r="K444" s="71">
        <v>0.3642903946583142</v>
      </c>
      <c r="L444" s="71">
        <v>1.1553289538381364</v>
      </c>
      <c r="M444" s="71">
        <v>2.0238970229099982</v>
      </c>
      <c r="N444" s="71">
        <v>2.573991554737511</v>
      </c>
      <c r="O444" s="71">
        <v>2.3495887279031415</v>
      </c>
      <c r="P444" s="71">
        <v>4.2139411673168494</v>
      </c>
      <c r="Q444" s="71">
        <v>0.13662642607035899</v>
      </c>
      <c r="R444" s="71">
        <v>0</v>
      </c>
      <c r="S444" s="71">
        <v>0.2427569291663377</v>
      </c>
      <c r="T444" s="72"/>
      <c r="U444" s="71">
        <v>303011</v>
      </c>
      <c r="V444" s="71">
        <v>176</v>
      </c>
      <c r="W444" s="71">
        <v>49</v>
      </c>
      <c r="X444" s="71">
        <v>496</v>
      </c>
      <c r="Y444" s="71">
        <v>834</v>
      </c>
      <c r="Z444" s="71">
        <v>1471</v>
      </c>
      <c r="AA444" s="71">
        <v>875</v>
      </c>
      <c r="AB444" s="71">
        <v>2214</v>
      </c>
      <c r="AC444" s="71">
        <v>0</v>
      </c>
      <c r="AD444" s="71">
        <v>0.2427569291663377</v>
      </c>
      <c r="AE444" s="72"/>
      <c r="AF444" s="71">
        <v>2885710.0720366291</v>
      </c>
      <c r="AG444" s="71">
        <v>275643.03109109798</v>
      </c>
      <c r="AH444" s="71">
        <v>264179.2183954682</v>
      </c>
      <c r="AI444" s="71">
        <v>3385271.530252601</v>
      </c>
      <c r="AJ444" s="71">
        <v>3854681.134110976</v>
      </c>
      <c r="AK444" s="71">
        <v>0</v>
      </c>
      <c r="AL444" s="71">
        <v>0</v>
      </c>
      <c r="AM444" s="71">
        <v>301530.13301692344</v>
      </c>
      <c r="AN444" s="71">
        <v>0</v>
      </c>
      <c r="AO444" s="71">
        <v>0</v>
      </c>
      <c r="AP444" s="71">
        <v>10967015.118903695</v>
      </c>
      <c r="AQ444" s="72"/>
      <c r="AR444" s="71">
        <v>58</v>
      </c>
      <c r="AS444" s="71">
        <v>79</v>
      </c>
      <c r="AT444" s="71">
        <v>0</v>
      </c>
      <c r="AU444" s="71">
        <v>0</v>
      </c>
      <c r="AV444" s="71">
        <v>0</v>
      </c>
      <c r="AW444" s="71">
        <v>0</v>
      </c>
      <c r="AX444" s="71"/>
      <c r="AY444" s="72"/>
      <c r="AZ444" s="71">
        <v>307</v>
      </c>
      <c r="BA444" s="71">
        <v>3161.3</v>
      </c>
      <c r="BB444" s="71">
        <v>0</v>
      </c>
      <c r="BC444" s="71">
        <v>0</v>
      </c>
      <c r="BD444" s="71">
        <v>0</v>
      </c>
      <c r="BE444" s="71">
        <v>0</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2190</v>
      </c>
      <c r="B445" s="70">
        <v>374</v>
      </c>
      <c r="C445" s="70">
        <v>17</v>
      </c>
      <c r="D445" s="70">
        <v>22</v>
      </c>
      <c r="E445" s="70">
        <v>2020</v>
      </c>
      <c r="F445" s="70" t="s">
        <v>159</v>
      </c>
      <c r="G445" s="1064" t="s">
        <v>2173</v>
      </c>
      <c r="H445" s="70" t="s">
        <v>2174</v>
      </c>
      <c r="I445" s="148"/>
      <c r="J445" s="71">
        <v>2.3617157763803109</v>
      </c>
      <c r="K445" s="71">
        <v>0.35368805355939859</v>
      </c>
      <c r="L445" s="71">
        <v>2.5179718666568687</v>
      </c>
      <c r="M445" s="71">
        <v>1.7785514519398979</v>
      </c>
      <c r="N445" s="71">
        <v>2.4738341750729291</v>
      </c>
      <c r="O445" s="71">
        <v>2.030583176283316</v>
      </c>
      <c r="P445" s="71">
        <v>3.9374038580163035</v>
      </c>
      <c r="Q445" s="71">
        <v>0.128416455562847</v>
      </c>
      <c r="R445" s="71">
        <v>0</v>
      </c>
      <c r="S445" s="71">
        <v>0.26759638597066893</v>
      </c>
      <c r="T445" s="72"/>
      <c r="U445" s="71">
        <v>298943</v>
      </c>
      <c r="V445" s="71">
        <v>155</v>
      </c>
      <c r="W445" s="71">
        <v>126</v>
      </c>
      <c r="X445" s="71">
        <v>496</v>
      </c>
      <c r="Y445" s="71">
        <v>826</v>
      </c>
      <c r="Z445" s="71">
        <v>1451</v>
      </c>
      <c r="AA445" s="71">
        <v>869</v>
      </c>
      <c r="AB445" s="71">
        <v>2178</v>
      </c>
      <c r="AC445" s="71">
        <v>0</v>
      </c>
      <c r="AD445" s="71">
        <v>0.26759638597066893</v>
      </c>
      <c r="AE445" s="72"/>
      <c r="AF445" s="71">
        <v>2965276.467584746</v>
      </c>
      <c r="AG445" s="71">
        <v>260989.30391611863</v>
      </c>
      <c r="AH445" s="71">
        <v>611203.6803743192</v>
      </c>
      <c r="AI445" s="71">
        <v>3139897.4645312391</v>
      </c>
      <c r="AJ445" s="71">
        <v>4467955.6088209096</v>
      </c>
      <c r="AK445" s="71"/>
      <c r="AL445" s="71"/>
      <c r="AM445" s="71">
        <v>284253.19808470056</v>
      </c>
      <c r="AN445" s="71"/>
      <c r="AO445" s="71"/>
      <c r="AP445" s="71">
        <v>11729575.723312033</v>
      </c>
      <c r="AQ445" s="72"/>
      <c r="AR445" s="71">
        <v>58</v>
      </c>
      <c r="AS445" s="71">
        <v>84</v>
      </c>
      <c r="AT445" s="71">
        <v>0</v>
      </c>
      <c r="AU445" s="71">
        <v>0</v>
      </c>
      <c r="AV445" s="71">
        <v>0</v>
      </c>
      <c r="AW445" s="71">
        <v>0</v>
      </c>
      <c r="AX445" s="71"/>
      <c r="AY445" s="72"/>
      <c r="AZ445" s="71">
        <v>307</v>
      </c>
      <c r="BA445" s="71">
        <v>3392.3000000000011</v>
      </c>
      <c r="BB445" s="71">
        <v>0</v>
      </c>
      <c r="BC445" s="71">
        <v>0</v>
      </c>
      <c r="BD445" s="71">
        <v>0</v>
      </c>
      <c r="BE445" s="71">
        <v>0</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2191</v>
      </c>
      <c r="B446" s="70">
        <v>374</v>
      </c>
      <c r="C446" s="70">
        <v>18</v>
      </c>
      <c r="D446" s="70">
        <v>22</v>
      </c>
      <c r="E446" s="70">
        <v>2021</v>
      </c>
      <c r="F446" s="70" t="s">
        <v>160</v>
      </c>
      <c r="G446" s="70" t="s">
        <v>2173</v>
      </c>
      <c r="H446" s="70" t="s">
        <v>2174</v>
      </c>
      <c r="I446" s="148"/>
      <c r="J446" s="71">
        <v>2.676859817773785</v>
      </c>
      <c r="K446" s="71">
        <v>0.38561968272887198</v>
      </c>
      <c r="L446" s="71">
        <v>2.8352415867116996</v>
      </c>
      <c r="M446" s="71">
        <v>2.0310558290887122</v>
      </c>
      <c r="N446" s="71">
        <v>2.5366604563676414</v>
      </c>
      <c r="O446" s="71">
        <v>1.9422048684968889</v>
      </c>
      <c r="P446" s="71">
        <v>3.996084515400034</v>
      </c>
      <c r="Q446" s="71">
        <v>0.12500679693791</v>
      </c>
      <c r="R446" s="71">
        <v>0</v>
      </c>
      <c r="S446" s="71">
        <v>0.26837263637174208</v>
      </c>
      <c r="T446" s="72"/>
      <c r="U446" s="71">
        <v>363895</v>
      </c>
      <c r="V446" s="71">
        <v>155</v>
      </c>
      <c r="W446" s="71">
        <v>126</v>
      </c>
      <c r="X446" s="71">
        <v>496</v>
      </c>
      <c r="Y446" s="71">
        <v>816</v>
      </c>
      <c r="Z446" s="71">
        <v>1429</v>
      </c>
      <c r="AA446" s="71">
        <v>860</v>
      </c>
      <c r="AB446" s="71">
        <v>2141</v>
      </c>
      <c r="AC446" s="71">
        <v>0</v>
      </c>
      <c r="AD446" s="71">
        <v>0.26837263637174208</v>
      </c>
      <c r="AE446" s="72"/>
      <c r="AF446" s="71">
        <v>3263746.2018951336</v>
      </c>
      <c r="AG446" s="71">
        <v>266084.01442712068</v>
      </c>
      <c r="AH446" s="71">
        <v>657606.96576122986</v>
      </c>
      <c r="AI446" s="71">
        <v>3117344.3106320444</v>
      </c>
      <c r="AJ446" s="71">
        <v>4271398.9611041527</v>
      </c>
      <c r="AK446" s="71">
        <v>0</v>
      </c>
      <c r="AL446" s="71">
        <v>0</v>
      </c>
      <c r="AM446" s="71">
        <v>281035.98379650607</v>
      </c>
      <c r="AN446" s="71">
        <v>0</v>
      </c>
      <c r="AO446" s="71">
        <v>0</v>
      </c>
      <c r="AP446" s="71">
        <v>11857216.437616186</v>
      </c>
      <c r="AQ446" s="72"/>
      <c r="AR446" s="71">
        <v>58</v>
      </c>
      <c r="AS446" s="71">
        <v>87</v>
      </c>
      <c r="AT446" s="71">
        <v>0</v>
      </c>
      <c r="AU446" s="71">
        <v>0</v>
      </c>
      <c r="AV446" s="71">
        <v>0</v>
      </c>
      <c r="AW446" s="71">
        <v>0</v>
      </c>
      <c r="AX446" s="71"/>
      <c r="AY446" s="72"/>
      <c r="AZ446" s="71">
        <v>307</v>
      </c>
      <c r="BA446" s="71">
        <v>3524.3000000000011</v>
      </c>
      <c r="BB446" s="71">
        <v>0</v>
      </c>
      <c r="BC446" s="71">
        <v>0</v>
      </c>
      <c r="BD446" s="71">
        <v>0</v>
      </c>
      <c r="BE446" s="71">
        <v>0</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2192</v>
      </c>
      <c r="B447" s="70">
        <v>374</v>
      </c>
      <c r="C447" s="70">
        <v>19</v>
      </c>
      <c r="D447" s="70">
        <v>22</v>
      </c>
      <c r="E447" s="70">
        <v>2022</v>
      </c>
      <c r="F447" s="70" t="s">
        <v>161</v>
      </c>
      <c r="G447" s="70" t="s">
        <v>2173</v>
      </c>
      <c r="H447" s="70" t="s">
        <v>2174</v>
      </c>
      <c r="I447" s="148"/>
      <c r="J447" s="71">
        <v>2.3814876909738736</v>
      </c>
      <c r="K447" s="71">
        <v>0.36769687809323359</v>
      </c>
      <c r="L447" s="71">
        <v>2.4060462811436518</v>
      </c>
      <c r="M447" s="71">
        <v>1.8354368929035534</v>
      </c>
      <c r="N447" s="71">
        <v>2.7219851786082905</v>
      </c>
      <c r="O447" s="71">
        <v>2.0270280020249514</v>
      </c>
      <c r="P447" s="71">
        <v>4.0184643306497518</v>
      </c>
      <c r="Q447" s="71">
        <v>0.12415649784744071</v>
      </c>
      <c r="R447" s="71">
        <v>0</v>
      </c>
      <c r="S447" s="71">
        <v>0.20832012359453339</v>
      </c>
      <c r="T447" s="72"/>
      <c r="U447" s="71">
        <v>365219</v>
      </c>
      <c r="V447" s="71">
        <v>155</v>
      </c>
      <c r="W447" s="71">
        <v>126</v>
      </c>
      <c r="X447" s="71">
        <v>496</v>
      </c>
      <c r="Y447" s="71">
        <v>825</v>
      </c>
      <c r="Z447" s="71">
        <v>1417</v>
      </c>
      <c r="AA447" s="71">
        <v>878</v>
      </c>
      <c r="AB447" s="71">
        <v>2109</v>
      </c>
      <c r="AC447" s="71">
        <v>0</v>
      </c>
      <c r="AD447" s="71">
        <v>0.20832012359453339</v>
      </c>
      <c r="AE447" s="72"/>
      <c r="AF447" s="71">
        <v>2906314.1815538821</v>
      </c>
      <c r="AG447" s="71">
        <v>269845.80024840886</v>
      </c>
      <c r="AH447" s="71">
        <v>695016.08355869143</v>
      </c>
      <c r="AI447" s="71">
        <v>3005551.5591621613</v>
      </c>
      <c r="AJ447" s="71">
        <v>4629391.0122871976</v>
      </c>
      <c r="AK447" s="71">
        <v>0</v>
      </c>
      <c r="AL447" s="71">
        <v>0</v>
      </c>
      <c r="AM447" s="71">
        <v>272329.4639046067</v>
      </c>
      <c r="AN447" s="71">
        <v>0</v>
      </c>
      <c r="AO447" s="71">
        <v>0</v>
      </c>
      <c r="AP447" s="71">
        <v>11778448.100714948</v>
      </c>
      <c r="AQ447" s="72"/>
      <c r="AR447" s="71">
        <v>61</v>
      </c>
      <c r="AS447" s="71">
        <v>89</v>
      </c>
      <c r="AT447" s="71">
        <v>0</v>
      </c>
      <c r="AU447" s="71">
        <v>0</v>
      </c>
      <c r="AV447" s="71">
        <v>0</v>
      </c>
      <c r="AW447" s="71">
        <v>0</v>
      </c>
      <c r="AX447" s="71"/>
      <c r="AY447" s="72"/>
      <c r="AZ447" s="71">
        <v>327.5</v>
      </c>
      <c r="BA447" s="71">
        <v>3623.3000000000011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2193</v>
      </c>
      <c r="B448" s="70">
        <v>374</v>
      </c>
      <c r="C448" s="70">
        <v>20</v>
      </c>
      <c r="D448" s="70">
        <v>22</v>
      </c>
      <c r="E448" s="70">
        <v>2023</v>
      </c>
      <c r="F448" s="70" t="s">
        <v>1539</v>
      </c>
      <c r="G448" s="70" t="s">
        <v>2173</v>
      </c>
      <c r="H448" s="70" t="s">
        <v>2174</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63</v>
      </c>
      <c r="AS448" s="71">
        <v>89</v>
      </c>
      <c r="AT448" s="71">
        <v>0</v>
      </c>
      <c r="AU448" s="71">
        <v>0</v>
      </c>
      <c r="AV448" s="71">
        <v>0</v>
      </c>
      <c r="AW448" s="71">
        <v>0</v>
      </c>
      <c r="AX448" s="71"/>
      <c r="AY448" s="72"/>
      <c r="AZ448" s="71">
        <v>343.6</v>
      </c>
      <c r="BA448" s="71">
        <v>3623.3000000000011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2194</v>
      </c>
      <c r="B449" s="70">
        <v>374</v>
      </c>
      <c r="C449" s="70">
        <v>21</v>
      </c>
      <c r="D449" s="70">
        <v>22</v>
      </c>
      <c r="E449" s="70">
        <v>2024</v>
      </c>
      <c r="F449" s="70" t="s">
        <v>1554</v>
      </c>
      <c r="G449" s="70" t="s">
        <v>2173</v>
      </c>
      <c r="H449" s="70" t="s">
        <v>2174</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2195</v>
      </c>
      <c r="B450" s="70">
        <v>1</v>
      </c>
      <c r="C450" s="70">
        <v>1</v>
      </c>
      <c r="D450" s="70">
        <v>1</v>
      </c>
      <c r="E450" s="70">
        <v>1990</v>
      </c>
      <c r="F450" s="70" t="s">
        <v>787</v>
      </c>
      <c r="G450" s="70" t="s">
        <v>1582</v>
      </c>
      <c r="H450" s="70" t="s">
        <v>1583</v>
      </c>
      <c r="I450" s="148" t="s">
        <v>793</v>
      </c>
      <c r="J450" s="71">
        <v>0</v>
      </c>
      <c r="K450" s="71">
        <v>0.19675345835720831</v>
      </c>
      <c r="L450" s="71">
        <v>6.5831565591653733</v>
      </c>
      <c r="M450" s="71">
        <v>3.101461523317306</v>
      </c>
      <c r="N450" s="71">
        <v>4.1649868520142608</v>
      </c>
      <c r="O450" s="71">
        <v>2.5430835444622728</v>
      </c>
      <c r="P450" s="71">
        <v>4.1431385438239996</v>
      </c>
      <c r="Q450" s="71">
        <v>0.14590485877193801</v>
      </c>
      <c r="R450" s="71">
        <v>0</v>
      </c>
      <c r="S450" s="71">
        <v>0.1188121430202846</v>
      </c>
      <c r="T450" s="72"/>
      <c r="U450" s="71">
        <v>0</v>
      </c>
      <c r="V450" s="71">
        <v>36</v>
      </c>
      <c r="W450" s="71">
        <v>77</v>
      </c>
      <c r="X450" s="71">
        <v>1040</v>
      </c>
      <c r="Y450" s="71">
        <v>891</v>
      </c>
      <c r="Z450" s="71">
        <v>1046</v>
      </c>
      <c r="AA450" s="71">
        <v>1006</v>
      </c>
      <c r="AB450" s="71">
        <v>2369</v>
      </c>
      <c r="AC450" s="71">
        <v>0</v>
      </c>
      <c r="AD450" s="71">
        <v>0.1188121430202846</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2196</v>
      </c>
      <c r="B451" s="70">
        <v>2</v>
      </c>
      <c r="C451" s="70">
        <v>2</v>
      </c>
      <c r="D451" s="70">
        <v>1</v>
      </c>
      <c r="E451" s="70">
        <v>2005</v>
      </c>
      <c r="F451" s="70" t="s">
        <v>789</v>
      </c>
      <c r="G451" s="70" t="s">
        <v>1582</v>
      </c>
      <c r="H451" s="70" t="s">
        <v>1583</v>
      </c>
      <c r="I451" s="148"/>
      <c r="J451" s="71">
        <v>2.9821880724306529</v>
      </c>
      <c r="K451" s="71">
        <v>0.28193316891899062</v>
      </c>
      <c r="L451" s="71">
        <v>4.5045625776920746</v>
      </c>
      <c r="M451" s="71">
        <v>4.4212607519001406</v>
      </c>
      <c r="N451" s="71">
        <v>4.4340164077209234</v>
      </c>
      <c r="O451" s="71">
        <v>2.7628020684411618</v>
      </c>
      <c r="P451" s="71">
        <v>3.5301217826400229</v>
      </c>
      <c r="Q451" s="71">
        <v>0.12584098098485799</v>
      </c>
      <c r="R451" s="71">
        <v>0</v>
      </c>
      <c r="S451" s="71">
        <v>0</v>
      </c>
      <c r="T451" s="72"/>
      <c r="U451" s="71">
        <v>92106</v>
      </c>
      <c r="V451" s="71">
        <v>86</v>
      </c>
      <c r="W451" s="71">
        <v>40</v>
      </c>
      <c r="X451" s="71">
        <v>718</v>
      </c>
      <c r="Y451" s="71">
        <v>904</v>
      </c>
      <c r="Z451" s="71">
        <v>1315</v>
      </c>
      <c r="AA451" s="71">
        <v>702</v>
      </c>
      <c r="AB451" s="71">
        <v>2136</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2197</v>
      </c>
      <c r="B452" s="70">
        <v>3</v>
      </c>
      <c r="C452" s="70">
        <v>3</v>
      </c>
      <c r="D452" s="70">
        <v>1</v>
      </c>
      <c r="E452" s="70">
        <v>2006</v>
      </c>
      <c r="F452" s="70" t="s">
        <v>790</v>
      </c>
      <c r="G452" s="70" t="s">
        <v>1582</v>
      </c>
      <c r="H452" s="70" t="s">
        <v>1583</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2198</v>
      </c>
      <c r="B453" s="70">
        <v>4</v>
      </c>
      <c r="C453" s="70">
        <v>4</v>
      </c>
      <c r="D453" s="70">
        <v>1</v>
      </c>
      <c r="E453" s="70">
        <v>2007</v>
      </c>
      <c r="F453" s="70" t="s">
        <v>791</v>
      </c>
      <c r="G453" s="70" t="s">
        <v>1582</v>
      </c>
      <c r="H453" s="70" t="s">
        <v>1583</v>
      </c>
      <c r="I453" s="148"/>
      <c r="J453" s="71">
        <v>3.0799129057074</v>
      </c>
      <c r="K453" s="71">
        <v>0.25847876255523472</v>
      </c>
      <c r="L453" s="71">
        <v>3.364821479578358</v>
      </c>
      <c r="M453" s="71">
        <v>5.1128126636730959</v>
      </c>
      <c r="N453" s="71">
        <v>4.3489986094182358</v>
      </c>
      <c r="O453" s="71">
        <v>2.536423035167934</v>
      </c>
      <c r="P453" s="71">
        <v>3.508166468936408</v>
      </c>
      <c r="Q453" s="71">
        <v>0.12857489419078599</v>
      </c>
      <c r="R453" s="71">
        <v>0</v>
      </c>
      <c r="S453" s="71">
        <v>0</v>
      </c>
      <c r="T453" s="72"/>
      <c r="U453" s="71">
        <v>101145</v>
      </c>
      <c r="V453" s="71">
        <v>86</v>
      </c>
      <c r="W453" s="71">
        <v>41</v>
      </c>
      <c r="X453" s="71">
        <v>1040</v>
      </c>
      <c r="Y453" s="71">
        <v>889</v>
      </c>
      <c r="Z453" s="71">
        <v>1255</v>
      </c>
      <c r="AA453" s="71">
        <v>687</v>
      </c>
      <c r="AB453" s="71">
        <v>2067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2199</v>
      </c>
      <c r="B454" s="70">
        <v>5</v>
      </c>
      <c r="C454" s="70">
        <v>5</v>
      </c>
      <c r="D454" s="70">
        <v>1</v>
      </c>
      <c r="E454" s="70">
        <v>2008</v>
      </c>
      <c r="F454" s="70" t="s">
        <v>792</v>
      </c>
      <c r="G454" s="70" t="s">
        <v>1582</v>
      </c>
      <c r="H454" s="70" t="s">
        <v>1583</v>
      </c>
      <c r="I454" s="148"/>
      <c r="J454" s="71">
        <v>2.95335067313238</v>
      </c>
      <c r="K454" s="71">
        <v>0.22685581793796991</v>
      </c>
      <c r="L454" s="71">
        <v>2.905396352760643</v>
      </c>
      <c r="M454" s="71">
        <v>5.982485918141264</v>
      </c>
      <c r="N454" s="71">
        <v>4.3877044934902516</v>
      </c>
      <c r="O454" s="71">
        <v>2.4133197125437329</v>
      </c>
      <c r="P454" s="71">
        <v>3.412356121632107</v>
      </c>
      <c r="Q454" s="71">
        <v>0.123924055475565</v>
      </c>
      <c r="R454" s="71">
        <v>0</v>
      </c>
      <c r="S454" s="71">
        <v>0</v>
      </c>
      <c r="T454" s="72"/>
      <c r="U454" s="71">
        <v>101905</v>
      </c>
      <c r="V454" s="71">
        <v>86</v>
      </c>
      <c r="W454" s="71">
        <v>41</v>
      </c>
      <c r="X454" s="71">
        <v>1040</v>
      </c>
      <c r="Y454" s="71">
        <v>885</v>
      </c>
      <c r="Z454" s="71">
        <v>1236</v>
      </c>
      <c r="AA454" s="71">
        <v>669</v>
      </c>
      <c r="AB454" s="71">
        <v>2025</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2200</v>
      </c>
      <c r="B455" s="70">
        <v>6</v>
      </c>
      <c r="C455" s="70">
        <v>6</v>
      </c>
      <c r="D455" s="70">
        <v>1</v>
      </c>
      <c r="E455" s="70">
        <v>2009</v>
      </c>
      <c r="F455" s="70" t="s">
        <v>176</v>
      </c>
      <c r="G455" s="70" t="s">
        <v>1582</v>
      </c>
      <c r="H455" s="70" t="s">
        <v>1583</v>
      </c>
      <c r="I455" s="148"/>
      <c r="J455" s="71">
        <v>2.6780249576650959</v>
      </c>
      <c r="K455" s="71">
        <v>0.1249188431391428</v>
      </c>
      <c r="L455" s="71">
        <v>2.16438235862829</v>
      </c>
      <c r="M455" s="71">
        <v>5.2107886503906453</v>
      </c>
      <c r="N455" s="71">
        <v>3.6878170489655568</v>
      </c>
      <c r="O455" s="71">
        <v>2.35794739720171</v>
      </c>
      <c r="P455" s="71">
        <v>3.2692446259733638</v>
      </c>
      <c r="Q455" s="71">
        <v>0.11601174312962299</v>
      </c>
      <c r="R455" s="71">
        <v>0</v>
      </c>
      <c r="S455" s="71">
        <v>0</v>
      </c>
      <c r="T455" s="72"/>
      <c r="U455" s="71">
        <v>93316</v>
      </c>
      <c r="V455" s="71">
        <v>58</v>
      </c>
      <c r="W455" s="71">
        <v>35</v>
      </c>
      <c r="X455" s="71">
        <v>1144</v>
      </c>
      <c r="Y455" s="71">
        <v>866</v>
      </c>
      <c r="Z455" s="71">
        <v>1192</v>
      </c>
      <c r="AA455" s="71">
        <v>658</v>
      </c>
      <c r="AB455" s="71">
        <v>1990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17.8</v>
      </c>
      <c r="BM455" s="71">
        <v>0</v>
      </c>
      <c r="BN455" s="72"/>
      <c r="BO455" s="71">
        <v>0</v>
      </c>
      <c r="BP455" s="71">
        <v>0</v>
      </c>
      <c r="BQ455" s="71">
        <v>0</v>
      </c>
      <c r="BR455" s="71">
        <v>0</v>
      </c>
      <c r="BS455" s="71">
        <v>1</v>
      </c>
      <c r="BT455" s="71">
        <v>0</v>
      </c>
      <c r="BU455"/>
      <c r="BV455" s="70">
        <v>17.8</v>
      </c>
      <c r="BW455" s="70">
        <v>0</v>
      </c>
      <c r="BX455" s="70">
        <v>0</v>
      </c>
      <c r="BY455" s="70">
        <v>0</v>
      </c>
      <c r="BZ455" s="70">
        <v>0</v>
      </c>
      <c r="CA455" s="70">
        <v>0</v>
      </c>
      <c r="CB455" s="70">
        <v>0</v>
      </c>
      <c r="CC455" s="70">
        <v>0</v>
      </c>
      <c r="CD455" s="70">
        <v>0</v>
      </c>
    </row>
    <row r="456" spans="1:82">
      <c r="A456" s="70" t="s">
        <v>2201</v>
      </c>
      <c r="B456" s="70">
        <v>7</v>
      </c>
      <c r="C456" s="70">
        <v>7</v>
      </c>
      <c r="D456" s="70">
        <v>1</v>
      </c>
      <c r="E456" s="70">
        <v>2010</v>
      </c>
      <c r="F456" s="70" t="s">
        <v>177</v>
      </c>
      <c r="G456" s="70" t="s">
        <v>1582</v>
      </c>
      <c r="H456" s="70" t="s">
        <v>1583</v>
      </c>
      <c r="I456" s="148"/>
      <c r="J456" s="71">
        <v>2.0707235743592709</v>
      </c>
      <c r="K456" s="71">
        <v>0.13027863908142709</v>
      </c>
      <c r="L456" s="71">
        <v>1.970458575895693</v>
      </c>
      <c r="M456" s="71">
        <v>4.6643825795448244</v>
      </c>
      <c r="N456" s="71">
        <v>3.6930533556445342</v>
      </c>
      <c r="O456" s="71">
        <v>2.3056922877741721</v>
      </c>
      <c r="P456" s="71">
        <v>3.2663537637529849</v>
      </c>
      <c r="Q456" s="71">
        <v>0.121191220672469</v>
      </c>
      <c r="R456" s="71">
        <v>0</v>
      </c>
      <c r="S456" s="71">
        <v>0</v>
      </c>
      <c r="T456" s="72"/>
      <c r="U456" s="71">
        <v>80771</v>
      </c>
      <c r="V456" s="71">
        <v>58</v>
      </c>
      <c r="W456" s="71">
        <v>35</v>
      </c>
      <c r="X456" s="71">
        <v>1144</v>
      </c>
      <c r="Y456" s="71">
        <v>882</v>
      </c>
      <c r="Z456" s="71">
        <v>1171</v>
      </c>
      <c r="AA456" s="71">
        <v>641</v>
      </c>
      <c r="AB456" s="71">
        <v>1992</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15.7</v>
      </c>
      <c r="BM456" s="71">
        <v>0</v>
      </c>
      <c r="BN456" s="72"/>
      <c r="BO456" s="71">
        <v>0</v>
      </c>
      <c r="BP456" s="71">
        <v>0</v>
      </c>
      <c r="BQ456" s="71">
        <v>0</v>
      </c>
      <c r="BR456" s="71">
        <v>0</v>
      </c>
      <c r="BS456" s="71">
        <v>1</v>
      </c>
      <c r="BT456" s="71">
        <v>0</v>
      </c>
      <c r="BU456"/>
      <c r="BV456" s="70">
        <v>15.7</v>
      </c>
      <c r="BW456" s="70">
        <v>0</v>
      </c>
      <c r="BX456" s="70">
        <v>0</v>
      </c>
      <c r="BY456" s="70">
        <v>0</v>
      </c>
      <c r="BZ456" s="70">
        <v>0</v>
      </c>
      <c r="CA456" s="70">
        <v>0</v>
      </c>
      <c r="CB456" s="70">
        <v>0</v>
      </c>
      <c r="CC456" s="70">
        <v>0</v>
      </c>
      <c r="CD456" s="70">
        <v>0</v>
      </c>
    </row>
    <row r="457" spans="1:82">
      <c r="A457" s="70" t="s">
        <v>2202</v>
      </c>
      <c r="B457" s="70">
        <v>8</v>
      </c>
      <c r="C457" s="70">
        <v>8</v>
      </c>
      <c r="D457" s="70">
        <v>1</v>
      </c>
      <c r="E457" s="70">
        <v>2011</v>
      </c>
      <c r="F457" s="70" t="s">
        <v>178</v>
      </c>
      <c r="G457" s="70" t="s">
        <v>1582</v>
      </c>
      <c r="H457" s="70" t="s">
        <v>1583</v>
      </c>
      <c r="I457" s="148"/>
      <c r="J457" s="71">
        <v>2.575303102187005</v>
      </c>
      <c r="K457" s="71">
        <v>0.18254460603612299</v>
      </c>
      <c r="L457" s="71">
        <v>1.838581428461725</v>
      </c>
      <c r="M457" s="71">
        <v>5.892426563309364</v>
      </c>
      <c r="N457" s="71">
        <v>4.3545305415536992</v>
      </c>
      <c r="O457" s="71">
        <v>2.2547390902371287</v>
      </c>
      <c r="P457" s="71">
        <v>3.0927860863707428</v>
      </c>
      <c r="Q457" s="71">
        <v>0.135582044764642</v>
      </c>
      <c r="R457" s="71">
        <v>0</v>
      </c>
      <c r="S457" s="71">
        <v>0</v>
      </c>
      <c r="T457" s="72"/>
      <c r="U457" s="71">
        <v>94606</v>
      </c>
      <c r="V457" s="71">
        <v>58</v>
      </c>
      <c r="W457" s="71">
        <v>35</v>
      </c>
      <c r="X457" s="71">
        <v>1144</v>
      </c>
      <c r="Y457" s="71">
        <v>864</v>
      </c>
      <c r="Z457" s="71">
        <v>1170</v>
      </c>
      <c r="AA457" s="71">
        <v>625</v>
      </c>
      <c r="AB457" s="71">
        <v>1932</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13.5</v>
      </c>
      <c r="BM457" s="71">
        <v>0</v>
      </c>
      <c r="BN457" s="72"/>
      <c r="BO457" s="71">
        <v>0</v>
      </c>
      <c r="BP457" s="71">
        <v>0</v>
      </c>
      <c r="BQ457" s="71">
        <v>0</v>
      </c>
      <c r="BR457" s="71">
        <v>0</v>
      </c>
      <c r="BS457" s="71">
        <v>1</v>
      </c>
      <c r="BT457" s="71">
        <v>0</v>
      </c>
      <c r="BU457"/>
      <c r="BV457" s="70">
        <v>13.5</v>
      </c>
      <c r="BW457" s="70">
        <v>0</v>
      </c>
      <c r="BX457" s="70">
        <v>0</v>
      </c>
      <c r="BY457" s="70">
        <v>0</v>
      </c>
      <c r="BZ457" s="70">
        <v>0</v>
      </c>
      <c r="CA457" s="70">
        <v>0</v>
      </c>
      <c r="CB457" s="70">
        <v>0</v>
      </c>
      <c r="CC457" s="70">
        <v>0</v>
      </c>
      <c r="CD457" s="70">
        <v>0</v>
      </c>
    </row>
    <row r="458" spans="1:82">
      <c r="A458" s="70" t="s">
        <v>2203</v>
      </c>
      <c r="B458" s="70">
        <v>9</v>
      </c>
      <c r="C458" s="70">
        <v>9</v>
      </c>
      <c r="D458" s="70">
        <v>1</v>
      </c>
      <c r="E458" s="70">
        <v>2012</v>
      </c>
      <c r="F458" s="70" t="s">
        <v>179</v>
      </c>
      <c r="G458" s="70" t="s">
        <v>1582</v>
      </c>
      <c r="H458" s="70" t="s">
        <v>1583</v>
      </c>
      <c r="I458" s="148"/>
      <c r="J458" s="71">
        <v>2.6391571565317808</v>
      </c>
      <c r="K458" s="71">
        <v>0.2056435587994517</v>
      </c>
      <c r="L458" s="71">
        <v>1.855073989639562</v>
      </c>
      <c r="M458" s="71">
        <v>7.3183750694057208</v>
      </c>
      <c r="N458" s="71">
        <v>4.8333222469874384</v>
      </c>
      <c r="O458" s="71">
        <v>2.2274363900911731</v>
      </c>
      <c r="P458" s="71">
        <v>3.1850316862363361</v>
      </c>
      <c r="Q458" s="71">
        <v>0.14776463531113199</v>
      </c>
      <c r="R458" s="71">
        <v>0</v>
      </c>
      <c r="S458" s="71">
        <v>0</v>
      </c>
      <c r="T458" s="72"/>
      <c r="U458" s="71">
        <v>92893</v>
      </c>
      <c r="V458" s="71">
        <v>58</v>
      </c>
      <c r="W458" s="71">
        <v>35</v>
      </c>
      <c r="X458" s="71">
        <v>1144</v>
      </c>
      <c r="Y458" s="71">
        <v>873</v>
      </c>
      <c r="Z458" s="71">
        <v>1165</v>
      </c>
      <c r="AA458" s="71">
        <v>640</v>
      </c>
      <c r="AB458" s="71">
        <v>1938</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17.286999999999999</v>
      </c>
      <c r="BM458" s="71">
        <v>0</v>
      </c>
      <c r="BN458" s="72"/>
      <c r="BO458" s="71">
        <v>0</v>
      </c>
      <c r="BP458" s="71">
        <v>0</v>
      </c>
      <c r="BQ458" s="71">
        <v>0</v>
      </c>
      <c r="BR458" s="71">
        <v>0</v>
      </c>
      <c r="BS458" s="71">
        <v>1</v>
      </c>
      <c r="BT458" s="71">
        <v>0</v>
      </c>
      <c r="BU458"/>
      <c r="BV458" s="70">
        <v>17.286999999999999</v>
      </c>
      <c r="BW458" s="70">
        <v>0</v>
      </c>
      <c r="BX458" s="70">
        <v>0</v>
      </c>
      <c r="BY458" s="70">
        <v>0</v>
      </c>
      <c r="BZ458" s="70">
        <v>0</v>
      </c>
      <c r="CA458" s="70">
        <v>0</v>
      </c>
      <c r="CB458" s="70">
        <v>0</v>
      </c>
      <c r="CC458" s="70">
        <v>0</v>
      </c>
      <c r="CD458" s="70">
        <v>0</v>
      </c>
    </row>
    <row r="459" spans="1:82">
      <c r="A459" s="70" t="s">
        <v>2204</v>
      </c>
      <c r="B459" s="70">
        <v>10</v>
      </c>
      <c r="C459" s="70">
        <v>10</v>
      </c>
      <c r="D459" s="70">
        <v>1</v>
      </c>
      <c r="E459" s="70">
        <v>2013</v>
      </c>
      <c r="F459" s="70" t="s">
        <v>180</v>
      </c>
      <c r="G459" s="70" t="s">
        <v>1582</v>
      </c>
      <c r="H459" s="70" t="s">
        <v>1583</v>
      </c>
      <c r="I459" s="148"/>
      <c r="J459" s="71">
        <v>2.4297426766656121</v>
      </c>
      <c r="K459" s="71">
        <v>0.16996510279105589</v>
      </c>
      <c r="L459" s="71">
        <v>1.6381766084443961</v>
      </c>
      <c r="M459" s="71">
        <v>6.8062637837305768</v>
      </c>
      <c r="N459" s="71">
        <v>4.6143798821710336</v>
      </c>
      <c r="O459" s="71">
        <v>2.1541989289592989</v>
      </c>
      <c r="P459" s="71">
        <v>3.2419911840068778</v>
      </c>
      <c r="Q459" s="71">
        <v>0.147361072685192</v>
      </c>
      <c r="R459" s="71">
        <v>0</v>
      </c>
      <c r="S459" s="71">
        <v>0</v>
      </c>
      <c r="T459" s="72"/>
      <c r="U459" s="71">
        <v>87079</v>
      </c>
      <c r="V459" s="71">
        <v>58</v>
      </c>
      <c r="W459" s="71">
        <v>35</v>
      </c>
      <c r="X459" s="71">
        <v>1144</v>
      </c>
      <c r="Y459" s="71">
        <v>860</v>
      </c>
      <c r="Z459" s="71">
        <v>1177</v>
      </c>
      <c r="AA459" s="71">
        <v>649</v>
      </c>
      <c r="AB459" s="71">
        <v>1905</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16.876000000000001</v>
      </c>
      <c r="BM459" s="71">
        <v>0</v>
      </c>
      <c r="BN459" s="72"/>
      <c r="BO459" s="71">
        <v>0</v>
      </c>
      <c r="BP459" s="71">
        <v>0</v>
      </c>
      <c r="BQ459" s="71">
        <v>0</v>
      </c>
      <c r="BR459" s="71">
        <v>0</v>
      </c>
      <c r="BS459" s="71">
        <v>1</v>
      </c>
      <c r="BT459" s="71">
        <v>0</v>
      </c>
      <c r="BU459"/>
      <c r="BV459" s="70">
        <v>16.876000000000001</v>
      </c>
      <c r="BW459" s="70">
        <v>0</v>
      </c>
      <c r="BX459" s="70">
        <v>0</v>
      </c>
      <c r="BY459" s="70">
        <v>0</v>
      </c>
      <c r="BZ459" s="70">
        <v>0</v>
      </c>
      <c r="CA459" s="70">
        <v>0</v>
      </c>
      <c r="CB459" s="70">
        <v>0</v>
      </c>
      <c r="CC459" s="70">
        <v>0</v>
      </c>
      <c r="CD459" s="70">
        <v>0</v>
      </c>
    </row>
    <row r="460" spans="1:82">
      <c r="A460" s="70" t="s">
        <v>2205</v>
      </c>
      <c r="B460" s="70">
        <v>11</v>
      </c>
      <c r="C460" s="70">
        <v>11</v>
      </c>
      <c r="D460" s="70">
        <v>1</v>
      </c>
      <c r="E460" s="70">
        <v>2014</v>
      </c>
      <c r="F460" s="70" t="s">
        <v>181</v>
      </c>
      <c r="G460" s="70" t="s">
        <v>1582</v>
      </c>
      <c r="H460" s="70" t="s">
        <v>1583</v>
      </c>
      <c r="I460" s="148"/>
      <c r="J460" s="71">
        <v>2.545629382855664</v>
      </c>
      <c r="K460" s="71">
        <v>6.7453434537040488E-2</v>
      </c>
      <c r="L460" s="71">
        <v>1.3297387960455</v>
      </c>
      <c r="M460" s="71">
        <v>7.1216546729759074</v>
      </c>
      <c r="N460" s="71">
        <v>4.9428469769816381</v>
      </c>
      <c r="O460" s="71">
        <v>2.054029474875521</v>
      </c>
      <c r="P460" s="71">
        <v>3.2186719265662611</v>
      </c>
      <c r="Q460" s="71">
        <v>0.13997404108036199</v>
      </c>
      <c r="R460" s="71">
        <v>0</v>
      </c>
      <c r="S460" s="71">
        <v>0</v>
      </c>
      <c r="T460" s="72"/>
      <c r="U460" s="71">
        <v>101324</v>
      </c>
      <c r="V460" s="71">
        <v>20</v>
      </c>
      <c r="W460" s="71">
        <v>29</v>
      </c>
      <c r="X460" s="71">
        <v>1138</v>
      </c>
      <c r="Y460" s="71">
        <v>870</v>
      </c>
      <c r="Z460" s="71">
        <v>1182</v>
      </c>
      <c r="AA460" s="71">
        <v>641</v>
      </c>
      <c r="AB460" s="71">
        <v>1886</v>
      </c>
      <c r="AC460" s="71">
        <v>0</v>
      </c>
      <c r="AD460" s="71">
        <v>0</v>
      </c>
      <c r="AE460" s="72"/>
      <c r="AF460" s="71"/>
      <c r="AG460" s="71"/>
      <c r="AH460" s="71"/>
      <c r="AI460" s="71"/>
      <c r="AJ460" s="71"/>
      <c r="AK460" s="71"/>
      <c r="AL460" s="71"/>
      <c r="AM460" s="71"/>
      <c r="AN460" s="71"/>
      <c r="AO460" s="71"/>
      <c r="AP460" s="71"/>
      <c r="AQ460" s="72"/>
      <c r="AR460" s="71">
        <v>6</v>
      </c>
      <c r="AS460" s="71">
        <v>0</v>
      </c>
      <c r="AT460" s="71">
        <v>0</v>
      </c>
      <c r="AU460" s="71">
        <v>0</v>
      </c>
      <c r="AV460" s="71">
        <v>0</v>
      </c>
      <c r="AW460" s="71">
        <v>0</v>
      </c>
      <c r="AX460" s="71"/>
      <c r="AY460" s="72"/>
      <c r="AZ460" s="71">
        <v>28.18</v>
      </c>
      <c r="BA460" s="71">
        <v>0</v>
      </c>
      <c r="BB460" s="71">
        <v>0</v>
      </c>
      <c r="BC460" s="71">
        <v>0</v>
      </c>
      <c r="BD460" s="71">
        <v>0</v>
      </c>
      <c r="BE460" s="71">
        <v>0</v>
      </c>
      <c r="BF460" s="71"/>
      <c r="BG460" s="72"/>
      <c r="BH460" s="71">
        <v>0</v>
      </c>
      <c r="BI460" s="71">
        <v>0</v>
      </c>
      <c r="BJ460" s="71">
        <v>0</v>
      </c>
      <c r="BK460" s="71">
        <v>0</v>
      </c>
      <c r="BL460" s="71">
        <v>17.317</v>
      </c>
      <c r="BM460" s="71">
        <v>0</v>
      </c>
      <c r="BN460" s="72"/>
      <c r="BO460" s="71">
        <v>0</v>
      </c>
      <c r="BP460" s="71">
        <v>0</v>
      </c>
      <c r="BQ460" s="71">
        <v>0</v>
      </c>
      <c r="BR460" s="71">
        <v>0</v>
      </c>
      <c r="BS460" s="71">
        <v>1</v>
      </c>
      <c r="BT460" s="71">
        <v>0</v>
      </c>
      <c r="BU460"/>
      <c r="BV460" s="70">
        <v>17.317</v>
      </c>
      <c r="BW460" s="70">
        <v>0</v>
      </c>
      <c r="BX460" s="70">
        <v>0</v>
      </c>
      <c r="BY460" s="70">
        <v>0</v>
      </c>
      <c r="BZ460" s="70">
        <v>0</v>
      </c>
      <c r="CA460" s="70">
        <v>0</v>
      </c>
      <c r="CB460" s="70">
        <v>0</v>
      </c>
      <c r="CC460" s="70">
        <v>0</v>
      </c>
      <c r="CD460" s="70">
        <v>0</v>
      </c>
    </row>
    <row r="461" spans="1:82">
      <c r="A461" s="70" t="s">
        <v>2206</v>
      </c>
      <c r="B461" s="70">
        <v>12</v>
      </c>
      <c r="C461" s="70">
        <v>12</v>
      </c>
      <c r="D461" s="70">
        <v>1</v>
      </c>
      <c r="E461" s="70">
        <v>2015</v>
      </c>
      <c r="F461" s="70" t="s">
        <v>182</v>
      </c>
      <c r="G461" s="70" t="s">
        <v>1582</v>
      </c>
      <c r="H461" s="70" t="s">
        <v>1583</v>
      </c>
      <c r="I461" s="148"/>
      <c r="J461" s="71">
        <v>0</v>
      </c>
      <c r="K461" s="71">
        <v>6.4680831748442399E-2</v>
      </c>
      <c r="L461" s="71">
        <v>1.399688806153111</v>
      </c>
      <c r="M461" s="71">
        <v>6.8907196487497986</v>
      </c>
      <c r="N461" s="71">
        <v>5.103686572628285</v>
      </c>
      <c r="O461" s="71">
        <v>2.0499408338972969</v>
      </c>
      <c r="P461" s="71">
        <v>3.2965943085049765</v>
      </c>
      <c r="Q461" s="71">
        <v>0.142038695483993</v>
      </c>
      <c r="R461" s="71">
        <v>0</v>
      </c>
      <c r="S461" s="71">
        <v>0</v>
      </c>
      <c r="T461" s="72"/>
      <c r="U461" s="71">
        <v>0</v>
      </c>
      <c r="V461" s="71">
        <v>20</v>
      </c>
      <c r="W461" s="71">
        <v>29</v>
      </c>
      <c r="X461" s="71">
        <v>1138</v>
      </c>
      <c r="Y461" s="71">
        <v>976</v>
      </c>
      <c r="Z461" s="71">
        <v>1191</v>
      </c>
      <c r="AA461" s="71">
        <v>656</v>
      </c>
      <c r="AB461" s="71">
        <v>1955</v>
      </c>
      <c r="AC461" s="71">
        <v>0</v>
      </c>
      <c r="AD461" s="71">
        <v>0</v>
      </c>
      <c r="AE461" s="72"/>
      <c r="AF461" s="71">
        <v>0</v>
      </c>
      <c r="AG461" s="71">
        <v>43091.655176298889</v>
      </c>
      <c r="AH461" s="71">
        <v>180982.3721950106</v>
      </c>
      <c r="AI461" s="71">
        <v>7237772.3648839416</v>
      </c>
      <c r="AJ461" s="71">
        <v>4322750.4791706884</v>
      </c>
      <c r="AK461" s="71">
        <v>0</v>
      </c>
      <c r="AL461" s="71">
        <v>0</v>
      </c>
      <c r="AM461" s="71">
        <v>267924.54908344243</v>
      </c>
      <c r="AN461" s="71">
        <v>0</v>
      </c>
      <c r="AO461" s="71">
        <v>0</v>
      </c>
      <c r="AP461" s="71">
        <v>12052521.420509383</v>
      </c>
      <c r="AQ461" s="72"/>
      <c r="AR461" s="71">
        <v>8</v>
      </c>
      <c r="AS461" s="71">
        <v>0</v>
      </c>
      <c r="AT461" s="71">
        <v>0</v>
      </c>
      <c r="AU461" s="71">
        <v>0</v>
      </c>
      <c r="AV461" s="71">
        <v>0</v>
      </c>
      <c r="AW461" s="71">
        <v>0</v>
      </c>
      <c r="AX461" s="71"/>
      <c r="AY461" s="72"/>
      <c r="AZ461" s="71">
        <v>47.78</v>
      </c>
      <c r="BA461" s="71">
        <v>0</v>
      </c>
      <c r="BB461" s="71">
        <v>0</v>
      </c>
      <c r="BC461" s="71">
        <v>0</v>
      </c>
      <c r="BD461" s="71">
        <v>0</v>
      </c>
      <c r="BE461" s="71">
        <v>0</v>
      </c>
      <c r="BF461" s="71"/>
      <c r="BG461" s="72"/>
      <c r="BH461" s="71">
        <v>0</v>
      </c>
      <c r="BI461" s="71">
        <v>0</v>
      </c>
      <c r="BJ461" s="71">
        <v>0</v>
      </c>
      <c r="BK461" s="71">
        <v>0</v>
      </c>
      <c r="BL461" s="71">
        <v>18.262</v>
      </c>
      <c r="BM461" s="71">
        <v>0</v>
      </c>
      <c r="BN461" s="72"/>
      <c r="BO461" s="71">
        <v>0</v>
      </c>
      <c r="BP461" s="71">
        <v>0</v>
      </c>
      <c r="BQ461" s="71">
        <v>0</v>
      </c>
      <c r="BR461" s="71">
        <v>0</v>
      </c>
      <c r="BS461" s="71">
        <v>1</v>
      </c>
      <c r="BT461" s="71">
        <v>0</v>
      </c>
      <c r="BU461"/>
      <c r="BV461" s="70">
        <v>18.262</v>
      </c>
      <c r="BW461" s="70">
        <v>0</v>
      </c>
      <c r="BX461" s="70">
        <v>0</v>
      </c>
      <c r="BY461" s="70">
        <v>0</v>
      </c>
      <c r="BZ461" s="70">
        <v>0</v>
      </c>
      <c r="CA461" s="70">
        <v>0</v>
      </c>
      <c r="CB461" s="70">
        <v>0</v>
      </c>
      <c r="CC461" s="70">
        <v>0</v>
      </c>
      <c r="CD461" s="70">
        <v>0</v>
      </c>
    </row>
    <row r="462" spans="1:82">
      <c r="A462" s="70" t="s">
        <v>2207</v>
      </c>
      <c r="B462" s="70">
        <v>13</v>
      </c>
      <c r="C462" s="70">
        <v>13</v>
      </c>
      <c r="D462" s="70">
        <v>1</v>
      </c>
      <c r="E462" s="70">
        <v>2016</v>
      </c>
      <c r="F462" s="70" t="s">
        <v>155</v>
      </c>
      <c r="G462" s="1064" t="s">
        <v>1582</v>
      </c>
      <c r="H462" s="70" t="s">
        <v>1583</v>
      </c>
      <c r="I462" s="148"/>
      <c r="J462" s="71">
        <v>3.190403491501526</v>
      </c>
      <c r="K462" s="71">
        <v>6.1012009366845726E-2</v>
      </c>
      <c r="L462" s="71">
        <v>1.5051528017781572</v>
      </c>
      <c r="M462" s="71">
        <v>5.9079929565134659</v>
      </c>
      <c r="N462" s="71">
        <v>5.2964668081077404</v>
      </c>
      <c r="O462" s="71">
        <v>2.0913587923752468</v>
      </c>
      <c r="P462" s="71">
        <v>3.5079972363918386</v>
      </c>
      <c r="Q462" s="71">
        <v>0.13942762297847819</v>
      </c>
      <c r="R462" s="71">
        <v>0</v>
      </c>
      <c r="S462" s="71">
        <v>0</v>
      </c>
      <c r="T462" s="72"/>
      <c r="U462" s="71">
        <v>121191</v>
      </c>
      <c r="V462" s="71">
        <v>20</v>
      </c>
      <c r="W462" s="71">
        <v>29</v>
      </c>
      <c r="X462" s="71">
        <v>1138</v>
      </c>
      <c r="Y462" s="71">
        <v>996</v>
      </c>
      <c r="Z462" s="71">
        <v>1230</v>
      </c>
      <c r="AA462" s="71">
        <v>722</v>
      </c>
      <c r="AB462" s="71">
        <v>1974</v>
      </c>
      <c r="AC462" s="71">
        <v>0</v>
      </c>
      <c r="AD462" s="71">
        <v>0</v>
      </c>
      <c r="AE462" s="72"/>
      <c r="AF462" s="71">
        <v>999764.6569875885</v>
      </c>
      <c r="AG462" s="71">
        <v>41075.160089491328</v>
      </c>
      <c r="AH462" s="71">
        <v>153391.47845077919</v>
      </c>
      <c r="AI462" s="71">
        <v>7224739.8693947056</v>
      </c>
      <c r="AJ462" s="71">
        <v>4381732.9724936811</v>
      </c>
      <c r="AK462" s="71">
        <v>0</v>
      </c>
      <c r="AL462" s="71">
        <v>0</v>
      </c>
      <c r="AM462" s="71">
        <v>270738.59341928881</v>
      </c>
      <c r="AN462" s="71">
        <v>0</v>
      </c>
      <c r="AO462" s="71">
        <v>0</v>
      </c>
      <c r="AP462" s="71">
        <v>13071442.730835536</v>
      </c>
      <c r="AQ462" s="72"/>
      <c r="AR462" s="71">
        <v>8</v>
      </c>
      <c r="AS462" s="71">
        <v>0</v>
      </c>
      <c r="AT462" s="71">
        <v>0</v>
      </c>
      <c r="AU462" s="71">
        <v>0</v>
      </c>
      <c r="AV462" s="71">
        <v>0</v>
      </c>
      <c r="AW462" s="71">
        <v>0</v>
      </c>
      <c r="AX462" s="71"/>
      <c r="AY462" s="72"/>
      <c r="AZ462" s="71">
        <v>47.78</v>
      </c>
      <c r="BA462" s="71">
        <v>0</v>
      </c>
      <c r="BB462" s="71">
        <v>0</v>
      </c>
      <c r="BC462" s="71">
        <v>0</v>
      </c>
      <c r="BD462" s="71">
        <v>0</v>
      </c>
      <c r="BE462" s="71">
        <v>0</v>
      </c>
      <c r="BF462" s="71"/>
      <c r="BG462" s="72"/>
      <c r="BH462" s="71">
        <v>0</v>
      </c>
      <c r="BI462" s="71">
        <v>0</v>
      </c>
      <c r="BJ462" s="71">
        <v>0</v>
      </c>
      <c r="BK462" s="71">
        <v>0</v>
      </c>
      <c r="BL462" s="71">
        <v>18.875</v>
      </c>
      <c r="BM462" s="71">
        <v>0</v>
      </c>
      <c r="BN462" s="72"/>
      <c r="BO462" s="71">
        <v>0</v>
      </c>
      <c r="BP462" s="71">
        <v>0</v>
      </c>
      <c r="BQ462" s="71">
        <v>0</v>
      </c>
      <c r="BR462" s="71">
        <v>0</v>
      </c>
      <c r="BS462" s="71">
        <v>1</v>
      </c>
      <c r="BT462" s="71">
        <v>0</v>
      </c>
      <c r="BU462"/>
      <c r="BV462" s="70">
        <v>18.875</v>
      </c>
      <c r="BW462" s="70">
        <v>0</v>
      </c>
      <c r="BX462" s="70">
        <v>0</v>
      </c>
      <c r="BY462" s="70">
        <v>0</v>
      </c>
      <c r="BZ462" s="70">
        <v>0</v>
      </c>
      <c r="CA462" s="70">
        <v>0</v>
      </c>
      <c r="CB462" s="70">
        <v>0</v>
      </c>
      <c r="CC462" s="70">
        <v>0</v>
      </c>
      <c r="CD462" s="70">
        <v>0</v>
      </c>
    </row>
    <row r="463" spans="1:82">
      <c r="A463" s="70" t="s">
        <v>2208</v>
      </c>
      <c r="B463" s="70">
        <v>14</v>
      </c>
      <c r="C463" s="70">
        <v>14</v>
      </c>
      <c r="D463" s="70">
        <v>1</v>
      </c>
      <c r="E463" s="70">
        <v>2017</v>
      </c>
      <c r="F463" s="70" t="s">
        <v>156</v>
      </c>
      <c r="G463" s="1064" t="s">
        <v>1582</v>
      </c>
      <c r="H463" s="70" t="s">
        <v>1583</v>
      </c>
      <c r="I463" s="148"/>
      <c r="J463" s="71">
        <v>2.7168131672564839</v>
      </c>
      <c r="K463" s="71">
        <v>6.2345138365803063E-2</v>
      </c>
      <c r="L463" s="71">
        <v>1.3587165685589024</v>
      </c>
      <c r="M463" s="71">
        <v>5.9238852831988842</v>
      </c>
      <c r="N463" s="71">
        <v>5.6512327259640411</v>
      </c>
      <c r="O463" s="71">
        <v>2.1458777906274422</v>
      </c>
      <c r="P463" s="71">
        <v>3.5533665378781754</v>
      </c>
      <c r="Q463" s="71">
        <v>0.13995232067382801</v>
      </c>
      <c r="R463" s="71">
        <v>0</v>
      </c>
      <c r="S463" s="71">
        <v>0</v>
      </c>
      <c r="T463" s="72"/>
      <c r="U463" s="71">
        <v>101548</v>
      </c>
      <c r="V463" s="71">
        <v>20</v>
      </c>
      <c r="W463" s="71">
        <v>29</v>
      </c>
      <c r="X463" s="71">
        <v>1138</v>
      </c>
      <c r="Y463" s="71">
        <v>1086</v>
      </c>
      <c r="Z463" s="71">
        <v>1283</v>
      </c>
      <c r="AA463" s="71">
        <v>736</v>
      </c>
      <c r="AB463" s="71">
        <v>2049</v>
      </c>
      <c r="AC463" s="71">
        <v>0</v>
      </c>
      <c r="AD463" s="71">
        <v>0</v>
      </c>
      <c r="AE463" s="72"/>
      <c r="AF463" s="71">
        <v>823175.84995519544</v>
      </c>
      <c r="AG463" s="71">
        <v>41194.505945577992</v>
      </c>
      <c r="AH463" s="71">
        <v>187383.92023293651</v>
      </c>
      <c r="AI463" s="71">
        <v>7045995.2573138308</v>
      </c>
      <c r="AJ463" s="71">
        <v>4332394.5263853744</v>
      </c>
      <c r="AK463" s="71">
        <v>0</v>
      </c>
      <c r="AL463" s="71">
        <v>0</v>
      </c>
      <c r="AM463" s="71">
        <v>281464.7415774542</v>
      </c>
      <c r="AN463" s="71">
        <v>0</v>
      </c>
      <c r="AO463" s="71">
        <v>0</v>
      </c>
      <c r="AP463" s="71">
        <v>12711608.80141037</v>
      </c>
      <c r="AQ463" s="72"/>
      <c r="AR463" s="71">
        <v>8</v>
      </c>
      <c r="AS463" s="71">
        <v>0</v>
      </c>
      <c r="AT463" s="71">
        <v>0</v>
      </c>
      <c r="AU463" s="71">
        <v>0</v>
      </c>
      <c r="AV463" s="71">
        <v>0</v>
      </c>
      <c r="AW463" s="71">
        <v>0</v>
      </c>
      <c r="AX463" s="71"/>
      <c r="AY463" s="72"/>
      <c r="AZ463" s="71">
        <v>47.78</v>
      </c>
      <c r="BA463" s="71">
        <v>0</v>
      </c>
      <c r="BB463" s="71">
        <v>0</v>
      </c>
      <c r="BC463" s="71">
        <v>0</v>
      </c>
      <c r="BD463" s="71">
        <v>0</v>
      </c>
      <c r="BE463" s="71">
        <v>0</v>
      </c>
      <c r="BF463" s="71"/>
      <c r="BG463" s="72"/>
      <c r="BH463" s="71">
        <v>0</v>
      </c>
      <c r="BI463" s="71">
        <v>0</v>
      </c>
      <c r="BJ463" s="71">
        <v>0</v>
      </c>
      <c r="BK463" s="71">
        <v>0</v>
      </c>
      <c r="BL463" s="71">
        <v>17.917999999999999</v>
      </c>
      <c r="BM463" s="71">
        <v>0</v>
      </c>
      <c r="BN463" s="72"/>
      <c r="BO463" s="71">
        <v>0</v>
      </c>
      <c r="BP463" s="71">
        <v>0</v>
      </c>
      <c r="BQ463" s="71">
        <v>0</v>
      </c>
      <c r="BR463" s="71">
        <v>0</v>
      </c>
      <c r="BS463" s="71">
        <v>1</v>
      </c>
      <c r="BT463" s="71">
        <v>0</v>
      </c>
      <c r="BU463"/>
      <c r="BV463" s="70">
        <v>17.917999999999999</v>
      </c>
      <c r="BW463" s="70">
        <v>0</v>
      </c>
      <c r="BX463" s="70">
        <v>0</v>
      </c>
      <c r="BY463" s="70">
        <v>0</v>
      </c>
      <c r="BZ463" s="70">
        <v>0</v>
      </c>
      <c r="CA463" s="70">
        <v>0</v>
      </c>
      <c r="CB463" s="70">
        <v>0</v>
      </c>
      <c r="CC463" s="70">
        <v>0</v>
      </c>
      <c r="CD463" s="70">
        <v>0</v>
      </c>
    </row>
    <row r="464" spans="1:82">
      <c r="A464" s="70" t="s">
        <v>2209</v>
      </c>
      <c r="B464" s="70">
        <v>15</v>
      </c>
      <c r="C464" s="70">
        <v>15</v>
      </c>
      <c r="D464" s="70">
        <v>1</v>
      </c>
      <c r="E464" s="70">
        <v>2018</v>
      </c>
      <c r="F464" s="70" t="s">
        <v>183</v>
      </c>
      <c r="G464" s="70" t="s">
        <v>1582</v>
      </c>
      <c r="H464" s="70" t="s">
        <v>1583</v>
      </c>
      <c r="I464" s="148"/>
      <c r="J464" s="71">
        <v>2.869426586971255</v>
      </c>
      <c r="K464" s="71">
        <v>5.8026437381297639E-2</v>
      </c>
      <c r="L464" s="71">
        <v>1.246447444171441</v>
      </c>
      <c r="M464" s="71">
        <v>5.9531023378825871</v>
      </c>
      <c r="N464" s="71">
        <v>5.313186846046996</v>
      </c>
      <c r="O464" s="71">
        <v>2.1072025536826904</v>
      </c>
      <c r="P464" s="71">
        <v>3.584913876301711</v>
      </c>
      <c r="Q464" s="71">
        <v>0.129740565929267</v>
      </c>
      <c r="R464" s="71">
        <v>0</v>
      </c>
      <c r="S464" s="71">
        <v>0</v>
      </c>
      <c r="T464" s="72"/>
      <c r="U464" s="71">
        <v>112066</v>
      </c>
      <c r="V464" s="71">
        <v>20</v>
      </c>
      <c r="W464" s="71">
        <v>29</v>
      </c>
      <c r="X464" s="71">
        <v>1138</v>
      </c>
      <c r="Y464" s="71">
        <v>1109</v>
      </c>
      <c r="Z464" s="71">
        <v>1284</v>
      </c>
      <c r="AA464" s="71">
        <v>750</v>
      </c>
      <c r="AB464" s="71">
        <v>2047</v>
      </c>
      <c r="AC464" s="71">
        <v>0</v>
      </c>
      <c r="AD464" s="71">
        <v>0</v>
      </c>
      <c r="AE464" s="72"/>
      <c r="AF464" s="71">
        <v>911911.70966435072</v>
      </c>
      <c r="AG464" s="71">
        <v>37271.173254046487</v>
      </c>
      <c r="AH464" s="71">
        <v>176609.36787610929</v>
      </c>
      <c r="AI464" s="71">
        <v>7202446.3998195995</v>
      </c>
      <c r="AJ464" s="71">
        <v>4109761.0709362682</v>
      </c>
      <c r="AK464" s="71">
        <v>0</v>
      </c>
      <c r="AL464" s="71">
        <v>0</v>
      </c>
      <c r="AM464" s="71">
        <v>281771.8236267452</v>
      </c>
      <c r="AN464" s="71">
        <v>0</v>
      </c>
      <c r="AO464" s="71">
        <v>0</v>
      </c>
      <c r="AP464" s="71">
        <v>12719771.545177121</v>
      </c>
      <c r="AQ464" s="72"/>
      <c r="AR464" s="71">
        <v>9</v>
      </c>
      <c r="AS464" s="71">
        <v>0</v>
      </c>
      <c r="AT464" s="71">
        <v>0</v>
      </c>
      <c r="AU464" s="71">
        <v>0</v>
      </c>
      <c r="AV464" s="71">
        <v>0</v>
      </c>
      <c r="AW464" s="71">
        <v>0</v>
      </c>
      <c r="AX464" s="71"/>
      <c r="AY464" s="72"/>
      <c r="AZ464" s="71">
        <v>52.68</v>
      </c>
      <c r="BA464" s="71">
        <v>0</v>
      </c>
      <c r="BB464" s="71">
        <v>0</v>
      </c>
      <c r="BC464" s="71">
        <v>0</v>
      </c>
      <c r="BD464" s="71">
        <v>0</v>
      </c>
      <c r="BE464" s="71">
        <v>0</v>
      </c>
      <c r="BF464" s="71"/>
      <c r="BG464" s="72"/>
      <c r="BH464" s="71">
        <v>0</v>
      </c>
      <c r="BI464" s="71">
        <v>0</v>
      </c>
      <c r="BJ464" s="71">
        <v>0</v>
      </c>
      <c r="BK464" s="71">
        <v>0</v>
      </c>
      <c r="BL464" s="71">
        <v>18.193999999999999</v>
      </c>
      <c r="BM464" s="71">
        <v>0</v>
      </c>
      <c r="BN464" s="72"/>
      <c r="BO464" s="71">
        <v>0</v>
      </c>
      <c r="BP464" s="71">
        <v>0</v>
      </c>
      <c r="BQ464" s="71">
        <v>0</v>
      </c>
      <c r="BR464" s="71">
        <v>0</v>
      </c>
      <c r="BS464" s="71">
        <v>1</v>
      </c>
      <c r="BT464" s="71">
        <v>0</v>
      </c>
      <c r="BU464"/>
      <c r="BV464" s="70">
        <v>18.193999999999999</v>
      </c>
      <c r="BW464" s="70">
        <v>0</v>
      </c>
      <c r="BX464" s="70">
        <v>0</v>
      </c>
      <c r="BY464" s="70">
        <v>0</v>
      </c>
      <c r="BZ464" s="70">
        <v>0</v>
      </c>
      <c r="CA464" s="70">
        <v>0</v>
      </c>
      <c r="CB464" s="70">
        <v>0</v>
      </c>
      <c r="CC464" s="70">
        <v>0</v>
      </c>
      <c r="CD464" s="70">
        <v>0</v>
      </c>
    </row>
    <row r="465" spans="1:82">
      <c r="A465" s="70" t="s">
        <v>2210</v>
      </c>
      <c r="B465" s="70">
        <v>16</v>
      </c>
      <c r="C465" s="70">
        <v>16</v>
      </c>
      <c r="D465" s="70">
        <v>1</v>
      </c>
      <c r="E465" s="70">
        <v>2019</v>
      </c>
      <c r="F465" s="70" t="s">
        <v>158</v>
      </c>
      <c r="G465" s="70" t="s">
        <v>1582</v>
      </c>
      <c r="H465" s="70" t="s">
        <v>1583</v>
      </c>
      <c r="I465" s="148"/>
      <c r="J465" s="71">
        <v>2.4428672881589453</v>
      </c>
      <c r="K465" s="71">
        <v>5.3844261100606368E-2</v>
      </c>
      <c r="L465" s="71">
        <v>1.2520319540229758</v>
      </c>
      <c r="M465" s="71">
        <v>5.3404733563304374</v>
      </c>
      <c r="N465" s="71">
        <v>5.5728108638333671</v>
      </c>
      <c r="O465" s="71">
        <v>2.0445095660883896</v>
      </c>
      <c r="P465" s="71">
        <v>3.3229936062270009</v>
      </c>
      <c r="Q465" s="71">
        <v>0.12774015445602699</v>
      </c>
      <c r="R465" s="71">
        <v>0</v>
      </c>
      <c r="S465" s="71">
        <v>0</v>
      </c>
      <c r="T465" s="72"/>
      <c r="U465" s="71">
        <v>100363</v>
      </c>
      <c r="V465" s="71">
        <v>20</v>
      </c>
      <c r="W465" s="71">
        <v>29</v>
      </c>
      <c r="X465" s="71">
        <v>1138</v>
      </c>
      <c r="Y465" s="71">
        <v>1149</v>
      </c>
      <c r="Z465" s="71">
        <v>1280</v>
      </c>
      <c r="AA465" s="71">
        <v>690</v>
      </c>
      <c r="AB465" s="71">
        <v>2070</v>
      </c>
      <c r="AC465" s="71">
        <v>0</v>
      </c>
      <c r="AD465" s="71">
        <v>0</v>
      </c>
      <c r="AE465" s="72"/>
      <c r="AF465" s="71">
        <v>801381.50396477932</v>
      </c>
      <c r="AG465" s="71">
        <v>37260.1362136389</v>
      </c>
      <c r="AH465" s="71">
        <v>190685.3637081107</v>
      </c>
      <c r="AI465" s="71">
        <v>7057799.5590756191</v>
      </c>
      <c r="AJ465" s="71">
        <v>4491524.4075788846</v>
      </c>
      <c r="AK465" s="71">
        <v>0</v>
      </c>
      <c r="AL465" s="71">
        <v>0</v>
      </c>
      <c r="AM465" s="71">
        <v>281918.41704834311</v>
      </c>
      <c r="AN465" s="71">
        <v>0</v>
      </c>
      <c r="AO465" s="71">
        <v>0</v>
      </c>
      <c r="AP465" s="71">
        <v>12860569.387589376</v>
      </c>
      <c r="AQ465" s="72"/>
      <c r="AR465" s="71">
        <v>9</v>
      </c>
      <c r="AS465" s="71">
        <v>0</v>
      </c>
      <c r="AT465" s="71">
        <v>0</v>
      </c>
      <c r="AU465" s="71">
        <v>0</v>
      </c>
      <c r="AV465" s="71">
        <v>0</v>
      </c>
      <c r="AW465" s="71">
        <v>0</v>
      </c>
      <c r="AX465" s="71"/>
      <c r="AY465" s="72"/>
      <c r="AZ465" s="71">
        <v>52.48</v>
      </c>
      <c r="BA465" s="71">
        <v>0</v>
      </c>
      <c r="BB465" s="71">
        <v>0</v>
      </c>
      <c r="BC465" s="71">
        <v>0</v>
      </c>
      <c r="BD465" s="71">
        <v>0</v>
      </c>
      <c r="BE465" s="71">
        <v>0</v>
      </c>
      <c r="BF465" s="71"/>
      <c r="BG465" s="72"/>
      <c r="BH465" s="71">
        <v>0</v>
      </c>
      <c r="BI465" s="71">
        <v>0</v>
      </c>
      <c r="BJ465" s="71">
        <v>0</v>
      </c>
      <c r="BK465" s="71">
        <v>0</v>
      </c>
      <c r="BL465" s="71">
        <v>18.388999999999999</v>
      </c>
      <c r="BM465" s="71">
        <v>0</v>
      </c>
      <c r="BN465" s="72"/>
      <c r="BO465" s="71">
        <v>0</v>
      </c>
      <c r="BP465" s="71">
        <v>0</v>
      </c>
      <c r="BQ465" s="71">
        <v>0</v>
      </c>
      <c r="BR465" s="71">
        <v>0</v>
      </c>
      <c r="BS465" s="71">
        <v>1</v>
      </c>
      <c r="BT465" s="71">
        <v>0</v>
      </c>
      <c r="BU465"/>
      <c r="BV465" s="70">
        <v>18.388999999999999</v>
      </c>
      <c r="BW465" s="70">
        <v>0</v>
      </c>
      <c r="BX465" s="70">
        <v>0</v>
      </c>
      <c r="BY465" s="70">
        <v>0</v>
      </c>
      <c r="BZ465" s="70">
        <v>0</v>
      </c>
      <c r="CA465" s="70">
        <v>0</v>
      </c>
      <c r="CB465" s="70">
        <v>0</v>
      </c>
      <c r="CC465" s="70">
        <v>0</v>
      </c>
      <c r="CD465" s="70">
        <v>0</v>
      </c>
    </row>
    <row r="466" spans="1:82">
      <c r="A466" s="70" t="s">
        <v>2211</v>
      </c>
      <c r="B466" s="70">
        <v>17</v>
      </c>
      <c r="C466" s="70">
        <v>17</v>
      </c>
      <c r="D466" s="70">
        <v>1</v>
      </c>
      <c r="E466" s="70">
        <v>2020</v>
      </c>
      <c r="F466" s="70" t="s">
        <v>159</v>
      </c>
      <c r="G466" s="70" t="s">
        <v>1582</v>
      </c>
      <c r="H466" s="70" t="s">
        <v>1583</v>
      </c>
      <c r="I466" s="148"/>
      <c r="J466" s="71">
        <v>2.6195961267837191</v>
      </c>
      <c r="K466" s="71">
        <v>8.7297250451640621E-2</v>
      </c>
      <c r="L466" s="71">
        <v>1.8463368304339853</v>
      </c>
      <c r="M466" s="71">
        <v>2.5303590381494496</v>
      </c>
      <c r="N466" s="71">
        <v>4.4409817113658274</v>
      </c>
      <c r="O466" s="71">
        <v>1.7478968898537985</v>
      </c>
      <c r="P466" s="71">
        <v>3.0991763393361929</v>
      </c>
      <c r="Q466" s="71">
        <v>0.112673942415336</v>
      </c>
      <c r="R466" s="71">
        <v>0</v>
      </c>
      <c r="S466" s="71">
        <v>0</v>
      </c>
      <c r="T466" s="72"/>
      <c r="U466" s="71">
        <v>122001</v>
      </c>
      <c r="V466" s="71">
        <v>30</v>
      </c>
      <c r="W466" s="71">
        <v>38</v>
      </c>
      <c r="X466" s="71">
        <v>567</v>
      </c>
      <c r="Y466" s="71">
        <v>999</v>
      </c>
      <c r="Z466" s="71">
        <v>1249</v>
      </c>
      <c r="AA466" s="71">
        <v>684</v>
      </c>
      <c r="AB466" s="71">
        <v>1911</v>
      </c>
      <c r="AC466" s="71">
        <v>0</v>
      </c>
      <c r="AD466" s="71">
        <v>0</v>
      </c>
      <c r="AE466" s="72"/>
      <c r="AF466" s="71">
        <v>952572.51487952645</v>
      </c>
      <c r="AG466" s="71">
        <v>55931.400388171081</v>
      </c>
      <c r="AH466" s="71">
        <v>270762.13540269318</v>
      </c>
      <c r="AI466" s="71">
        <v>3255533.5001224754</v>
      </c>
      <c r="AJ466" s="71">
        <v>4102381.332735084</v>
      </c>
      <c r="AK466" s="71"/>
      <c r="AL466" s="71"/>
      <c r="AM466" s="71">
        <v>249406.73165282956</v>
      </c>
      <c r="AN466" s="71"/>
      <c r="AO466" s="71"/>
      <c r="AP466" s="71">
        <v>8886587.6151807792</v>
      </c>
      <c r="AQ466" s="72"/>
      <c r="AR466" s="71">
        <v>10</v>
      </c>
      <c r="AS466" s="71">
        <v>0</v>
      </c>
      <c r="AT466" s="71">
        <v>0</v>
      </c>
      <c r="AU466" s="71">
        <v>0</v>
      </c>
      <c r="AV466" s="71">
        <v>0</v>
      </c>
      <c r="AW466" s="71">
        <v>0</v>
      </c>
      <c r="AX466" s="71"/>
      <c r="AY466" s="72"/>
      <c r="AZ466" s="71">
        <v>62.38</v>
      </c>
      <c r="BA466" s="71">
        <v>0</v>
      </c>
      <c r="BB466" s="71">
        <v>0</v>
      </c>
      <c r="BC466" s="71">
        <v>0</v>
      </c>
      <c r="BD466" s="71">
        <v>0</v>
      </c>
      <c r="BE466" s="71">
        <v>0</v>
      </c>
      <c r="BF466" s="71"/>
      <c r="BG466" s="72"/>
      <c r="BH466" s="71">
        <v>0</v>
      </c>
      <c r="BI466" s="71">
        <v>0</v>
      </c>
      <c r="BJ466" s="71">
        <v>0</v>
      </c>
      <c r="BK466" s="71">
        <v>0</v>
      </c>
      <c r="BL466" s="71">
        <v>17.100999999999999</v>
      </c>
      <c r="BM466" s="71">
        <v>0</v>
      </c>
      <c r="BN466" s="72"/>
      <c r="BO466" s="71">
        <v>0</v>
      </c>
      <c r="BP466" s="71">
        <v>0</v>
      </c>
      <c r="BQ466" s="71">
        <v>0</v>
      </c>
      <c r="BR466" s="71">
        <v>0</v>
      </c>
      <c r="BS466" s="71">
        <v>1</v>
      </c>
      <c r="BT466" s="71">
        <v>0</v>
      </c>
      <c r="BU466"/>
      <c r="BV466" s="70">
        <v>17.100999999999999</v>
      </c>
      <c r="BW466" s="70">
        <v>0</v>
      </c>
      <c r="BX466" s="70">
        <v>0</v>
      </c>
      <c r="BY466" s="70">
        <v>0</v>
      </c>
      <c r="BZ466" s="70">
        <v>0</v>
      </c>
      <c r="CA466" s="70">
        <v>0</v>
      </c>
      <c r="CB466" s="70">
        <v>0</v>
      </c>
      <c r="CC466" s="70">
        <v>0</v>
      </c>
      <c r="CD466" s="70">
        <v>0</v>
      </c>
    </row>
    <row r="467" spans="1:82">
      <c r="A467" s="70" t="s">
        <v>2212</v>
      </c>
      <c r="B467" s="70">
        <v>17</v>
      </c>
      <c r="C467" s="70">
        <v>18</v>
      </c>
      <c r="D467" s="70">
        <v>1</v>
      </c>
      <c r="E467" s="70">
        <v>2021</v>
      </c>
      <c r="F467" s="70" t="s">
        <v>160</v>
      </c>
      <c r="G467" s="70" t="s">
        <v>1582</v>
      </c>
      <c r="H467" s="70" t="s">
        <v>1583</v>
      </c>
      <c r="I467" s="148"/>
      <c r="J467" s="71">
        <v>3.01457089735616</v>
      </c>
      <c r="K467" s="71">
        <v>8.4091484411789125E-2</v>
      </c>
      <c r="L467" s="71">
        <v>1.6849465778994293</v>
      </c>
      <c r="M467" s="71">
        <v>2.5698743743359418</v>
      </c>
      <c r="N467" s="71">
        <v>4.4226388085132502</v>
      </c>
      <c r="O467" s="71">
        <v>1.7165883477337791</v>
      </c>
      <c r="P467" s="71">
        <v>3.2619201509428182</v>
      </c>
      <c r="Q467" s="71">
        <v>0.110643568518141</v>
      </c>
      <c r="R467" s="71">
        <v>0</v>
      </c>
      <c r="S467" s="71">
        <v>0</v>
      </c>
      <c r="T467" s="72"/>
      <c r="U467" s="71">
        <v>144177</v>
      </c>
      <c r="V467" s="71">
        <v>30</v>
      </c>
      <c r="W467" s="71">
        <v>38</v>
      </c>
      <c r="X467" s="71">
        <v>567</v>
      </c>
      <c r="Y467" s="71">
        <v>1007</v>
      </c>
      <c r="Z467" s="71">
        <v>1263</v>
      </c>
      <c r="AA467" s="71">
        <v>702</v>
      </c>
      <c r="AB467" s="71">
        <v>1895</v>
      </c>
      <c r="AC467" s="71">
        <v>0</v>
      </c>
      <c r="AD467" s="71">
        <v>0</v>
      </c>
      <c r="AE467" s="72"/>
      <c r="AF467" s="71">
        <v>1104333.761092179</v>
      </c>
      <c r="AG467" s="71">
        <v>56897.247879343864</v>
      </c>
      <c r="AH467" s="71">
        <v>242754.01176488062</v>
      </c>
      <c r="AI467" s="71">
        <v>3572285.2905006628</v>
      </c>
      <c r="AJ467" s="71">
        <v>4028205.284929025</v>
      </c>
      <c r="AK467" s="71">
        <v>0</v>
      </c>
      <c r="AL467" s="71">
        <v>0</v>
      </c>
      <c r="AM467" s="71">
        <v>248745.06739578652</v>
      </c>
      <c r="AN467" s="71">
        <v>0</v>
      </c>
      <c r="AO467" s="71">
        <v>0</v>
      </c>
      <c r="AP467" s="71">
        <v>9253220.6635618769</v>
      </c>
      <c r="AQ467" s="72"/>
      <c r="AR467" s="71">
        <v>10</v>
      </c>
      <c r="AS467" s="71">
        <v>0</v>
      </c>
      <c r="AT467" s="71">
        <v>0</v>
      </c>
      <c r="AU467" s="71">
        <v>0</v>
      </c>
      <c r="AV467" s="71">
        <v>0</v>
      </c>
      <c r="AW467" s="71">
        <v>0</v>
      </c>
      <c r="AX467" s="71"/>
      <c r="AY467" s="72"/>
      <c r="AZ467" s="71">
        <v>62.38</v>
      </c>
      <c r="BA467" s="71">
        <v>0</v>
      </c>
      <c r="BB467" s="71">
        <v>0</v>
      </c>
      <c r="BC467" s="71">
        <v>0</v>
      </c>
      <c r="BD467" s="71">
        <v>0</v>
      </c>
      <c r="BE467" s="71">
        <v>0</v>
      </c>
      <c r="BF467" s="71"/>
      <c r="BG467" s="72"/>
      <c r="BH467" s="71">
        <v>0</v>
      </c>
      <c r="BI467" s="71">
        <v>0</v>
      </c>
      <c r="BJ467" s="71">
        <v>0</v>
      </c>
      <c r="BK467" s="71">
        <v>0</v>
      </c>
      <c r="BL467" s="71">
        <v>17.382000000000001</v>
      </c>
      <c r="BM467" s="71">
        <v>0</v>
      </c>
      <c r="BN467" s="72"/>
      <c r="BO467" s="71">
        <v>0</v>
      </c>
      <c r="BP467" s="71">
        <v>0</v>
      </c>
      <c r="BQ467" s="71">
        <v>0</v>
      </c>
      <c r="BR467" s="71">
        <v>0</v>
      </c>
      <c r="BS467" s="71">
        <v>1</v>
      </c>
      <c r="BT467" s="71">
        <v>0</v>
      </c>
      <c r="BU467"/>
      <c r="BV467" s="70">
        <v>17.382000000000001</v>
      </c>
      <c r="BW467" s="70">
        <v>0</v>
      </c>
      <c r="BX467" s="70">
        <v>0</v>
      </c>
      <c r="BY467" s="70">
        <v>0</v>
      </c>
      <c r="BZ467" s="70">
        <v>0</v>
      </c>
      <c r="CA467" s="70">
        <v>0</v>
      </c>
      <c r="CB467" s="70">
        <v>0</v>
      </c>
      <c r="CC467" s="70">
        <v>0</v>
      </c>
      <c r="CD467" s="70">
        <v>0</v>
      </c>
    </row>
    <row r="468" spans="1:82">
      <c r="A468" s="70" t="s">
        <v>1590</v>
      </c>
      <c r="B468" s="70">
        <v>17</v>
      </c>
      <c r="C468" s="70">
        <v>19</v>
      </c>
      <c r="D468" s="70">
        <v>1</v>
      </c>
      <c r="E468" s="70">
        <v>2022</v>
      </c>
      <c r="F468" s="70" t="s">
        <v>161</v>
      </c>
      <c r="G468" s="70" t="s">
        <v>1582</v>
      </c>
      <c r="H468" s="70" t="s">
        <v>1583</v>
      </c>
      <c r="I468" s="148"/>
      <c r="J468" s="71">
        <v>2.6871559950999226</v>
      </c>
      <c r="K468" s="71">
        <v>8.0438052268024987E-2</v>
      </c>
      <c r="L468" s="71">
        <v>1.5107770733377495</v>
      </c>
      <c r="M468" s="71">
        <v>2.620121667450972</v>
      </c>
      <c r="N468" s="71">
        <v>4.4420838960424405</v>
      </c>
      <c r="O468" s="71">
        <v>1.9025739186261008</v>
      </c>
      <c r="P468" s="71">
        <v>3.2587091155155163</v>
      </c>
      <c r="Q468" s="71">
        <v>0.11102852296836092</v>
      </c>
      <c r="R468" s="71">
        <v>0</v>
      </c>
      <c r="S468" s="71">
        <v>0</v>
      </c>
      <c r="T468" s="72"/>
      <c r="U468" s="71">
        <v>158066</v>
      </c>
      <c r="V468" s="71">
        <v>30</v>
      </c>
      <c r="W468" s="71">
        <v>38</v>
      </c>
      <c r="X468" s="71">
        <v>567</v>
      </c>
      <c r="Y468" s="71">
        <v>1027</v>
      </c>
      <c r="Z468" s="71">
        <v>1330</v>
      </c>
      <c r="AA468" s="71">
        <v>712</v>
      </c>
      <c r="AB468" s="71">
        <v>1886</v>
      </c>
      <c r="AC468" s="71">
        <v>0</v>
      </c>
      <c r="AD468" s="71">
        <v>0</v>
      </c>
      <c r="AE468" s="72"/>
      <c r="AF468" s="71">
        <v>1079357.7577975055</v>
      </c>
      <c r="AG468" s="71">
        <v>57397.065835274989</v>
      </c>
      <c r="AH468" s="71">
        <v>269459.1847404099</v>
      </c>
      <c r="AI468" s="71">
        <v>3547723.598022765</v>
      </c>
      <c r="AJ468" s="71">
        <v>4181805.030266651</v>
      </c>
      <c r="AK468" s="71">
        <v>0</v>
      </c>
      <c r="AL468" s="71">
        <v>0</v>
      </c>
      <c r="AM468" s="71">
        <v>243534.07725181995</v>
      </c>
      <c r="AN468" s="71">
        <v>0</v>
      </c>
      <c r="AO468" s="71">
        <v>0</v>
      </c>
      <c r="AP468" s="71">
        <v>9379276.713914426</v>
      </c>
      <c r="AQ468" s="72"/>
      <c r="AR468" s="71">
        <v>10</v>
      </c>
      <c r="AS468" s="71">
        <v>0</v>
      </c>
      <c r="AT468" s="71">
        <v>0</v>
      </c>
      <c r="AU468" s="71">
        <v>0</v>
      </c>
      <c r="AV468" s="71">
        <v>0</v>
      </c>
      <c r="AW468" s="71">
        <v>0</v>
      </c>
      <c r="AX468" s="71"/>
      <c r="AY468" s="72"/>
      <c r="AZ468" s="71">
        <v>62.38</v>
      </c>
      <c r="BA468" s="71">
        <v>0</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17</v>
      </c>
      <c r="C469" s="70">
        <v>20</v>
      </c>
      <c r="D469" s="70">
        <v>1</v>
      </c>
      <c r="E469" s="70">
        <v>2023</v>
      </c>
      <c r="F469" s="70" t="s">
        <v>1539</v>
      </c>
      <c r="G469" s="70" t="s">
        <v>1582</v>
      </c>
      <c r="H469" s="70" t="s">
        <v>1583</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v>
      </c>
      <c r="AS469" s="71">
        <v>0</v>
      </c>
      <c r="AT469" s="71">
        <v>1</v>
      </c>
      <c r="AU469" s="71">
        <v>0</v>
      </c>
      <c r="AV469" s="71">
        <v>0</v>
      </c>
      <c r="AW469" s="71">
        <v>0</v>
      </c>
      <c r="AX469" s="71"/>
      <c r="AY469" s="72"/>
      <c r="AZ469" s="71">
        <v>62.38</v>
      </c>
      <c r="BA469" s="71">
        <v>0</v>
      </c>
      <c r="BB469" s="71">
        <v>60800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1581</v>
      </c>
      <c r="B470" s="70">
        <v>17</v>
      </c>
      <c r="C470" s="70">
        <v>21</v>
      </c>
      <c r="D470" s="70">
        <v>1</v>
      </c>
      <c r="E470" s="70">
        <v>2024</v>
      </c>
      <c r="F470" s="70" t="s">
        <v>1554</v>
      </c>
      <c r="G470" s="70" t="s">
        <v>1582</v>
      </c>
      <c r="H470" s="70" t="s">
        <v>1583</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2214</v>
      </c>
      <c r="B471" s="70">
        <v>392</v>
      </c>
      <c r="C471" s="70">
        <v>1</v>
      </c>
      <c r="D471" s="70">
        <v>24</v>
      </c>
      <c r="E471" s="70">
        <v>1990</v>
      </c>
      <c r="F471" s="70" t="s">
        <v>787</v>
      </c>
      <c r="G471" s="70" t="s">
        <v>2215</v>
      </c>
      <c r="H471" s="70" t="s">
        <v>2216</v>
      </c>
      <c r="I471" s="148"/>
      <c r="J471" s="71">
        <v>1.2975092128339181</v>
      </c>
      <c r="K471" s="71">
        <v>0.47141218163816762</v>
      </c>
      <c r="L471" s="71">
        <v>1.9705068565703929</v>
      </c>
      <c r="M471" s="71">
        <v>1.790859502728023</v>
      </c>
      <c r="N471" s="71">
        <v>2.3117660055913669</v>
      </c>
      <c r="O471" s="71">
        <v>3.6663192973700842</v>
      </c>
      <c r="P471" s="71">
        <v>3.7312957462271812</v>
      </c>
      <c r="Q471" s="71">
        <v>0.234531744281782</v>
      </c>
      <c r="R471" s="71">
        <v>0</v>
      </c>
      <c r="S471" s="71">
        <v>0.29493505256899227</v>
      </c>
      <c r="T471" s="72"/>
      <c r="U471" s="71">
        <v>323658</v>
      </c>
      <c r="V471" s="71">
        <v>181</v>
      </c>
      <c r="W471" s="71">
        <v>18</v>
      </c>
      <c r="X471" s="71">
        <v>747</v>
      </c>
      <c r="Y471" s="71">
        <v>1012</v>
      </c>
      <c r="Z471" s="71">
        <v>1508</v>
      </c>
      <c r="AA471" s="71">
        <v>906</v>
      </c>
      <c r="AB471" s="71">
        <v>3808</v>
      </c>
      <c r="AC471" s="71">
        <v>0</v>
      </c>
      <c r="AD471" s="71">
        <v>0.29493505256899227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2217</v>
      </c>
      <c r="B472" s="70">
        <v>393</v>
      </c>
      <c r="C472" s="70">
        <v>2</v>
      </c>
      <c r="D472" s="70">
        <v>24</v>
      </c>
      <c r="E472" s="70">
        <v>2005</v>
      </c>
      <c r="F472" s="70" t="s">
        <v>789</v>
      </c>
      <c r="G472" s="70" t="s">
        <v>2215</v>
      </c>
      <c r="H472" s="70" t="s">
        <v>2216</v>
      </c>
      <c r="I472" s="148"/>
      <c r="J472" s="71">
        <v>1.3276097457985809</v>
      </c>
      <c r="K472" s="71">
        <v>0.33501629244939202</v>
      </c>
      <c r="L472" s="71">
        <v>0</v>
      </c>
      <c r="M472" s="71">
        <v>2.9855185891386888</v>
      </c>
      <c r="N472" s="71">
        <v>3.2846346579373589</v>
      </c>
      <c r="O472" s="71">
        <v>3.6851367513656261</v>
      </c>
      <c r="P472" s="71">
        <v>5.7578197166991822</v>
      </c>
      <c r="Q472" s="71">
        <v>0.178510380329645</v>
      </c>
      <c r="R472" s="71">
        <v>0</v>
      </c>
      <c r="S472" s="71">
        <v>0.68701945974705481</v>
      </c>
      <c r="T472" s="72"/>
      <c r="U472" s="71">
        <v>168708</v>
      </c>
      <c r="V472" s="71">
        <v>157</v>
      </c>
      <c r="W472" s="71">
        <v>0</v>
      </c>
      <c r="X472" s="71">
        <v>711</v>
      </c>
      <c r="Y472" s="71">
        <v>1241</v>
      </c>
      <c r="Z472" s="71">
        <v>1754</v>
      </c>
      <c r="AA472" s="71">
        <v>1145</v>
      </c>
      <c r="AB472" s="71">
        <v>3030</v>
      </c>
      <c r="AC472" s="71">
        <v>0</v>
      </c>
      <c r="AD472" s="71">
        <v>0.68701945974705481</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2218</v>
      </c>
      <c r="B473" s="70">
        <v>394</v>
      </c>
      <c r="C473" s="70">
        <v>3</v>
      </c>
      <c r="D473" s="70">
        <v>24</v>
      </c>
      <c r="E473" s="70">
        <v>2006</v>
      </c>
      <c r="F473" s="70" t="s">
        <v>790</v>
      </c>
      <c r="G473" s="70" t="s">
        <v>2215</v>
      </c>
      <c r="H473" s="70" t="s">
        <v>2216</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2219</v>
      </c>
      <c r="B474" s="70">
        <v>395</v>
      </c>
      <c r="C474" s="70">
        <v>4</v>
      </c>
      <c r="D474" s="70">
        <v>24</v>
      </c>
      <c r="E474" s="70">
        <v>2007</v>
      </c>
      <c r="F474" s="70" t="s">
        <v>791</v>
      </c>
      <c r="G474" s="70" t="s">
        <v>2215</v>
      </c>
      <c r="H474" s="70" t="s">
        <v>2216</v>
      </c>
      <c r="I474" s="148"/>
      <c r="J474" s="71">
        <v>1.789684266569286</v>
      </c>
      <c r="K474" s="71">
        <v>0.30338235585421691</v>
      </c>
      <c r="L474" s="71">
        <v>0</v>
      </c>
      <c r="M474" s="71">
        <v>3.0263581397411579</v>
      </c>
      <c r="N474" s="71">
        <v>3.4197579434070899</v>
      </c>
      <c r="O474" s="71">
        <v>3.4236658339238901</v>
      </c>
      <c r="P474" s="71">
        <v>5.142246920260499</v>
      </c>
      <c r="Q474" s="71">
        <v>0.17864881282822301</v>
      </c>
      <c r="R474" s="71">
        <v>0</v>
      </c>
      <c r="S474" s="71">
        <v>0.79722667357755417</v>
      </c>
      <c r="T474" s="72"/>
      <c r="U474" s="71">
        <v>196844</v>
      </c>
      <c r="V474" s="71">
        <v>128</v>
      </c>
      <c r="W474" s="71">
        <v>0</v>
      </c>
      <c r="X474" s="71">
        <v>772</v>
      </c>
      <c r="Y474" s="71">
        <v>1231</v>
      </c>
      <c r="Z474" s="71">
        <v>1694</v>
      </c>
      <c r="AA474" s="71">
        <v>1007</v>
      </c>
      <c r="AB474" s="71">
        <v>2872</v>
      </c>
      <c r="AC474" s="71">
        <v>0</v>
      </c>
      <c r="AD474" s="71">
        <v>0.79722667357755417</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2220</v>
      </c>
      <c r="B475" s="70">
        <v>396</v>
      </c>
      <c r="C475" s="70">
        <v>5</v>
      </c>
      <c r="D475" s="70">
        <v>24</v>
      </c>
      <c r="E475" s="70">
        <v>2008</v>
      </c>
      <c r="F475" s="70" t="s">
        <v>792</v>
      </c>
      <c r="G475" s="70" t="s">
        <v>2215</v>
      </c>
      <c r="H475" s="70" t="s">
        <v>2216</v>
      </c>
      <c r="I475" s="148"/>
      <c r="J475" s="71">
        <v>1.2066186563764141</v>
      </c>
      <c r="K475" s="71">
        <v>0.24066121890513159</v>
      </c>
      <c r="L475" s="71">
        <v>0</v>
      </c>
      <c r="M475" s="71">
        <v>3.019994534404697</v>
      </c>
      <c r="N475" s="71">
        <v>3.362043973926538</v>
      </c>
      <c r="O475" s="71">
        <v>3.2548575734712002</v>
      </c>
      <c r="P475" s="71">
        <v>4.269270663387255</v>
      </c>
      <c r="Q475" s="71">
        <v>0.17220853931271099</v>
      </c>
      <c r="R475" s="71">
        <v>0</v>
      </c>
      <c r="S475" s="71">
        <v>0.49994922087603288</v>
      </c>
      <c r="T475" s="72"/>
      <c r="U475" s="71">
        <v>169245</v>
      </c>
      <c r="V475" s="71">
        <v>128</v>
      </c>
      <c r="W475" s="71">
        <v>0</v>
      </c>
      <c r="X475" s="71">
        <v>772</v>
      </c>
      <c r="Y475" s="71">
        <v>1231</v>
      </c>
      <c r="Z475" s="71">
        <v>1667</v>
      </c>
      <c r="AA475" s="71">
        <v>837</v>
      </c>
      <c r="AB475" s="71">
        <v>2814</v>
      </c>
      <c r="AC475" s="71">
        <v>0</v>
      </c>
      <c r="AD475" s="71">
        <v>0.49994922087603288</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2221</v>
      </c>
      <c r="B476" s="70">
        <v>397</v>
      </c>
      <c r="C476" s="70">
        <v>6</v>
      </c>
      <c r="D476" s="70">
        <v>24</v>
      </c>
      <c r="E476" s="70">
        <v>2009</v>
      </c>
      <c r="F476" s="70" t="s">
        <v>176</v>
      </c>
      <c r="G476" s="70" t="s">
        <v>2215</v>
      </c>
      <c r="H476" s="70" t="s">
        <v>2216</v>
      </c>
      <c r="I476" s="148"/>
      <c r="J476" s="71">
        <v>1.1958785079733329</v>
      </c>
      <c r="K476" s="71">
        <v>0.24950687125291299</v>
      </c>
      <c r="L476" s="71">
        <v>1.347870296157841</v>
      </c>
      <c r="M476" s="71">
        <v>2.7525212587540091</v>
      </c>
      <c r="N476" s="71">
        <v>3.070612939235339</v>
      </c>
      <c r="O476" s="71">
        <v>3.2382213835731539</v>
      </c>
      <c r="P476" s="71">
        <v>4.2380937172572644</v>
      </c>
      <c r="Q476" s="71">
        <v>0.159443275105285</v>
      </c>
      <c r="R476" s="71">
        <v>0</v>
      </c>
      <c r="S476" s="71">
        <v>0.71226400865925432</v>
      </c>
      <c r="T476" s="72"/>
      <c r="U476" s="71">
        <v>147731</v>
      </c>
      <c r="V476" s="71">
        <v>153</v>
      </c>
      <c r="W476" s="71">
        <v>13</v>
      </c>
      <c r="X476" s="71">
        <v>804</v>
      </c>
      <c r="Y476" s="71">
        <v>1232</v>
      </c>
      <c r="Z476" s="71">
        <v>1637</v>
      </c>
      <c r="AA476" s="71">
        <v>853</v>
      </c>
      <c r="AB476" s="71">
        <v>2735</v>
      </c>
      <c r="AC476" s="71">
        <v>0</v>
      </c>
      <c r="AD476" s="71">
        <v>0.71226400865925432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2222</v>
      </c>
      <c r="B477" s="70">
        <v>398</v>
      </c>
      <c r="C477" s="70">
        <v>7</v>
      </c>
      <c r="D477" s="70">
        <v>24</v>
      </c>
      <c r="E477" s="70">
        <v>2010</v>
      </c>
      <c r="F477" s="70" t="s">
        <v>177</v>
      </c>
      <c r="G477" s="70" t="s">
        <v>2215</v>
      </c>
      <c r="H477" s="70" t="s">
        <v>2216</v>
      </c>
      <c r="I477" s="148"/>
      <c r="J477" s="71">
        <v>0.70949403553884205</v>
      </c>
      <c r="K477" s="71">
        <v>0.22367314756936121</v>
      </c>
      <c r="L477" s="71">
        <v>1.258982058752967</v>
      </c>
      <c r="M477" s="71">
        <v>2.7845405732743851</v>
      </c>
      <c r="N477" s="71">
        <v>3.125561989712621</v>
      </c>
      <c r="O477" s="71">
        <v>3.1661427828700841</v>
      </c>
      <c r="P477" s="71">
        <v>4.2498268938689394</v>
      </c>
      <c r="Q477" s="71">
        <v>0.162622556655376</v>
      </c>
      <c r="R477" s="71">
        <v>0</v>
      </c>
      <c r="S477" s="71">
        <v>0.72772890731980255</v>
      </c>
      <c r="T477" s="72"/>
      <c r="U477" s="71">
        <v>93686</v>
      </c>
      <c r="V477" s="71">
        <v>153</v>
      </c>
      <c r="W477" s="71">
        <v>13</v>
      </c>
      <c r="X477" s="71">
        <v>804</v>
      </c>
      <c r="Y477" s="71">
        <v>1237</v>
      </c>
      <c r="Z477" s="71">
        <v>1608</v>
      </c>
      <c r="AA477" s="71">
        <v>834</v>
      </c>
      <c r="AB477" s="71">
        <v>2673</v>
      </c>
      <c r="AC477" s="71">
        <v>0</v>
      </c>
      <c r="AD477" s="71">
        <v>0.72772890731980255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2223</v>
      </c>
      <c r="B478" s="70">
        <v>399</v>
      </c>
      <c r="C478" s="70">
        <v>8</v>
      </c>
      <c r="D478" s="70">
        <v>24</v>
      </c>
      <c r="E478" s="70">
        <v>2011</v>
      </c>
      <c r="F478" s="70" t="s">
        <v>178</v>
      </c>
      <c r="G478" s="70" t="s">
        <v>2215</v>
      </c>
      <c r="H478" s="70" t="s">
        <v>2216</v>
      </c>
      <c r="I478" s="148"/>
      <c r="J478" s="71">
        <v>0.41720618679624899</v>
      </c>
      <c r="K478" s="71">
        <v>0.33766845735490969</v>
      </c>
      <c r="L478" s="71">
        <v>0.55512103403080604</v>
      </c>
      <c r="M478" s="71">
        <v>3.5408803889935219</v>
      </c>
      <c r="N478" s="71">
        <v>3.592805287726982</v>
      </c>
      <c r="O478" s="71">
        <v>3.091112393795175</v>
      </c>
      <c r="P478" s="71">
        <v>3.9538177328163582</v>
      </c>
      <c r="Q478" s="71">
        <v>0.18119712193701201</v>
      </c>
      <c r="R478" s="71">
        <v>0</v>
      </c>
      <c r="S478" s="71">
        <v>0.71390548817263388</v>
      </c>
      <c r="T478" s="72"/>
      <c r="U478" s="71">
        <v>51761</v>
      </c>
      <c r="V478" s="71">
        <v>153</v>
      </c>
      <c r="W478" s="71">
        <v>13</v>
      </c>
      <c r="X478" s="71">
        <v>804</v>
      </c>
      <c r="Y478" s="71">
        <v>1231</v>
      </c>
      <c r="Z478" s="71">
        <v>1604</v>
      </c>
      <c r="AA478" s="71">
        <v>799</v>
      </c>
      <c r="AB478" s="71">
        <v>2582</v>
      </c>
      <c r="AC478" s="71">
        <v>0</v>
      </c>
      <c r="AD478" s="71">
        <v>0.71390548817263388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2224</v>
      </c>
      <c r="B479" s="70">
        <v>400</v>
      </c>
      <c r="C479" s="70">
        <v>9</v>
      </c>
      <c r="D479" s="70">
        <v>24</v>
      </c>
      <c r="E479" s="70">
        <v>2012</v>
      </c>
      <c r="F479" s="70" t="s">
        <v>179</v>
      </c>
      <c r="G479" s="70" t="s">
        <v>2215</v>
      </c>
      <c r="H479" s="70" t="s">
        <v>2216</v>
      </c>
      <c r="I479" s="148"/>
      <c r="J479" s="71">
        <v>0.67641812463474782</v>
      </c>
      <c r="K479" s="71">
        <v>0.33308610783351922</v>
      </c>
      <c r="L479" s="71">
        <v>0.5495990412972096</v>
      </c>
      <c r="M479" s="71">
        <v>3.7282423317727709</v>
      </c>
      <c r="N479" s="71">
        <v>3.719255269139917</v>
      </c>
      <c r="O479" s="71">
        <v>2.9673659033660953</v>
      </c>
      <c r="P479" s="71">
        <v>3.8071081874543702</v>
      </c>
      <c r="Q479" s="71">
        <v>0.1913010681092</v>
      </c>
      <c r="R479" s="71">
        <v>0</v>
      </c>
      <c r="S479" s="71">
        <v>0.57547533631355119</v>
      </c>
      <c r="T479" s="72"/>
      <c r="U479" s="71">
        <v>90492</v>
      </c>
      <c r="V479" s="71">
        <v>153</v>
      </c>
      <c r="W479" s="71">
        <v>13</v>
      </c>
      <c r="X479" s="71">
        <v>804</v>
      </c>
      <c r="Y479" s="71">
        <v>1207</v>
      </c>
      <c r="Z479" s="71">
        <v>1552</v>
      </c>
      <c r="AA479" s="71">
        <v>765</v>
      </c>
      <c r="AB479" s="71">
        <v>2509</v>
      </c>
      <c r="AC479" s="71">
        <v>0</v>
      </c>
      <c r="AD479" s="71">
        <v>0.57547533631355119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2225</v>
      </c>
      <c r="B480" s="70">
        <v>401</v>
      </c>
      <c r="C480" s="70">
        <v>10</v>
      </c>
      <c r="D480" s="70">
        <v>24</v>
      </c>
      <c r="E480" s="70">
        <v>2013</v>
      </c>
      <c r="F480" s="70" t="s">
        <v>180</v>
      </c>
      <c r="G480" s="70" t="s">
        <v>2215</v>
      </c>
      <c r="H480" s="70" t="s">
        <v>2216</v>
      </c>
      <c r="I480" s="148"/>
      <c r="J480" s="71">
        <v>0.77435893949093104</v>
      </c>
      <c r="K480" s="71">
        <v>0.28722956852626252</v>
      </c>
      <c r="L480" s="71">
        <v>0.50372120556859157</v>
      </c>
      <c r="M480" s="71">
        <v>3.9669221315267649</v>
      </c>
      <c r="N480" s="71">
        <v>3.5430667596342662</v>
      </c>
      <c r="O480" s="71">
        <v>2.8185780378906715</v>
      </c>
      <c r="P480" s="71">
        <v>3.7914812151944841</v>
      </c>
      <c r="Q480" s="71">
        <v>0.19037039363688099</v>
      </c>
      <c r="R480" s="71">
        <v>0</v>
      </c>
      <c r="S480" s="71">
        <v>0.58292358705645031</v>
      </c>
      <c r="T480" s="72"/>
      <c r="U480" s="71">
        <v>100240</v>
      </c>
      <c r="V480" s="71">
        <v>153</v>
      </c>
      <c r="W480" s="71">
        <v>13</v>
      </c>
      <c r="X480" s="71">
        <v>804</v>
      </c>
      <c r="Y480" s="71">
        <v>1196</v>
      </c>
      <c r="Z480" s="71">
        <v>1540</v>
      </c>
      <c r="AA480" s="71">
        <v>759</v>
      </c>
      <c r="AB480" s="71">
        <v>2461</v>
      </c>
      <c r="AC480" s="71">
        <v>0</v>
      </c>
      <c r="AD480" s="71">
        <v>0.58292358705645031</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2226</v>
      </c>
      <c r="B481" s="70">
        <v>402</v>
      </c>
      <c r="C481" s="70">
        <v>11</v>
      </c>
      <c r="D481" s="70">
        <v>24</v>
      </c>
      <c r="E481" s="70">
        <v>2014</v>
      </c>
      <c r="F481" s="70" t="s">
        <v>181</v>
      </c>
      <c r="G481" s="70" t="s">
        <v>2215</v>
      </c>
      <c r="H481" s="70" t="s">
        <v>2216</v>
      </c>
      <c r="I481" s="148"/>
      <c r="J481" s="71">
        <v>0.60945462151732488</v>
      </c>
      <c r="K481" s="71">
        <v>0.2375714789624386</v>
      </c>
      <c r="L481" s="71">
        <v>2.8317860090883382</v>
      </c>
      <c r="M481" s="71">
        <v>3.2212866127748572</v>
      </c>
      <c r="N481" s="71">
        <v>3.1361139175566888</v>
      </c>
      <c r="O481" s="71">
        <v>2.6309649957373424</v>
      </c>
      <c r="P481" s="71">
        <v>3.8262527426575521</v>
      </c>
      <c r="Q481" s="71">
        <v>0.176563225731804</v>
      </c>
      <c r="R481" s="71">
        <v>0</v>
      </c>
      <c r="S481" s="71">
        <v>0.57412138971262572</v>
      </c>
      <c r="T481" s="72"/>
      <c r="U481" s="71">
        <v>90493</v>
      </c>
      <c r="V481" s="71">
        <v>121</v>
      </c>
      <c r="W481" s="71">
        <v>32</v>
      </c>
      <c r="X481" s="71">
        <v>721</v>
      </c>
      <c r="Y481" s="71">
        <v>1180</v>
      </c>
      <c r="Z481" s="71">
        <v>1514</v>
      </c>
      <c r="AA481" s="71">
        <v>762</v>
      </c>
      <c r="AB481" s="71">
        <v>2379</v>
      </c>
      <c r="AC481" s="71">
        <v>0</v>
      </c>
      <c r="AD481" s="71">
        <v>0.57412138971262572</v>
      </c>
      <c r="AE481" s="72"/>
      <c r="AF481" s="71"/>
      <c r="AG481" s="71"/>
      <c r="AH481" s="71"/>
      <c r="AI481" s="71"/>
      <c r="AJ481" s="71"/>
      <c r="AK481" s="71"/>
      <c r="AL481" s="71"/>
      <c r="AM481" s="71"/>
      <c r="AN481" s="71"/>
      <c r="AO481" s="71"/>
      <c r="AP481" s="71"/>
      <c r="AQ481" s="72"/>
      <c r="AR481" s="71">
        <v>8</v>
      </c>
      <c r="AS481" s="71">
        <v>1</v>
      </c>
      <c r="AT481" s="71">
        <v>0</v>
      </c>
      <c r="AU481" s="71">
        <v>0</v>
      </c>
      <c r="AV481" s="71">
        <v>0</v>
      </c>
      <c r="AW481" s="71">
        <v>0</v>
      </c>
      <c r="AX481" s="71"/>
      <c r="AY481" s="72"/>
      <c r="AZ481" s="71">
        <v>39</v>
      </c>
      <c r="BA481" s="71">
        <v>10</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2227</v>
      </c>
      <c r="B482" s="70">
        <v>403</v>
      </c>
      <c r="C482" s="70">
        <v>12</v>
      </c>
      <c r="D482" s="70">
        <v>24</v>
      </c>
      <c r="E482" s="70">
        <v>2015</v>
      </c>
      <c r="F482" s="70" t="s">
        <v>182</v>
      </c>
      <c r="G482" s="1064" t="s">
        <v>2215</v>
      </c>
      <c r="H482" s="70" t="s">
        <v>2216</v>
      </c>
      <c r="I482" s="148"/>
      <c r="J482" s="71">
        <v>1.180620276213203</v>
      </c>
      <c r="K482" s="71">
        <v>0.25266050547939578</v>
      </c>
      <c r="L482" s="71">
        <v>3.5297461140110999</v>
      </c>
      <c r="M482" s="71">
        <v>3.4272537765476039</v>
      </c>
      <c r="N482" s="71">
        <v>3.1406769873507701</v>
      </c>
      <c r="O482" s="71">
        <v>2.5972802001268014</v>
      </c>
      <c r="P482" s="71">
        <v>3.7840480400979377</v>
      </c>
      <c r="Q482" s="71">
        <v>0.17022847238823299</v>
      </c>
      <c r="R482" s="71">
        <v>0</v>
      </c>
      <c r="S482" s="71">
        <v>0.49433544652969419</v>
      </c>
      <c r="T482" s="72"/>
      <c r="U482" s="71">
        <v>159029</v>
      </c>
      <c r="V482" s="71">
        <v>121</v>
      </c>
      <c r="W482" s="71">
        <v>32</v>
      </c>
      <c r="X482" s="71">
        <v>721</v>
      </c>
      <c r="Y482" s="71">
        <v>1187</v>
      </c>
      <c r="Z482" s="71">
        <v>1509</v>
      </c>
      <c r="AA482" s="71">
        <v>753</v>
      </c>
      <c r="AB482" s="71">
        <v>2343</v>
      </c>
      <c r="AC482" s="71">
        <v>0</v>
      </c>
      <c r="AD482" s="71">
        <v>0.49433544652969419</v>
      </c>
      <c r="AE482" s="72"/>
      <c r="AF482" s="71">
        <v>1599191.1497548211</v>
      </c>
      <c r="AG482" s="71">
        <v>209422.56352809531</v>
      </c>
      <c r="AH482" s="71">
        <v>719396.25649091438</v>
      </c>
      <c r="AI482" s="71">
        <v>4218571.9566244921</v>
      </c>
      <c r="AJ482" s="71">
        <v>4633026.7546703694</v>
      </c>
      <c r="AK482" s="71">
        <v>0</v>
      </c>
      <c r="AL482" s="71">
        <v>0</v>
      </c>
      <c r="AM482" s="71">
        <v>321098.32148465759</v>
      </c>
      <c r="AN482" s="71">
        <v>0</v>
      </c>
      <c r="AO482" s="71">
        <v>0</v>
      </c>
      <c r="AP482" s="71">
        <v>11700707.002553349</v>
      </c>
      <c r="AQ482" s="72"/>
      <c r="AR482" s="71">
        <v>11</v>
      </c>
      <c r="AS482" s="71">
        <v>1</v>
      </c>
      <c r="AT482" s="71">
        <v>0</v>
      </c>
      <c r="AU482" s="71">
        <v>0</v>
      </c>
      <c r="AV482" s="71">
        <v>0</v>
      </c>
      <c r="AW482" s="71">
        <v>0</v>
      </c>
      <c r="AX482" s="71"/>
      <c r="AY482" s="72"/>
      <c r="AZ482" s="71">
        <v>57.8</v>
      </c>
      <c r="BA482" s="71">
        <v>10</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2228</v>
      </c>
      <c r="B483" s="70">
        <v>404</v>
      </c>
      <c r="C483" s="70">
        <v>13</v>
      </c>
      <c r="D483" s="70">
        <v>24</v>
      </c>
      <c r="E483" s="70">
        <v>2016</v>
      </c>
      <c r="F483" s="70" t="s">
        <v>155</v>
      </c>
      <c r="G483" s="1064" t="s">
        <v>2215</v>
      </c>
      <c r="H483" s="70" t="s">
        <v>2216</v>
      </c>
      <c r="I483" s="148"/>
      <c r="J483" s="71">
        <v>0.62458603747029184</v>
      </c>
      <c r="K483" s="71">
        <v>0.26023737521765</v>
      </c>
      <c r="L483" s="71">
        <v>3.9887655008267364</v>
      </c>
      <c r="M483" s="71">
        <v>2.6398690209207194</v>
      </c>
      <c r="N483" s="71">
        <v>2.9840907327138653</v>
      </c>
      <c r="O483" s="71">
        <v>2.6269506782274448</v>
      </c>
      <c r="P483" s="71">
        <v>3.7655094988970572</v>
      </c>
      <c r="Q483" s="71">
        <v>0.16125291958453178</v>
      </c>
      <c r="R483" s="71">
        <v>0</v>
      </c>
      <c r="S483" s="71">
        <v>0.63396352104688547</v>
      </c>
      <c r="T483" s="72"/>
      <c r="U483" s="71">
        <v>98375</v>
      </c>
      <c r="V483" s="71">
        <v>121</v>
      </c>
      <c r="W483" s="71">
        <v>32</v>
      </c>
      <c r="X483" s="71">
        <v>721</v>
      </c>
      <c r="Y483" s="71">
        <v>1189</v>
      </c>
      <c r="Z483" s="71">
        <v>1545</v>
      </c>
      <c r="AA483" s="71">
        <v>775</v>
      </c>
      <c r="AB483" s="71">
        <v>2283</v>
      </c>
      <c r="AC483" s="71">
        <v>0</v>
      </c>
      <c r="AD483" s="71">
        <v>0.63396352104688547</v>
      </c>
      <c r="AE483" s="72"/>
      <c r="AF483" s="71">
        <v>898711.60702559259</v>
      </c>
      <c r="AG483" s="71">
        <v>205867.9345139956</v>
      </c>
      <c r="AH483" s="71">
        <v>618692.2174157555</v>
      </c>
      <c r="AI483" s="71">
        <v>4078787.530600016</v>
      </c>
      <c r="AJ483" s="71">
        <v>4187850.2349646599</v>
      </c>
      <c r="AK483" s="71">
        <v>0</v>
      </c>
      <c r="AL483" s="71">
        <v>0</v>
      </c>
      <c r="AM483" s="71">
        <v>313118.64679647243</v>
      </c>
      <c r="AN483" s="71">
        <v>0</v>
      </c>
      <c r="AO483" s="71">
        <v>0</v>
      </c>
      <c r="AP483" s="71">
        <v>10303028.171316491</v>
      </c>
      <c r="AQ483" s="72"/>
      <c r="AR483" s="71">
        <v>11</v>
      </c>
      <c r="AS483" s="71">
        <v>1</v>
      </c>
      <c r="AT483" s="71">
        <v>0</v>
      </c>
      <c r="AU483" s="71">
        <v>0</v>
      </c>
      <c r="AV483" s="71">
        <v>0</v>
      </c>
      <c r="AW483" s="71">
        <v>0</v>
      </c>
      <c r="AX483" s="71"/>
      <c r="AY483" s="72"/>
      <c r="AZ483" s="71">
        <v>57.8</v>
      </c>
      <c r="BA483" s="71">
        <v>10</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2229</v>
      </c>
      <c r="B484" s="70">
        <v>405</v>
      </c>
      <c r="C484" s="70">
        <v>14</v>
      </c>
      <c r="D484" s="70">
        <v>24</v>
      </c>
      <c r="E484" s="70">
        <v>2017</v>
      </c>
      <c r="F484" s="70" t="s">
        <v>156</v>
      </c>
      <c r="G484" s="70" t="s">
        <v>2215</v>
      </c>
      <c r="H484" s="70" t="s">
        <v>2216</v>
      </c>
      <c r="I484" s="148"/>
      <c r="J484" s="71">
        <v>0.54812228802967511</v>
      </c>
      <c r="K484" s="71">
        <v>0.26622740408826856</v>
      </c>
      <c r="L484" s="71">
        <v>3.2851400324213422</v>
      </c>
      <c r="M484" s="71">
        <v>2.6484559246804165</v>
      </c>
      <c r="N484" s="71">
        <v>3.0417888768443335</v>
      </c>
      <c r="O484" s="71">
        <v>2.4586440781156198</v>
      </c>
      <c r="P484" s="71">
        <v>3.6740651295180586</v>
      </c>
      <c r="Q484" s="71">
        <v>0.153271355584222</v>
      </c>
      <c r="R484" s="71">
        <v>0</v>
      </c>
      <c r="S484" s="71">
        <v>0.53626160748970053</v>
      </c>
      <c r="T484" s="72"/>
      <c r="U484" s="71">
        <v>93255</v>
      </c>
      <c r="V484" s="71">
        <v>121</v>
      </c>
      <c r="W484" s="71">
        <v>32</v>
      </c>
      <c r="X484" s="71">
        <v>721</v>
      </c>
      <c r="Y484" s="71">
        <v>1188</v>
      </c>
      <c r="Z484" s="71">
        <v>1470</v>
      </c>
      <c r="AA484" s="71">
        <v>761</v>
      </c>
      <c r="AB484" s="71">
        <v>2244</v>
      </c>
      <c r="AC484" s="71">
        <v>0</v>
      </c>
      <c r="AD484" s="71">
        <v>0.53626160748970053</v>
      </c>
      <c r="AE484" s="72"/>
      <c r="AF484" s="71">
        <v>810458.95466860291</v>
      </c>
      <c r="AG484" s="71">
        <v>215302.4355384846</v>
      </c>
      <c r="AH484" s="71">
        <v>692383.28558750288</v>
      </c>
      <c r="AI484" s="71">
        <v>4268889.1171368761</v>
      </c>
      <c r="AJ484" s="71">
        <v>4511056.9120996054</v>
      </c>
      <c r="AK484" s="71">
        <v>0</v>
      </c>
      <c r="AL484" s="71">
        <v>0</v>
      </c>
      <c r="AM484" s="71">
        <v>308251.28360166278</v>
      </c>
      <c r="AN484" s="71">
        <v>0</v>
      </c>
      <c r="AO484" s="71">
        <v>0</v>
      </c>
      <c r="AP484" s="71">
        <v>10806341.988632733</v>
      </c>
      <c r="AQ484" s="72"/>
      <c r="AR484" s="71">
        <v>12</v>
      </c>
      <c r="AS484" s="71">
        <v>1</v>
      </c>
      <c r="AT484" s="71">
        <v>0</v>
      </c>
      <c r="AU484" s="71">
        <v>0</v>
      </c>
      <c r="AV484" s="71">
        <v>0</v>
      </c>
      <c r="AW484" s="71">
        <v>0</v>
      </c>
      <c r="AX484" s="71"/>
      <c r="AY484" s="72"/>
      <c r="AZ484" s="71">
        <v>62.2</v>
      </c>
      <c r="BA484" s="71">
        <v>10</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2230</v>
      </c>
      <c r="B485" s="70">
        <v>406</v>
      </c>
      <c r="C485" s="70">
        <v>15</v>
      </c>
      <c r="D485" s="70">
        <v>24</v>
      </c>
      <c r="E485" s="70">
        <v>2018</v>
      </c>
      <c r="F485" s="70" t="s">
        <v>183</v>
      </c>
      <c r="G485" s="70" t="s">
        <v>2215</v>
      </c>
      <c r="H485" s="70" t="s">
        <v>2216</v>
      </c>
      <c r="I485" s="148"/>
      <c r="J485" s="71">
        <v>0.60458446980417957</v>
      </c>
      <c r="K485" s="71">
        <v>0.25028631718976679</v>
      </c>
      <c r="L485" s="71">
        <v>3.0700620436250632</v>
      </c>
      <c r="M485" s="71">
        <v>2.6282614903487937</v>
      </c>
      <c r="N485" s="71">
        <v>2.8768985056874361</v>
      </c>
      <c r="O485" s="71">
        <v>2.3648589406984089</v>
      </c>
      <c r="P485" s="71">
        <v>3.5418949097860906</v>
      </c>
      <c r="Q485" s="71">
        <v>0.14051530760390099</v>
      </c>
      <c r="R485" s="71">
        <v>0</v>
      </c>
      <c r="S485" s="71">
        <v>0.63310458620812837</v>
      </c>
      <c r="T485" s="72"/>
      <c r="U485" s="71">
        <v>103922</v>
      </c>
      <c r="V485" s="71">
        <v>121</v>
      </c>
      <c r="W485" s="71">
        <v>32</v>
      </c>
      <c r="X485" s="71">
        <v>721</v>
      </c>
      <c r="Y485" s="71">
        <v>1181</v>
      </c>
      <c r="Z485" s="71">
        <v>1441</v>
      </c>
      <c r="AA485" s="71">
        <v>741</v>
      </c>
      <c r="AB485" s="71">
        <v>2217</v>
      </c>
      <c r="AC485" s="71">
        <v>0</v>
      </c>
      <c r="AD485" s="71">
        <v>0.63310458620812837</v>
      </c>
      <c r="AE485" s="72"/>
      <c r="AF485" s="71">
        <v>878447.54097587569</v>
      </c>
      <c r="AG485" s="71">
        <v>190957.78090886481</v>
      </c>
      <c r="AH485" s="71">
        <v>659506.99835693091</v>
      </c>
      <c r="AI485" s="71">
        <v>4087914.9444962558</v>
      </c>
      <c r="AJ485" s="71">
        <v>4184012.9322531372</v>
      </c>
      <c r="AK485" s="71">
        <v>0</v>
      </c>
      <c r="AL485" s="71">
        <v>0</v>
      </c>
      <c r="AM485" s="71">
        <v>305172.51244772552</v>
      </c>
      <c r="AN485" s="71">
        <v>0</v>
      </c>
      <c r="AO485" s="71">
        <v>0</v>
      </c>
      <c r="AP485" s="71">
        <v>10306012.70943879</v>
      </c>
      <c r="AQ485" s="72"/>
      <c r="AR485" s="71">
        <v>12</v>
      </c>
      <c r="AS485" s="71">
        <v>1</v>
      </c>
      <c r="AT485" s="71">
        <v>0</v>
      </c>
      <c r="AU485" s="71">
        <v>1</v>
      </c>
      <c r="AV485" s="71">
        <v>0</v>
      </c>
      <c r="AW485" s="71">
        <v>0</v>
      </c>
      <c r="AX485" s="71"/>
      <c r="AY485" s="72"/>
      <c r="AZ485" s="71">
        <v>62.6</v>
      </c>
      <c r="BA485" s="71">
        <v>10</v>
      </c>
      <c r="BB485" s="71">
        <v>0</v>
      </c>
      <c r="BC485" s="71">
        <v>50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2231</v>
      </c>
      <c r="B486" s="70">
        <v>407</v>
      </c>
      <c r="C486" s="70">
        <v>16</v>
      </c>
      <c r="D486" s="70">
        <v>24</v>
      </c>
      <c r="E486" s="70">
        <v>2019</v>
      </c>
      <c r="F486" s="70" t="s">
        <v>158</v>
      </c>
      <c r="G486" s="70" t="s">
        <v>2215</v>
      </c>
      <c r="H486" s="70" t="s">
        <v>2216</v>
      </c>
      <c r="I486" s="148"/>
      <c r="J486" s="71">
        <v>0.63078107828637053</v>
      </c>
      <c r="K486" s="71">
        <v>0.22664963553010517</v>
      </c>
      <c r="L486" s="71">
        <v>3.1128510981009381</v>
      </c>
      <c r="M486" s="71">
        <v>2.5429601519535074</v>
      </c>
      <c r="N486" s="71">
        <v>2.6466624558383982</v>
      </c>
      <c r="O486" s="71">
        <v>2.2553496150912546</v>
      </c>
      <c r="P486" s="71">
        <v>3.3278095389896487</v>
      </c>
      <c r="Q486" s="71">
        <v>0.131936449385017</v>
      </c>
      <c r="R486" s="71">
        <v>0</v>
      </c>
      <c r="S486" s="71">
        <v>0.61047237534948617</v>
      </c>
      <c r="T486" s="72"/>
      <c r="U486" s="71">
        <v>113373</v>
      </c>
      <c r="V486" s="71">
        <v>121</v>
      </c>
      <c r="W486" s="71">
        <v>32</v>
      </c>
      <c r="X486" s="71">
        <v>721</v>
      </c>
      <c r="Y486" s="71">
        <v>1160</v>
      </c>
      <c r="Z486" s="71">
        <v>1412</v>
      </c>
      <c r="AA486" s="71">
        <v>691</v>
      </c>
      <c r="AB486" s="71">
        <v>2138</v>
      </c>
      <c r="AC486" s="71">
        <v>0</v>
      </c>
      <c r="AD486" s="71">
        <v>0.61047237534948617</v>
      </c>
      <c r="AE486" s="72"/>
      <c r="AF486" s="71">
        <v>964185.93567067129</v>
      </c>
      <c r="AG486" s="71">
        <v>184185.01444412689</v>
      </c>
      <c r="AH486" s="71">
        <v>701039.84861832531</v>
      </c>
      <c r="AI486" s="71">
        <v>4127462.8556930711</v>
      </c>
      <c r="AJ486" s="71">
        <v>3992633.477517013</v>
      </c>
      <c r="AK486" s="71">
        <v>0</v>
      </c>
      <c r="AL486" s="71">
        <v>0</v>
      </c>
      <c r="AM486" s="71">
        <v>291179.50514461717</v>
      </c>
      <c r="AN486" s="71">
        <v>0</v>
      </c>
      <c r="AO486" s="71">
        <v>0</v>
      </c>
      <c r="AP486" s="71">
        <v>10260686.637087824</v>
      </c>
      <c r="AQ486" s="72"/>
      <c r="AR486" s="71">
        <v>12</v>
      </c>
      <c r="AS486" s="71">
        <v>1</v>
      </c>
      <c r="AT486" s="71">
        <v>0</v>
      </c>
      <c r="AU486" s="71">
        <v>1</v>
      </c>
      <c r="AV486" s="71">
        <v>0</v>
      </c>
      <c r="AW486" s="71">
        <v>0</v>
      </c>
      <c r="AX486" s="71"/>
      <c r="AY486" s="72"/>
      <c r="AZ486" s="71">
        <v>62.2</v>
      </c>
      <c r="BA486" s="71">
        <v>10</v>
      </c>
      <c r="BB486" s="71">
        <v>0</v>
      </c>
      <c r="BC486" s="71">
        <v>49.9</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2232</v>
      </c>
      <c r="B487" s="70">
        <v>408</v>
      </c>
      <c r="C487" s="70">
        <v>17</v>
      </c>
      <c r="D487" s="70">
        <v>24</v>
      </c>
      <c r="E487" s="70">
        <v>2020</v>
      </c>
      <c r="F487" s="70" t="s">
        <v>159</v>
      </c>
      <c r="G487" s="70" t="s">
        <v>2215</v>
      </c>
      <c r="H487" s="70" t="s">
        <v>2216</v>
      </c>
      <c r="I487" s="148"/>
      <c r="J487" s="71">
        <v>0.99522710030848194</v>
      </c>
      <c r="K487" s="71">
        <v>0.20219537121168676</v>
      </c>
      <c r="L487" s="71">
        <v>5.7843213555773634</v>
      </c>
      <c r="M487" s="71">
        <v>2.4132430225619048</v>
      </c>
      <c r="N487" s="71">
        <v>2.6713833096633661</v>
      </c>
      <c r="O487" s="71">
        <v>1.9452175155298477</v>
      </c>
      <c r="P487" s="71">
        <v>3.1082382584570589</v>
      </c>
      <c r="Q487" s="71">
        <v>0.124525047818518</v>
      </c>
      <c r="R487" s="71">
        <v>0</v>
      </c>
      <c r="S487" s="71">
        <v>0.64712179201522035</v>
      </c>
      <c r="T487" s="72"/>
      <c r="U487" s="71">
        <v>196459</v>
      </c>
      <c r="V487" s="71">
        <v>107</v>
      </c>
      <c r="W487" s="71">
        <v>73</v>
      </c>
      <c r="X487" s="71">
        <v>784</v>
      </c>
      <c r="Y487" s="71">
        <v>1165</v>
      </c>
      <c r="Z487" s="71">
        <v>1390</v>
      </c>
      <c r="AA487" s="71">
        <v>686</v>
      </c>
      <c r="AB487" s="71">
        <v>2112</v>
      </c>
      <c r="AC487" s="71">
        <v>0</v>
      </c>
      <c r="AD487" s="71">
        <v>0.64712179201522035</v>
      </c>
      <c r="AE487" s="72"/>
      <c r="AF487" s="71">
        <v>1565168.7113437019</v>
      </c>
      <c r="AG487" s="71">
        <v>154692.63730226675</v>
      </c>
      <c r="AH487" s="71">
        <v>1353122.2531662709</v>
      </c>
      <c r="AI487" s="71">
        <v>3977699.5646098941</v>
      </c>
      <c r="AJ487" s="71">
        <v>4136218.495580358</v>
      </c>
      <c r="AK487" s="71"/>
      <c r="AL487" s="71"/>
      <c r="AM487" s="71">
        <v>275639.46480940661</v>
      </c>
      <c r="AN487" s="71"/>
      <c r="AO487" s="71"/>
      <c r="AP487" s="71">
        <v>11462541.126811899</v>
      </c>
      <c r="AQ487" s="72"/>
      <c r="AR487" s="71">
        <v>12</v>
      </c>
      <c r="AS487" s="71">
        <v>1</v>
      </c>
      <c r="AT487" s="71">
        <v>0</v>
      </c>
      <c r="AU487" s="71">
        <v>1</v>
      </c>
      <c r="AV487" s="71">
        <v>0</v>
      </c>
      <c r="AW487" s="71">
        <v>0</v>
      </c>
      <c r="AX487" s="71"/>
      <c r="AY487" s="72"/>
      <c r="AZ487" s="71">
        <v>62.2</v>
      </c>
      <c r="BA487" s="71">
        <v>10</v>
      </c>
      <c r="BB487" s="71">
        <v>0</v>
      </c>
      <c r="BC487" s="71">
        <v>49.9</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2233</v>
      </c>
      <c r="B488" s="70">
        <v>408</v>
      </c>
      <c r="C488" s="70">
        <v>18</v>
      </c>
      <c r="D488" s="70">
        <v>24</v>
      </c>
      <c r="E488" s="70">
        <v>2021</v>
      </c>
      <c r="F488" s="70" t="s">
        <v>160</v>
      </c>
      <c r="G488" s="70" t="s">
        <v>2215</v>
      </c>
      <c r="H488" s="70" t="s">
        <v>2216</v>
      </c>
      <c r="I488" s="148"/>
      <c r="J488" s="71">
        <v>0.50701511878880579</v>
      </c>
      <c r="K488" s="71">
        <v>0.23158368384559738</v>
      </c>
      <c r="L488" s="71">
        <v>6.2173440052123983</v>
      </c>
      <c r="M488" s="71">
        <v>2.6395377368064725</v>
      </c>
      <c r="N488" s="71">
        <v>2.6280202149335516</v>
      </c>
      <c r="O488" s="71">
        <v>1.855220185793039</v>
      </c>
      <c r="P488" s="71">
        <v>3.2201006618281669</v>
      </c>
      <c r="Q488" s="71">
        <v>0.12080292520529499</v>
      </c>
      <c r="R488" s="71">
        <v>0</v>
      </c>
      <c r="S488" s="71">
        <v>0.56827300805806369</v>
      </c>
      <c r="T488" s="72"/>
      <c r="U488" s="71">
        <v>98736</v>
      </c>
      <c r="V488" s="71">
        <v>107</v>
      </c>
      <c r="W488" s="71">
        <v>73</v>
      </c>
      <c r="X488" s="71">
        <v>784</v>
      </c>
      <c r="Y488" s="71">
        <v>1137</v>
      </c>
      <c r="Z488" s="71">
        <v>1365</v>
      </c>
      <c r="AA488" s="71">
        <v>693</v>
      </c>
      <c r="AB488" s="71">
        <v>2069</v>
      </c>
      <c r="AC488" s="71">
        <v>0</v>
      </c>
      <c r="AD488" s="71">
        <v>0.56827300805806369</v>
      </c>
      <c r="AE488" s="72"/>
      <c r="AF488" s="71">
        <v>784376.84112277534</v>
      </c>
      <c r="AG488" s="71">
        <v>177554.49947928064</v>
      </c>
      <c r="AH488" s="71">
        <v>1383850.7360329677</v>
      </c>
      <c r="AI488" s="71">
        <v>4300272.0016818466</v>
      </c>
      <c r="AJ488" s="71">
        <v>3890718.1601810032</v>
      </c>
      <c r="AK488" s="71">
        <v>0</v>
      </c>
      <c r="AL488" s="71">
        <v>0</v>
      </c>
      <c r="AM488" s="71">
        <v>271584.98387434427</v>
      </c>
      <c r="AN488" s="71">
        <v>0</v>
      </c>
      <c r="AO488" s="71">
        <v>0</v>
      </c>
      <c r="AP488" s="71">
        <v>10808357.222372219</v>
      </c>
      <c r="AQ488" s="72"/>
      <c r="AR488" s="71">
        <v>12</v>
      </c>
      <c r="AS488" s="71">
        <v>1</v>
      </c>
      <c r="AT488" s="71">
        <v>0</v>
      </c>
      <c r="AU488" s="71">
        <v>1</v>
      </c>
      <c r="AV488" s="71">
        <v>0</v>
      </c>
      <c r="AW488" s="71">
        <v>0</v>
      </c>
      <c r="AX488" s="71"/>
      <c r="AY488" s="72"/>
      <c r="AZ488" s="71">
        <v>62.2</v>
      </c>
      <c r="BA488" s="71">
        <v>10</v>
      </c>
      <c r="BB488" s="71">
        <v>0</v>
      </c>
      <c r="BC488" s="71">
        <v>49.9</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2234</v>
      </c>
      <c r="B489" s="70">
        <v>408</v>
      </c>
      <c r="C489" s="70">
        <v>19</v>
      </c>
      <c r="D489" s="70">
        <v>24</v>
      </c>
      <c r="E489" s="70">
        <v>2022</v>
      </c>
      <c r="F489" s="70" t="s">
        <v>161</v>
      </c>
      <c r="G489" s="70" t="s">
        <v>2215</v>
      </c>
      <c r="H489" s="70" t="s">
        <v>2216</v>
      </c>
      <c r="I489" s="148"/>
      <c r="J489" s="71">
        <v>0.40438119652521476</v>
      </c>
      <c r="K489" s="71">
        <v>0.21859269949007015</v>
      </c>
      <c r="L489" s="71">
        <v>5.4501491872705063</v>
      </c>
      <c r="M489" s="71">
        <v>2.5984816772211015</v>
      </c>
      <c r="N489" s="71">
        <v>2.6509449836692789</v>
      </c>
      <c r="O489" s="71">
        <v>1.8939908783916972</v>
      </c>
      <c r="P489" s="71">
        <v>3.194633374480099</v>
      </c>
      <c r="Q489" s="71">
        <v>0.11997673902943773</v>
      </c>
      <c r="R489" s="71">
        <v>0</v>
      </c>
      <c r="S489" s="71">
        <v>0.70862237573168163</v>
      </c>
      <c r="T489" s="72"/>
      <c r="U489" s="71">
        <v>94682</v>
      </c>
      <c r="V489" s="71">
        <v>107</v>
      </c>
      <c r="W489" s="71">
        <v>73</v>
      </c>
      <c r="X489" s="71">
        <v>784</v>
      </c>
      <c r="Y489" s="71">
        <v>1127</v>
      </c>
      <c r="Z489" s="71">
        <v>1324</v>
      </c>
      <c r="AA489" s="71">
        <v>698</v>
      </c>
      <c r="AB489" s="71">
        <v>2038</v>
      </c>
      <c r="AC489" s="71">
        <v>0</v>
      </c>
      <c r="AD489" s="71">
        <v>0.70862237573168163</v>
      </c>
      <c r="AE489" s="72"/>
      <c r="AF489" s="71">
        <v>611252.7857750454</v>
      </c>
      <c r="AG489" s="71">
        <v>179423.98975458764</v>
      </c>
      <c r="AH489" s="71">
        <v>1379124.3159725466</v>
      </c>
      <c r="AI489" s="71">
        <v>4183112.8040913921</v>
      </c>
      <c r="AJ489" s="71">
        <v>4117627.8967597019</v>
      </c>
      <c r="AK489" s="71">
        <v>0</v>
      </c>
      <c r="AL489" s="71">
        <v>0</v>
      </c>
      <c r="AM489" s="71">
        <v>263161.4260017015</v>
      </c>
      <c r="AN489" s="71">
        <v>0</v>
      </c>
      <c r="AO489" s="71">
        <v>0</v>
      </c>
      <c r="AP489" s="71">
        <v>10733703.218354974</v>
      </c>
      <c r="AQ489" s="72"/>
      <c r="AR489" s="71">
        <v>12</v>
      </c>
      <c r="AS489" s="71">
        <v>1</v>
      </c>
      <c r="AT489" s="71">
        <v>0</v>
      </c>
      <c r="AU489" s="71">
        <v>1</v>
      </c>
      <c r="AV489" s="71">
        <v>0</v>
      </c>
      <c r="AW489" s="71">
        <v>0</v>
      </c>
      <c r="AX489" s="71"/>
      <c r="AY489" s="72"/>
      <c r="AZ489" s="71">
        <v>62.199999999999996</v>
      </c>
      <c r="BA489" s="71">
        <v>10</v>
      </c>
      <c r="BB489" s="71">
        <v>0</v>
      </c>
      <c r="BC489" s="71">
        <v>49.9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2235</v>
      </c>
      <c r="B490" s="70">
        <v>408</v>
      </c>
      <c r="C490" s="70">
        <v>20</v>
      </c>
      <c r="D490" s="70">
        <v>24</v>
      </c>
      <c r="E490" s="70">
        <v>2023</v>
      </c>
      <c r="F490" s="70" t="s">
        <v>1539</v>
      </c>
      <c r="G490" s="70" t="s">
        <v>2215</v>
      </c>
      <c r="H490" s="70" t="s">
        <v>2216</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13</v>
      </c>
      <c r="AS490" s="71">
        <v>1</v>
      </c>
      <c r="AT490" s="71">
        <v>0</v>
      </c>
      <c r="AU490" s="71">
        <v>1</v>
      </c>
      <c r="AV490" s="71">
        <v>0</v>
      </c>
      <c r="AW490" s="71">
        <v>0</v>
      </c>
      <c r="AX490" s="71"/>
      <c r="AY490" s="72"/>
      <c r="AZ490" s="71">
        <v>71.399999999999991</v>
      </c>
      <c r="BA490" s="71">
        <v>10</v>
      </c>
      <c r="BB490" s="71">
        <v>0</v>
      </c>
      <c r="BC490" s="71">
        <v>49.9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2236</v>
      </c>
      <c r="B491" s="70">
        <v>408</v>
      </c>
      <c r="C491" s="70">
        <v>21</v>
      </c>
      <c r="D491" s="70">
        <v>24</v>
      </c>
      <c r="E491" s="70">
        <v>2024</v>
      </c>
      <c r="F491" s="70" t="s">
        <v>1554</v>
      </c>
      <c r="G491" s="70" t="s">
        <v>2215</v>
      </c>
      <c r="H491" s="70" t="s">
        <v>2216</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2237</v>
      </c>
      <c r="B492" s="70">
        <v>375</v>
      </c>
      <c r="C492" s="70">
        <v>1</v>
      </c>
      <c r="D492" s="70">
        <v>23</v>
      </c>
      <c r="E492" s="70">
        <v>1990</v>
      </c>
      <c r="F492" s="70" t="s">
        <v>787</v>
      </c>
      <c r="G492" s="70" t="s">
        <v>2238</v>
      </c>
      <c r="H492" s="70" t="s">
        <v>2239</v>
      </c>
      <c r="I492" s="148"/>
      <c r="J492" s="71">
        <v>1.3918355165240319</v>
      </c>
      <c r="K492" s="71">
        <v>0.41828334314739118</v>
      </c>
      <c r="L492" s="71">
        <v>0.8435129908779746</v>
      </c>
      <c r="M492" s="71">
        <v>1.28730492529577</v>
      </c>
      <c r="N492" s="71">
        <v>2.6127769573676458</v>
      </c>
      <c r="O492" s="71">
        <v>1.918253266329573</v>
      </c>
      <c r="P492" s="71">
        <v>3.928980289073654</v>
      </c>
      <c r="Q492" s="71">
        <v>0.19185041581873699</v>
      </c>
      <c r="R492" s="71">
        <v>0</v>
      </c>
      <c r="S492" s="71">
        <v>0.17745113653776559</v>
      </c>
      <c r="T492" s="72"/>
      <c r="U492" s="71">
        <v>112246</v>
      </c>
      <c r="V492" s="71">
        <v>123</v>
      </c>
      <c r="W492" s="71">
        <v>11</v>
      </c>
      <c r="X492" s="71">
        <v>505</v>
      </c>
      <c r="Y492" s="71">
        <v>944</v>
      </c>
      <c r="Z492" s="71">
        <v>789</v>
      </c>
      <c r="AA492" s="71">
        <v>954</v>
      </c>
      <c r="AB492" s="71">
        <v>3115</v>
      </c>
      <c r="AC492" s="71">
        <v>0</v>
      </c>
      <c r="AD492" s="71">
        <v>0.17745113653776559</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2240</v>
      </c>
      <c r="B493" s="70">
        <v>376</v>
      </c>
      <c r="C493" s="70">
        <v>2</v>
      </c>
      <c r="D493" s="70">
        <v>23</v>
      </c>
      <c r="E493" s="70">
        <v>2005</v>
      </c>
      <c r="F493" s="70" t="s">
        <v>789</v>
      </c>
      <c r="G493" s="70" t="s">
        <v>2238</v>
      </c>
      <c r="H493" s="70" t="s">
        <v>2239</v>
      </c>
      <c r="I493" s="148"/>
      <c r="J493" s="71">
        <v>1.8245444532287589</v>
      </c>
      <c r="K493" s="71">
        <v>0.263462710169654</v>
      </c>
      <c r="L493" s="71">
        <v>0</v>
      </c>
      <c r="M493" s="71">
        <v>1.913627847391042</v>
      </c>
      <c r="N493" s="71">
        <v>2.832643758087757</v>
      </c>
      <c r="O493" s="71">
        <v>2.4812693861817579</v>
      </c>
      <c r="P493" s="71">
        <v>4.0078448159032742</v>
      </c>
      <c r="Q493" s="71">
        <v>0.155828368307561</v>
      </c>
      <c r="R493" s="71">
        <v>0</v>
      </c>
      <c r="S493" s="71">
        <v>0.21950871871085981</v>
      </c>
      <c r="T493" s="72"/>
      <c r="U493" s="71">
        <v>168178</v>
      </c>
      <c r="V493" s="71">
        <v>106</v>
      </c>
      <c r="W493" s="71">
        <v>0</v>
      </c>
      <c r="X493" s="71">
        <v>424</v>
      </c>
      <c r="Y493" s="71">
        <v>934</v>
      </c>
      <c r="Z493" s="71">
        <v>1181</v>
      </c>
      <c r="AA493" s="71">
        <v>797</v>
      </c>
      <c r="AB493" s="71">
        <v>2645</v>
      </c>
      <c r="AC493" s="71">
        <v>0</v>
      </c>
      <c r="AD493" s="71">
        <v>0.21950871871085981</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2241</v>
      </c>
      <c r="B494" s="70">
        <v>377</v>
      </c>
      <c r="C494" s="70">
        <v>3</v>
      </c>
      <c r="D494" s="70">
        <v>23</v>
      </c>
      <c r="E494" s="70">
        <v>2006</v>
      </c>
      <c r="F494" s="70" t="s">
        <v>790</v>
      </c>
      <c r="G494" s="70" t="s">
        <v>2238</v>
      </c>
      <c r="H494" s="70" t="s">
        <v>2239</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2242</v>
      </c>
      <c r="B495" s="70">
        <v>378</v>
      </c>
      <c r="C495" s="70">
        <v>4</v>
      </c>
      <c r="D495" s="70">
        <v>23</v>
      </c>
      <c r="E495" s="70">
        <v>2007</v>
      </c>
      <c r="F495" s="70" t="s">
        <v>791</v>
      </c>
      <c r="G495" s="70" t="s">
        <v>2238</v>
      </c>
      <c r="H495" s="70" t="s">
        <v>2239</v>
      </c>
      <c r="I495" s="148"/>
      <c r="J495" s="71">
        <v>1.4640294981057911</v>
      </c>
      <c r="K495" s="71">
        <v>0.34372996915038828</v>
      </c>
      <c r="L495" s="71">
        <v>0.31047398834423529</v>
      </c>
      <c r="M495" s="71">
        <v>2.3033794109049919</v>
      </c>
      <c r="N495" s="71">
        <v>2.8262917389930968</v>
      </c>
      <c r="O495" s="71">
        <v>2.4272861077583179</v>
      </c>
      <c r="P495" s="71">
        <v>3.8503020634323888</v>
      </c>
      <c r="Q495" s="71">
        <v>0.161791630280713</v>
      </c>
      <c r="R495" s="71">
        <v>0</v>
      </c>
      <c r="S495" s="71">
        <v>0.20950298423235381</v>
      </c>
      <c r="T495" s="72"/>
      <c r="U495" s="71">
        <v>153514</v>
      </c>
      <c r="V495" s="71">
        <v>141</v>
      </c>
      <c r="W495" s="71">
        <v>4</v>
      </c>
      <c r="X495" s="71">
        <v>588</v>
      </c>
      <c r="Y495" s="71">
        <v>928</v>
      </c>
      <c r="Z495" s="71">
        <v>1201</v>
      </c>
      <c r="AA495" s="71">
        <v>754</v>
      </c>
      <c r="AB495" s="71">
        <v>2601</v>
      </c>
      <c r="AC495" s="71">
        <v>0</v>
      </c>
      <c r="AD495" s="71">
        <v>0.20950298423235381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2243</v>
      </c>
      <c r="B496" s="70">
        <v>379</v>
      </c>
      <c r="C496" s="70">
        <v>5</v>
      </c>
      <c r="D496" s="70">
        <v>23</v>
      </c>
      <c r="E496" s="70">
        <v>2008</v>
      </c>
      <c r="F496" s="70" t="s">
        <v>792</v>
      </c>
      <c r="G496" s="70" t="s">
        <v>2238</v>
      </c>
      <c r="H496" s="70" t="s">
        <v>2239</v>
      </c>
      <c r="I496" s="148"/>
      <c r="J496" s="71">
        <v>1.3697032290355391</v>
      </c>
      <c r="K496" s="71">
        <v>0.25457953331490413</v>
      </c>
      <c r="L496" s="71">
        <v>0.27822140530145101</v>
      </c>
      <c r="M496" s="71">
        <v>2.399190893104413</v>
      </c>
      <c r="N496" s="71">
        <v>2.5250323619217991</v>
      </c>
      <c r="O496" s="71">
        <v>2.3625540875225872</v>
      </c>
      <c r="P496" s="71">
        <v>3.8255113471211959</v>
      </c>
      <c r="Q496" s="71">
        <v>0.15746004678450801</v>
      </c>
      <c r="R496" s="71">
        <v>0</v>
      </c>
      <c r="S496" s="71">
        <v>0.21593693996123839</v>
      </c>
      <c r="T496" s="72"/>
      <c r="U496" s="71">
        <v>148104</v>
      </c>
      <c r="V496" s="71">
        <v>141</v>
      </c>
      <c r="W496" s="71">
        <v>4</v>
      </c>
      <c r="X496" s="71">
        <v>588</v>
      </c>
      <c r="Y496" s="71">
        <v>930</v>
      </c>
      <c r="Z496" s="71">
        <v>1210</v>
      </c>
      <c r="AA496" s="71">
        <v>750</v>
      </c>
      <c r="AB496" s="71">
        <v>2573</v>
      </c>
      <c r="AC496" s="71">
        <v>0</v>
      </c>
      <c r="AD496" s="71">
        <v>0.21593693996123839</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2244</v>
      </c>
      <c r="B497" s="70">
        <v>380</v>
      </c>
      <c r="C497" s="70">
        <v>6</v>
      </c>
      <c r="D497" s="70">
        <v>23</v>
      </c>
      <c r="E497" s="70">
        <v>2009</v>
      </c>
      <c r="F497" s="70" t="s">
        <v>176</v>
      </c>
      <c r="G497" s="70" t="s">
        <v>2238</v>
      </c>
      <c r="H497" s="70" t="s">
        <v>2239</v>
      </c>
      <c r="I497" s="148"/>
      <c r="J497" s="71">
        <v>1.2934866907061331</v>
      </c>
      <c r="K497" s="71">
        <v>0.1382861009321483</v>
      </c>
      <c r="L497" s="71">
        <v>0.62883037437764344</v>
      </c>
      <c r="M497" s="71">
        <v>1.977211900812083</v>
      </c>
      <c r="N497" s="71">
        <v>2.4335509865138678</v>
      </c>
      <c r="O497" s="71">
        <v>2.4153135671000738</v>
      </c>
      <c r="P497" s="71">
        <v>3.6567842624869238</v>
      </c>
      <c r="Q497" s="71">
        <v>0.14749231664218401</v>
      </c>
      <c r="R497" s="71">
        <v>0</v>
      </c>
      <c r="S497" s="71">
        <v>0.1996761560941146</v>
      </c>
      <c r="T497" s="72"/>
      <c r="U497" s="71">
        <v>126399</v>
      </c>
      <c r="V497" s="71">
        <v>73</v>
      </c>
      <c r="W497" s="71">
        <v>13</v>
      </c>
      <c r="X497" s="71">
        <v>517</v>
      </c>
      <c r="Y497" s="71">
        <v>931</v>
      </c>
      <c r="Z497" s="71">
        <v>1221</v>
      </c>
      <c r="AA497" s="71">
        <v>736</v>
      </c>
      <c r="AB497" s="71">
        <v>2530</v>
      </c>
      <c r="AC497" s="71">
        <v>0</v>
      </c>
      <c r="AD497" s="71">
        <v>0.1996761560941146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2245</v>
      </c>
      <c r="B498" s="70">
        <v>381</v>
      </c>
      <c r="C498" s="70">
        <v>7</v>
      </c>
      <c r="D498" s="70">
        <v>23</v>
      </c>
      <c r="E498" s="70">
        <v>2010</v>
      </c>
      <c r="F498" s="70" t="s">
        <v>177</v>
      </c>
      <c r="G498" s="70" t="s">
        <v>2238</v>
      </c>
      <c r="H498" s="70" t="s">
        <v>2239</v>
      </c>
      <c r="I498" s="148"/>
      <c r="J498" s="71">
        <v>1.3937982701263389</v>
      </c>
      <c r="K498" s="71">
        <v>0.14898996217899349</v>
      </c>
      <c r="L498" s="71">
        <v>0.60554249031741414</v>
      </c>
      <c r="M498" s="71">
        <v>2.0885927536921138</v>
      </c>
      <c r="N498" s="71">
        <v>2.9652954258285722</v>
      </c>
      <c r="O498" s="71">
        <v>2.3844520584923332</v>
      </c>
      <c r="P498" s="71">
        <v>3.6791067354596811</v>
      </c>
      <c r="Q498" s="71">
        <v>0.1522799324012</v>
      </c>
      <c r="R498" s="71">
        <v>0</v>
      </c>
      <c r="S498" s="71">
        <v>0.17125899183897489</v>
      </c>
      <c r="T498" s="72"/>
      <c r="U498" s="71">
        <v>135302</v>
      </c>
      <c r="V498" s="71">
        <v>73</v>
      </c>
      <c r="W498" s="71">
        <v>13</v>
      </c>
      <c r="X498" s="71">
        <v>517</v>
      </c>
      <c r="Y498" s="71">
        <v>937</v>
      </c>
      <c r="Z498" s="71">
        <v>1211</v>
      </c>
      <c r="AA498" s="71">
        <v>722</v>
      </c>
      <c r="AB498" s="71">
        <v>2503</v>
      </c>
      <c r="AC498" s="71">
        <v>0</v>
      </c>
      <c r="AD498" s="71">
        <v>0.17125899183897489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2246</v>
      </c>
      <c r="B499" s="70">
        <v>382</v>
      </c>
      <c r="C499" s="70">
        <v>8</v>
      </c>
      <c r="D499" s="70">
        <v>23</v>
      </c>
      <c r="E499" s="70">
        <v>2011</v>
      </c>
      <c r="F499" s="70" t="s">
        <v>178</v>
      </c>
      <c r="G499" s="70" t="s">
        <v>2238</v>
      </c>
      <c r="H499" s="70" t="s">
        <v>2239</v>
      </c>
      <c r="I499" s="148"/>
      <c r="J499" s="71">
        <v>1.5000578603357271</v>
      </c>
      <c r="K499" s="71">
        <v>0.1968455184168281</v>
      </c>
      <c r="L499" s="71">
        <v>0.53629505818743561</v>
      </c>
      <c r="M499" s="71">
        <v>2.398534750085624</v>
      </c>
      <c r="N499" s="71">
        <v>3.6484137550259019</v>
      </c>
      <c r="O499" s="71">
        <v>2.3337513147668059</v>
      </c>
      <c r="P499" s="71">
        <v>3.5925803179282547</v>
      </c>
      <c r="Q499" s="71">
        <v>0.17368817846402201</v>
      </c>
      <c r="R499" s="71">
        <v>0</v>
      </c>
      <c r="S499" s="71">
        <v>0.22230212654082049</v>
      </c>
      <c r="T499" s="72"/>
      <c r="U499" s="71">
        <v>125610</v>
      </c>
      <c r="V499" s="71">
        <v>73</v>
      </c>
      <c r="W499" s="71">
        <v>13</v>
      </c>
      <c r="X499" s="71">
        <v>517</v>
      </c>
      <c r="Y499" s="71">
        <v>938</v>
      </c>
      <c r="Z499" s="71">
        <v>1211</v>
      </c>
      <c r="AA499" s="71">
        <v>726</v>
      </c>
      <c r="AB499" s="71">
        <v>2475</v>
      </c>
      <c r="AC499" s="71">
        <v>0</v>
      </c>
      <c r="AD499" s="71">
        <v>0.22230212654082049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2247</v>
      </c>
      <c r="B500" s="70">
        <v>383</v>
      </c>
      <c r="C500" s="70">
        <v>9</v>
      </c>
      <c r="D500" s="70">
        <v>23</v>
      </c>
      <c r="E500" s="70">
        <v>2012</v>
      </c>
      <c r="F500" s="70" t="s">
        <v>179</v>
      </c>
      <c r="G500" s="70" t="s">
        <v>2238</v>
      </c>
      <c r="H500" s="70" t="s">
        <v>2239</v>
      </c>
      <c r="I500" s="148"/>
      <c r="J500" s="71">
        <v>1.7502212913912081</v>
      </c>
      <c r="K500" s="71">
        <v>0.19031146194804119</v>
      </c>
      <c r="L500" s="71">
        <v>0.53105533315998099</v>
      </c>
      <c r="M500" s="71">
        <v>2.704041035305603</v>
      </c>
      <c r="N500" s="71">
        <v>3.8886221956666649</v>
      </c>
      <c r="O500" s="71">
        <v>2.3077388178884517</v>
      </c>
      <c r="P500" s="71">
        <v>3.6179969310840883</v>
      </c>
      <c r="Q500" s="71">
        <v>0.18672631159802</v>
      </c>
      <c r="R500" s="71">
        <v>0</v>
      </c>
      <c r="S500" s="71">
        <v>0.15591511531402891</v>
      </c>
      <c r="T500" s="72"/>
      <c r="U500" s="71">
        <v>131218</v>
      </c>
      <c r="V500" s="71">
        <v>73</v>
      </c>
      <c r="W500" s="71">
        <v>13</v>
      </c>
      <c r="X500" s="71">
        <v>517</v>
      </c>
      <c r="Y500" s="71">
        <v>934</v>
      </c>
      <c r="Z500" s="71">
        <v>1207</v>
      </c>
      <c r="AA500" s="71">
        <v>727</v>
      </c>
      <c r="AB500" s="71">
        <v>2449</v>
      </c>
      <c r="AC500" s="71">
        <v>0</v>
      </c>
      <c r="AD500" s="71">
        <v>0.15591511531402891</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2248</v>
      </c>
      <c r="B501" s="70">
        <v>384</v>
      </c>
      <c r="C501" s="70">
        <v>10</v>
      </c>
      <c r="D501" s="70">
        <v>23</v>
      </c>
      <c r="E501" s="70">
        <v>2013</v>
      </c>
      <c r="F501" s="70" t="s">
        <v>180</v>
      </c>
      <c r="G501" s="1064" t="s">
        <v>2238</v>
      </c>
      <c r="H501" s="70" t="s">
        <v>2239</v>
      </c>
      <c r="I501" s="148"/>
      <c r="J501" s="71">
        <v>2.1297816723898571</v>
      </c>
      <c r="K501" s="71">
        <v>0.16412970816913081</v>
      </c>
      <c r="L501" s="71">
        <v>0.50000662395826201</v>
      </c>
      <c r="M501" s="71">
        <v>2.6523491883257861</v>
      </c>
      <c r="N501" s="71">
        <v>4.2100511412871002</v>
      </c>
      <c r="O501" s="71">
        <v>2.2530321848333874</v>
      </c>
      <c r="P501" s="71">
        <v>3.5766805666393289</v>
      </c>
      <c r="Q501" s="71">
        <v>0.186425294053183</v>
      </c>
      <c r="R501" s="71">
        <v>0</v>
      </c>
      <c r="S501" s="71">
        <v>0.2054021679370594</v>
      </c>
      <c r="T501" s="72"/>
      <c r="U501" s="71">
        <v>150205</v>
      </c>
      <c r="V501" s="71">
        <v>73</v>
      </c>
      <c r="W501" s="71">
        <v>13</v>
      </c>
      <c r="X501" s="71">
        <v>517</v>
      </c>
      <c r="Y501" s="71">
        <v>923</v>
      </c>
      <c r="Z501" s="71">
        <v>1231</v>
      </c>
      <c r="AA501" s="71">
        <v>716</v>
      </c>
      <c r="AB501" s="71">
        <v>2410</v>
      </c>
      <c r="AC501" s="71">
        <v>0</v>
      </c>
      <c r="AD501" s="71">
        <v>0.2054021679370594</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2249</v>
      </c>
      <c r="B502" s="70">
        <v>385</v>
      </c>
      <c r="C502" s="70">
        <v>11</v>
      </c>
      <c r="D502" s="70">
        <v>23</v>
      </c>
      <c r="E502" s="70">
        <v>2014</v>
      </c>
      <c r="F502" s="70" t="s">
        <v>181</v>
      </c>
      <c r="G502" s="1064" t="s">
        <v>2238</v>
      </c>
      <c r="H502" s="70" t="s">
        <v>2239</v>
      </c>
      <c r="I502" s="148"/>
      <c r="J502" s="71">
        <v>1.974898362209297</v>
      </c>
      <c r="K502" s="71">
        <v>0.17942046915571991</v>
      </c>
      <c r="L502" s="71">
        <v>0.52609495225380376</v>
      </c>
      <c r="M502" s="71">
        <v>3.097752973689639</v>
      </c>
      <c r="N502" s="71">
        <v>3.331581167728813</v>
      </c>
      <c r="O502" s="71">
        <v>2.1721969911966172</v>
      </c>
      <c r="P502" s="71">
        <v>3.5952716059616896</v>
      </c>
      <c r="Q502" s="71">
        <v>0.17775070434118201</v>
      </c>
      <c r="R502" s="71">
        <v>0</v>
      </c>
      <c r="S502" s="71">
        <v>0</v>
      </c>
      <c r="T502" s="72"/>
      <c r="U502" s="71">
        <v>152129</v>
      </c>
      <c r="V502" s="71">
        <v>72</v>
      </c>
      <c r="W502" s="71">
        <v>12</v>
      </c>
      <c r="X502" s="71">
        <v>600</v>
      </c>
      <c r="Y502" s="71">
        <v>928</v>
      </c>
      <c r="Z502" s="71">
        <v>1250</v>
      </c>
      <c r="AA502" s="71">
        <v>716</v>
      </c>
      <c r="AB502" s="71">
        <v>2395</v>
      </c>
      <c r="AC502" s="71">
        <v>0</v>
      </c>
      <c r="AD502" s="71">
        <v>0</v>
      </c>
      <c r="AE502" s="72"/>
      <c r="AF502" s="71"/>
      <c r="AG502" s="71"/>
      <c r="AH502" s="71"/>
      <c r="AI502" s="71"/>
      <c r="AJ502" s="71"/>
      <c r="AK502" s="71"/>
      <c r="AL502" s="71"/>
      <c r="AM502" s="71"/>
      <c r="AN502" s="71"/>
      <c r="AO502" s="71"/>
      <c r="AP502" s="71"/>
      <c r="AQ502" s="72"/>
      <c r="AR502" s="71">
        <v>76</v>
      </c>
      <c r="AS502" s="71">
        <v>16</v>
      </c>
      <c r="AT502" s="71">
        <v>0</v>
      </c>
      <c r="AU502" s="71">
        <v>0</v>
      </c>
      <c r="AV502" s="71">
        <v>0</v>
      </c>
      <c r="AW502" s="71">
        <v>0</v>
      </c>
      <c r="AX502" s="71"/>
      <c r="AY502" s="72"/>
      <c r="AZ502" s="71">
        <v>420.39</v>
      </c>
      <c r="BA502" s="71">
        <v>304.5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2250</v>
      </c>
      <c r="B503" s="70">
        <v>386</v>
      </c>
      <c r="C503" s="70">
        <v>12</v>
      </c>
      <c r="D503" s="70">
        <v>23</v>
      </c>
      <c r="E503" s="70">
        <v>2015</v>
      </c>
      <c r="F503" s="70" t="s">
        <v>182</v>
      </c>
      <c r="G503" s="70" t="s">
        <v>2238</v>
      </c>
      <c r="H503" s="70" t="s">
        <v>2239</v>
      </c>
      <c r="I503" s="148"/>
      <c r="J503" s="71">
        <v>1.4370220796746871</v>
      </c>
      <c r="K503" s="71">
        <v>0.16911556717246751</v>
      </c>
      <c r="L503" s="71">
        <v>0.51919495477749567</v>
      </c>
      <c r="M503" s="71">
        <v>2.7685582783357972</v>
      </c>
      <c r="N503" s="71">
        <v>2.9539276860903638</v>
      </c>
      <c r="O503" s="71">
        <v>2.1360004826755206</v>
      </c>
      <c r="P503" s="71">
        <v>3.5076567489885266</v>
      </c>
      <c r="Q503" s="71">
        <v>0.16877539110451001</v>
      </c>
      <c r="R503" s="71">
        <v>0</v>
      </c>
      <c r="S503" s="71">
        <v>0.32949573727322667</v>
      </c>
      <c r="T503" s="72"/>
      <c r="U503" s="71">
        <v>138439</v>
      </c>
      <c r="V503" s="71">
        <v>72</v>
      </c>
      <c r="W503" s="71">
        <v>12</v>
      </c>
      <c r="X503" s="71">
        <v>600</v>
      </c>
      <c r="Y503" s="71">
        <v>914</v>
      </c>
      <c r="Z503" s="71">
        <v>1241</v>
      </c>
      <c r="AA503" s="71">
        <v>698</v>
      </c>
      <c r="AB503" s="71">
        <v>2323</v>
      </c>
      <c r="AC503" s="71">
        <v>0</v>
      </c>
      <c r="AD503" s="71">
        <v>0.32949573727322667</v>
      </c>
      <c r="AE503" s="72"/>
      <c r="AF503" s="71">
        <v>1445969.171778464</v>
      </c>
      <c r="AG503" s="71">
        <v>127824.43242638549</v>
      </c>
      <c r="AH503" s="71">
        <v>108128.7452493398</v>
      </c>
      <c r="AI503" s="71">
        <v>3676118.7515202439</v>
      </c>
      <c r="AJ503" s="71">
        <v>4912909.7241843035</v>
      </c>
      <c r="AK503" s="71">
        <v>0</v>
      </c>
      <c r="AL503" s="71">
        <v>0</v>
      </c>
      <c r="AM503" s="71">
        <v>318357.40538150212</v>
      </c>
      <c r="AN503" s="71">
        <v>0</v>
      </c>
      <c r="AO503" s="71">
        <v>0</v>
      </c>
      <c r="AP503" s="71">
        <v>10589308.23054024</v>
      </c>
      <c r="AQ503" s="72"/>
      <c r="AR503" s="71">
        <v>82</v>
      </c>
      <c r="AS503" s="71">
        <v>17</v>
      </c>
      <c r="AT503" s="71">
        <v>0</v>
      </c>
      <c r="AU503" s="71">
        <v>0</v>
      </c>
      <c r="AV503" s="71">
        <v>0</v>
      </c>
      <c r="AW503" s="71">
        <v>0</v>
      </c>
      <c r="AX503" s="71"/>
      <c r="AY503" s="72"/>
      <c r="AZ503" s="71">
        <v>456.74</v>
      </c>
      <c r="BA503" s="71">
        <v>324.5</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2251</v>
      </c>
      <c r="B504" s="70">
        <v>387</v>
      </c>
      <c r="C504" s="70">
        <v>13</v>
      </c>
      <c r="D504" s="70">
        <v>23</v>
      </c>
      <c r="E504" s="70">
        <v>2016</v>
      </c>
      <c r="F504" s="70" t="s">
        <v>155</v>
      </c>
      <c r="G504" s="70" t="s">
        <v>2238</v>
      </c>
      <c r="H504" s="70" t="s">
        <v>2239</v>
      </c>
      <c r="I504" s="148"/>
      <c r="J504" s="71">
        <v>1.4103598899078289</v>
      </c>
      <c r="K504" s="71">
        <v>0.1624966684658809</v>
      </c>
      <c r="L504" s="71">
        <v>0.50723814543145396</v>
      </c>
      <c r="M504" s="71">
        <v>2.2201227177802214</v>
      </c>
      <c r="N504" s="71">
        <v>2.9144523862164613</v>
      </c>
      <c r="O504" s="71">
        <v>2.130465501500963</v>
      </c>
      <c r="P504" s="71">
        <v>3.4253989635128064</v>
      </c>
      <c r="Q504" s="71">
        <v>0.1625949281137066</v>
      </c>
      <c r="R504" s="71">
        <v>0</v>
      </c>
      <c r="S504" s="71">
        <v>0.24980722465277261</v>
      </c>
      <c r="T504" s="72"/>
      <c r="U504" s="71">
        <v>144468</v>
      </c>
      <c r="V504" s="71">
        <v>72</v>
      </c>
      <c r="W504" s="71">
        <v>12</v>
      </c>
      <c r="X504" s="71">
        <v>600</v>
      </c>
      <c r="Y504" s="71">
        <v>914</v>
      </c>
      <c r="Z504" s="71">
        <v>1253</v>
      </c>
      <c r="AA504" s="71">
        <v>705</v>
      </c>
      <c r="AB504" s="71">
        <v>2302</v>
      </c>
      <c r="AC504" s="71">
        <v>0</v>
      </c>
      <c r="AD504" s="71">
        <v>0.24980722465277261</v>
      </c>
      <c r="AE504" s="72"/>
      <c r="AF504" s="71">
        <v>1532998.8024374919</v>
      </c>
      <c r="AG504" s="71">
        <v>121427.9816591624</v>
      </c>
      <c r="AH504" s="71">
        <v>90286.291287811837</v>
      </c>
      <c r="AI504" s="71">
        <v>3500297.646809177</v>
      </c>
      <c r="AJ504" s="71">
        <v>4952498.1241627419</v>
      </c>
      <c r="AK504" s="71">
        <v>0</v>
      </c>
      <c r="AL504" s="71">
        <v>0</v>
      </c>
      <c r="AM504" s="71">
        <v>315724.54004620208</v>
      </c>
      <c r="AN504" s="71">
        <v>0</v>
      </c>
      <c r="AO504" s="71">
        <v>0</v>
      </c>
      <c r="AP504" s="71">
        <v>10513233.386402586</v>
      </c>
      <c r="AQ504" s="72"/>
      <c r="AR504" s="71">
        <v>86</v>
      </c>
      <c r="AS504" s="71">
        <v>19</v>
      </c>
      <c r="AT504" s="71">
        <v>0</v>
      </c>
      <c r="AU504" s="71">
        <v>0</v>
      </c>
      <c r="AV504" s="71">
        <v>0</v>
      </c>
      <c r="AW504" s="71">
        <v>0</v>
      </c>
      <c r="AX504" s="71"/>
      <c r="AY504" s="72"/>
      <c r="AZ504" s="71">
        <v>477.24</v>
      </c>
      <c r="BA504" s="71">
        <v>1874</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2252</v>
      </c>
      <c r="B505" s="70">
        <v>388</v>
      </c>
      <c r="C505" s="70">
        <v>14</v>
      </c>
      <c r="D505" s="70">
        <v>23</v>
      </c>
      <c r="E505" s="70">
        <v>2017</v>
      </c>
      <c r="F505" s="70" t="s">
        <v>156</v>
      </c>
      <c r="G505" s="70" t="s">
        <v>2238</v>
      </c>
      <c r="H505" s="70" t="s">
        <v>2239</v>
      </c>
      <c r="I505" s="148"/>
      <c r="J505" s="71">
        <v>1.2634182587658931</v>
      </c>
      <c r="K505" s="71">
        <v>0.15641355488403835</v>
      </c>
      <c r="L505" s="71">
        <v>0.46835031405731348</v>
      </c>
      <c r="M505" s="71">
        <v>2.0204853581619311</v>
      </c>
      <c r="N505" s="71">
        <v>2.7121153389454262</v>
      </c>
      <c r="O505" s="71">
        <v>2.094028833878065</v>
      </c>
      <c r="P505" s="71">
        <v>3.3843885095823376</v>
      </c>
      <c r="Q505" s="71">
        <v>0.154227593988045</v>
      </c>
      <c r="R505" s="71">
        <v>0</v>
      </c>
      <c r="S505" s="71">
        <v>0.22723098073095921</v>
      </c>
      <c r="T505" s="72"/>
      <c r="U505" s="71">
        <v>140269</v>
      </c>
      <c r="V505" s="71">
        <v>72</v>
      </c>
      <c r="W505" s="71">
        <v>12</v>
      </c>
      <c r="X505" s="71">
        <v>600</v>
      </c>
      <c r="Y505" s="71">
        <v>903</v>
      </c>
      <c r="Z505" s="71">
        <v>1252</v>
      </c>
      <c r="AA505" s="71">
        <v>701</v>
      </c>
      <c r="AB505" s="71">
        <v>2258</v>
      </c>
      <c r="AC505" s="71">
        <v>0</v>
      </c>
      <c r="AD505" s="71">
        <v>0.22723098073095921</v>
      </c>
      <c r="AE505" s="72"/>
      <c r="AF505" s="71">
        <v>1551857.5192156381</v>
      </c>
      <c r="AG505" s="71">
        <v>119255.6694218973</v>
      </c>
      <c r="AH505" s="71">
        <v>109032.4207158279</v>
      </c>
      <c r="AI505" s="71">
        <v>3372080.1800218802</v>
      </c>
      <c r="AJ505" s="71">
        <v>5067779.9361663153</v>
      </c>
      <c r="AK505" s="71">
        <v>0</v>
      </c>
      <c r="AL505" s="71">
        <v>0</v>
      </c>
      <c r="AM505" s="71">
        <v>310174.41995211883</v>
      </c>
      <c r="AN505" s="71">
        <v>0</v>
      </c>
      <c r="AO505" s="71">
        <v>0</v>
      </c>
      <c r="AP505" s="71">
        <v>10530180.145493677</v>
      </c>
      <c r="AQ505" s="72"/>
      <c r="AR505" s="71">
        <v>87</v>
      </c>
      <c r="AS505" s="71">
        <v>20</v>
      </c>
      <c r="AT505" s="71">
        <v>0</v>
      </c>
      <c r="AU505" s="71">
        <v>0</v>
      </c>
      <c r="AV505" s="71">
        <v>0</v>
      </c>
      <c r="AW505" s="71">
        <v>0</v>
      </c>
      <c r="AX505" s="71"/>
      <c r="AY505" s="72"/>
      <c r="AZ505" s="71">
        <v>483.14</v>
      </c>
      <c r="BA505" s="71">
        <v>1884.5</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2253</v>
      </c>
      <c r="B506" s="70">
        <v>389</v>
      </c>
      <c r="C506" s="70">
        <v>15</v>
      </c>
      <c r="D506" s="70">
        <v>23</v>
      </c>
      <c r="E506" s="70">
        <v>2018</v>
      </c>
      <c r="F506" s="70" t="s">
        <v>183</v>
      </c>
      <c r="G506" s="70" t="s">
        <v>2238</v>
      </c>
      <c r="H506" s="70" t="s">
        <v>2239</v>
      </c>
      <c r="I506" s="148"/>
      <c r="J506" s="71">
        <v>1.1533667318368299</v>
      </c>
      <c r="K506" s="71">
        <v>0.13696897133190386</v>
      </c>
      <c r="L506" s="71">
        <v>0.41059242958754977</v>
      </c>
      <c r="M506" s="71">
        <v>1.8317737339821616</v>
      </c>
      <c r="N506" s="71">
        <v>2.0170764651930577</v>
      </c>
      <c r="O506" s="71">
        <v>2.0431987377998051</v>
      </c>
      <c r="P506" s="71">
        <v>3.3506995030499991</v>
      </c>
      <c r="Q506" s="71">
        <v>0.14076883093742201</v>
      </c>
      <c r="R506" s="71">
        <v>0</v>
      </c>
      <c r="S506" s="71">
        <v>0.27855600191256213</v>
      </c>
      <c r="T506" s="72"/>
      <c r="U506" s="71">
        <v>141469</v>
      </c>
      <c r="V506" s="71">
        <v>72</v>
      </c>
      <c r="W506" s="71">
        <v>12</v>
      </c>
      <c r="X506" s="71">
        <v>600</v>
      </c>
      <c r="Y506" s="71">
        <v>895</v>
      </c>
      <c r="Z506" s="71">
        <v>1245</v>
      </c>
      <c r="AA506" s="71">
        <v>701</v>
      </c>
      <c r="AB506" s="71">
        <v>2221</v>
      </c>
      <c r="AC506" s="71">
        <v>0</v>
      </c>
      <c r="AD506" s="71">
        <v>0.27855600191256208</v>
      </c>
      <c r="AE506" s="72"/>
      <c r="AF506" s="71">
        <v>1666431.2749583891</v>
      </c>
      <c r="AG506" s="71">
        <v>106197.1585690073</v>
      </c>
      <c r="AH506" s="71">
        <v>99213.341631615374</v>
      </c>
      <c r="AI506" s="71">
        <v>3310954.7861157772</v>
      </c>
      <c r="AJ506" s="71">
        <v>4396101.7281768778</v>
      </c>
      <c r="AK506" s="71">
        <v>0</v>
      </c>
      <c r="AL506" s="71">
        <v>0</v>
      </c>
      <c r="AM506" s="71">
        <v>305723.11689057213</v>
      </c>
      <c r="AN506" s="71">
        <v>0</v>
      </c>
      <c r="AO506" s="71">
        <v>0</v>
      </c>
      <c r="AP506" s="71">
        <v>9884621.4063422382</v>
      </c>
      <c r="AQ506" s="72"/>
      <c r="AR506" s="71">
        <v>89</v>
      </c>
      <c r="AS506" s="71">
        <v>20</v>
      </c>
      <c r="AT506" s="71">
        <v>0</v>
      </c>
      <c r="AU506" s="71">
        <v>0</v>
      </c>
      <c r="AV506" s="71">
        <v>0</v>
      </c>
      <c r="AW506" s="71">
        <v>0</v>
      </c>
      <c r="AX506" s="71"/>
      <c r="AY506" s="72"/>
      <c r="AZ506" s="71">
        <v>496.94</v>
      </c>
      <c r="BA506" s="71">
        <v>1885</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2254</v>
      </c>
      <c r="B507" s="70">
        <v>390</v>
      </c>
      <c r="C507" s="70">
        <v>16</v>
      </c>
      <c r="D507" s="70">
        <v>23</v>
      </c>
      <c r="E507" s="70">
        <v>2019</v>
      </c>
      <c r="F507" s="70" t="s">
        <v>158</v>
      </c>
      <c r="G507" s="70" t="s">
        <v>2238</v>
      </c>
      <c r="H507" s="70" t="s">
        <v>2239</v>
      </c>
      <c r="I507" s="148"/>
      <c r="J507" s="71">
        <v>1.1463896284826169</v>
      </c>
      <c r="K507" s="71">
        <v>0.12882502544217297</v>
      </c>
      <c r="L507" s="71">
        <v>0.41848211521237427</v>
      </c>
      <c r="M507" s="71">
        <v>2.0468252529591466</v>
      </c>
      <c r="N507" s="71">
        <v>1.885982834252907</v>
      </c>
      <c r="O507" s="71">
        <v>1.979021369049621</v>
      </c>
      <c r="P507" s="71">
        <v>3.3181776734643527</v>
      </c>
      <c r="Q507" s="71">
        <v>0.13366433553224799</v>
      </c>
      <c r="R507" s="71">
        <v>0</v>
      </c>
      <c r="S507" s="71">
        <v>0.25190466050866805</v>
      </c>
      <c r="T507" s="72"/>
      <c r="U507" s="71">
        <v>138016</v>
      </c>
      <c r="V507" s="71">
        <v>72</v>
      </c>
      <c r="W507" s="71">
        <v>12</v>
      </c>
      <c r="X507" s="71">
        <v>600</v>
      </c>
      <c r="Y507" s="71">
        <v>882</v>
      </c>
      <c r="Z507" s="71">
        <v>1239</v>
      </c>
      <c r="AA507" s="71">
        <v>689</v>
      </c>
      <c r="AB507" s="71">
        <v>2166</v>
      </c>
      <c r="AC507" s="71">
        <v>0</v>
      </c>
      <c r="AD507" s="71">
        <v>0.25190466050866811</v>
      </c>
      <c r="AE507" s="72"/>
      <c r="AF507" s="71">
        <v>1617394.91300438</v>
      </c>
      <c r="AG507" s="71">
        <v>102899.7475270376</v>
      </c>
      <c r="AH507" s="71">
        <v>110311.7417639301</v>
      </c>
      <c r="AI507" s="71">
        <v>3337414.797663203</v>
      </c>
      <c r="AJ507" s="71">
        <v>4035675.9586071088</v>
      </c>
      <c r="AK507" s="71">
        <v>0</v>
      </c>
      <c r="AL507" s="71">
        <v>0</v>
      </c>
      <c r="AM507" s="71">
        <v>294992.89436073002</v>
      </c>
      <c r="AN507" s="71">
        <v>0</v>
      </c>
      <c r="AO507" s="71">
        <v>0</v>
      </c>
      <c r="AP507" s="71">
        <v>9498690.0529263895</v>
      </c>
      <c r="AQ507" s="72"/>
      <c r="AR507" s="71">
        <v>91</v>
      </c>
      <c r="AS507" s="71">
        <v>21</v>
      </c>
      <c r="AT507" s="71">
        <v>0</v>
      </c>
      <c r="AU507" s="71">
        <v>0</v>
      </c>
      <c r="AV507" s="71">
        <v>0</v>
      </c>
      <c r="AW507" s="71">
        <v>0</v>
      </c>
      <c r="AX507" s="71"/>
      <c r="AY507" s="72"/>
      <c r="AZ507" s="71">
        <v>508.05999999999989</v>
      </c>
      <c r="BA507" s="71">
        <v>1901</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2255</v>
      </c>
      <c r="B508" s="70">
        <v>391</v>
      </c>
      <c r="C508" s="70">
        <v>17</v>
      </c>
      <c r="D508" s="70">
        <v>23</v>
      </c>
      <c r="E508" s="70">
        <v>2020</v>
      </c>
      <c r="F508" s="70" t="s">
        <v>159</v>
      </c>
      <c r="G508" s="70" t="s">
        <v>2238</v>
      </c>
      <c r="H508" s="70" t="s">
        <v>2239</v>
      </c>
      <c r="I508" s="148"/>
      <c r="J508" s="71">
        <v>1.156153964245241</v>
      </c>
      <c r="K508" s="71">
        <v>0.11894952732320745</v>
      </c>
      <c r="L508" s="71">
        <v>0.68278771845623554</v>
      </c>
      <c r="M508" s="71">
        <v>1.4169389128388123</v>
      </c>
      <c r="N508" s="71">
        <v>1.9693673733877828</v>
      </c>
      <c r="O508" s="71">
        <v>1.696117718577105</v>
      </c>
      <c r="P508" s="71">
        <v>3.1580788136218225</v>
      </c>
      <c r="Q508" s="71">
        <v>0.12588114445669399</v>
      </c>
      <c r="R508" s="71">
        <v>0</v>
      </c>
      <c r="S508" s="71">
        <v>0.27939944231112313</v>
      </c>
      <c r="T508" s="72"/>
      <c r="U508" s="71">
        <v>139267</v>
      </c>
      <c r="V508" s="71">
        <v>61</v>
      </c>
      <c r="W508" s="71">
        <v>22</v>
      </c>
      <c r="X508" s="71">
        <v>439</v>
      </c>
      <c r="Y508" s="71">
        <v>877</v>
      </c>
      <c r="Z508" s="71">
        <v>1212</v>
      </c>
      <c r="AA508" s="71">
        <v>697</v>
      </c>
      <c r="AB508" s="71">
        <v>2135</v>
      </c>
      <c r="AC508" s="71">
        <v>0</v>
      </c>
      <c r="AD508" s="71">
        <v>0.27939944231112313</v>
      </c>
      <c r="AE508" s="72"/>
      <c r="AF508" s="71">
        <v>1606424.9005009739</v>
      </c>
      <c r="AG508" s="71">
        <v>87472.996902006751</v>
      </c>
      <c r="AH508" s="71">
        <v>209414.77632677162</v>
      </c>
      <c r="AI508" s="71">
        <v>2252115.3437247947</v>
      </c>
      <c r="AJ508" s="71">
        <v>4361000.9129498899</v>
      </c>
      <c r="AK508" s="71"/>
      <c r="AL508" s="71"/>
      <c r="AM508" s="71">
        <v>278641.2203447363</v>
      </c>
      <c r="AN508" s="71"/>
      <c r="AO508" s="71"/>
      <c r="AP508" s="71">
        <v>8795070.150749173</v>
      </c>
      <c r="AQ508" s="72"/>
      <c r="AR508" s="71">
        <v>91</v>
      </c>
      <c r="AS508" s="71">
        <v>22</v>
      </c>
      <c r="AT508" s="71">
        <v>0</v>
      </c>
      <c r="AU508" s="71">
        <v>1</v>
      </c>
      <c r="AV508" s="71">
        <v>0</v>
      </c>
      <c r="AW508" s="71">
        <v>0</v>
      </c>
      <c r="AX508" s="71"/>
      <c r="AY508" s="72"/>
      <c r="AZ508" s="71">
        <v>508.69000000000011</v>
      </c>
      <c r="BA508" s="71">
        <v>1950.5</v>
      </c>
      <c r="BB508" s="71">
        <v>0</v>
      </c>
      <c r="BC508" s="71">
        <v>15629.6</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2256</v>
      </c>
      <c r="B509" s="70">
        <v>391</v>
      </c>
      <c r="C509" s="70">
        <v>18</v>
      </c>
      <c r="D509" s="70">
        <v>23</v>
      </c>
      <c r="E509" s="70">
        <v>2021</v>
      </c>
      <c r="F509" s="70" t="s">
        <v>160</v>
      </c>
      <c r="G509" s="70" t="s">
        <v>2238</v>
      </c>
      <c r="H509" s="70" t="s">
        <v>2239</v>
      </c>
      <c r="I509" s="148"/>
      <c r="J509" s="71">
        <v>1.4167027205187153</v>
      </c>
      <c r="K509" s="71">
        <v>0.12177100965269932</v>
      </c>
      <c r="L509" s="71">
        <v>0.61001640768024235</v>
      </c>
      <c r="M509" s="71">
        <v>1.3096414458572236</v>
      </c>
      <c r="N509" s="71">
        <v>1.5844291418956646</v>
      </c>
      <c r="O509" s="71">
        <v>1.6200897153591962</v>
      </c>
      <c r="P509" s="71">
        <v>3.3083862499590979</v>
      </c>
      <c r="Q509" s="71">
        <v>0.12191228024584599</v>
      </c>
      <c r="R509" s="71">
        <v>0</v>
      </c>
      <c r="S509" s="71">
        <v>0.25473925847729639</v>
      </c>
      <c r="T509" s="72"/>
      <c r="U509" s="71">
        <v>218069</v>
      </c>
      <c r="V509" s="71">
        <v>61</v>
      </c>
      <c r="W509" s="71">
        <v>22</v>
      </c>
      <c r="X509" s="71">
        <v>439</v>
      </c>
      <c r="Y509" s="71">
        <v>866</v>
      </c>
      <c r="Z509" s="71">
        <v>1192</v>
      </c>
      <c r="AA509" s="71">
        <v>712</v>
      </c>
      <c r="AB509" s="71">
        <v>2088</v>
      </c>
      <c r="AC509" s="71">
        <v>0</v>
      </c>
      <c r="AD509" s="71">
        <v>0.25473925847729639</v>
      </c>
      <c r="AE509" s="72"/>
      <c r="AF509" s="71">
        <v>2192702.2954195691</v>
      </c>
      <c r="AG509" s="71">
        <v>93633.410789274698</v>
      </c>
      <c r="AH509" s="71">
        <v>193742.28374908172</v>
      </c>
      <c r="AI509" s="71">
        <v>2496745.8004796673</v>
      </c>
      <c r="AJ509" s="71">
        <v>4012272.7253701049</v>
      </c>
      <c r="AK509" s="71">
        <v>0</v>
      </c>
      <c r="AL509" s="71">
        <v>0</v>
      </c>
      <c r="AM509" s="71">
        <v>274078.99774269253</v>
      </c>
      <c r="AN509" s="71">
        <v>0</v>
      </c>
      <c r="AO509" s="71">
        <v>0</v>
      </c>
      <c r="AP509" s="71">
        <v>9263175.5135503896</v>
      </c>
      <c r="AQ509" s="72"/>
      <c r="AR509" s="71">
        <v>92</v>
      </c>
      <c r="AS509" s="71">
        <v>23</v>
      </c>
      <c r="AT509" s="71">
        <v>0</v>
      </c>
      <c r="AU509" s="71">
        <v>1</v>
      </c>
      <c r="AV509" s="71">
        <v>0</v>
      </c>
      <c r="AW509" s="71">
        <v>0</v>
      </c>
      <c r="AX509" s="71"/>
      <c r="AY509" s="72"/>
      <c r="AZ509" s="71">
        <v>513.69000000000005</v>
      </c>
      <c r="BA509" s="71">
        <v>2000</v>
      </c>
      <c r="BB509" s="71">
        <v>0</v>
      </c>
      <c r="BC509" s="71">
        <v>15629.6</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2257</v>
      </c>
      <c r="B510" s="70">
        <v>391</v>
      </c>
      <c r="C510" s="70">
        <v>19</v>
      </c>
      <c r="D510" s="70">
        <v>23</v>
      </c>
      <c r="E510" s="70">
        <v>2022</v>
      </c>
      <c r="F510" s="70" t="s">
        <v>161</v>
      </c>
      <c r="G510" s="70" t="s">
        <v>2238</v>
      </c>
      <c r="H510" s="70" t="s">
        <v>2239</v>
      </c>
      <c r="I510" s="148"/>
      <c r="J510" s="71">
        <v>1.6187014023908339</v>
      </c>
      <c r="K510" s="71">
        <v>0.12455611099532031</v>
      </c>
      <c r="L510" s="71">
        <v>0.54535763823007166</v>
      </c>
      <c r="M510" s="71">
        <v>1.4192888496648925</v>
      </c>
      <c r="N510" s="71">
        <v>2.1338397639213604</v>
      </c>
      <c r="O510" s="71">
        <v>1.7008724731176195</v>
      </c>
      <c r="P510" s="71">
        <v>3.2632859541609038</v>
      </c>
      <c r="Q510" s="71">
        <v>0.11980012950191647</v>
      </c>
      <c r="R510" s="71">
        <v>0</v>
      </c>
      <c r="S510" s="71">
        <v>0.24846845434520751</v>
      </c>
      <c r="T510" s="72"/>
      <c r="U510" s="71">
        <v>243242</v>
      </c>
      <c r="V510" s="71">
        <v>61</v>
      </c>
      <c r="W510" s="71">
        <v>22</v>
      </c>
      <c r="X510" s="71">
        <v>439</v>
      </c>
      <c r="Y510" s="71">
        <v>856</v>
      </c>
      <c r="Z510" s="71">
        <v>1189</v>
      </c>
      <c r="AA510" s="71">
        <v>713</v>
      </c>
      <c r="AB510" s="71">
        <v>2035</v>
      </c>
      <c r="AC510" s="71">
        <v>0</v>
      </c>
      <c r="AD510" s="71">
        <v>0.24846845434520751</v>
      </c>
      <c r="AE510" s="72"/>
      <c r="AF510" s="71">
        <v>2068592.7855948654</v>
      </c>
      <c r="AG510" s="71">
        <v>95447.223358652729</v>
      </c>
      <c r="AH510" s="71">
        <v>194129.39002660735</v>
      </c>
      <c r="AI510" s="71">
        <v>2342722.2217925638</v>
      </c>
      <c r="AJ510" s="71">
        <v>4189171.2111789817</v>
      </c>
      <c r="AK510" s="71">
        <v>0</v>
      </c>
      <c r="AL510" s="71">
        <v>0</v>
      </c>
      <c r="AM510" s="71">
        <v>262774.04411848017</v>
      </c>
      <c r="AN510" s="71">
        <v>0</v>
      </c>
      <c r="AO510" s="71">
        <v>0</v>
      </c>
      <c r="AP510" s="71">
        <v>9152836.8760701511</v>
      </c>
      <c r="AQ510" s="72"/>
      <c r="AR510" s="71">
        <v>95</v>
      </c>
      <c r="AS510" s="71">
        <v>23</v>
      </c>
      <c r="AT510" s="71">
        <v>0</v>
      </c>
      <c r="AU510" s="71">
        <v>1</v>
      </c>
      <c r="AV510" s="71">
        <v>0</v>
      </c>
      <c r="AW510" s="71">
        <v>0</v>
      </c>
      <c r="AX510" s="71"/>
      <c r="AY510" s="72"/>
      <c r="AZ510" s="71">
        <v>528.99</v>
      </c>
      <c r="BA510" s="71">
        <v>2000</v>
      </c>
      <c r="BB510" s="71">
        <v>0</v>
      </c>
      <c r="BC510" s="71">
        <v>15629.6</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2258</v>
      </c>
      <c r="B511" s="70">
        <v>391</v>
      </c>
      <c r="C511" s="70">
        <v>20</v>
      </c>
      <c r="D511" s="70">
        <v>23</v>
      </c>
      <c r="E511" s="70">
        <v>2023</v>
      </c>
      <c r="F511" s="70" t="s">
        <v>1539</v>
      </c>
      <c r="G511" s="70" t="s">
        <v>2238</v>
      </c>
      <c r="H511" s="70" t="s">
        <v>2239</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23</v>
      </c>
      <c r="AT511" s="71">
        <v>0</v>
      </c>
      <c r="AU511" s="71">
        <v>1</v>
      </c>
      <c r="AV511" s="71">
        <v>0</v>
      </c>
      <c r="AW511" s="71">
        <v>0</v>
      </c>
      <c r="AX511" s="71"/>
      <c r="AY511" s="72"/>
      <c r="AZ511" s="71">
        <v>546.39</v>
      </c>
      <c r="BA511" s="71">
        <v>2000</v>
      </c>
      <c r="BB511" s="71">
        <v>0</v>
      </c>
      <c r="BC511" s="71">
        <v>15629.6</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2259</v>
      </c>
      <c r="B512" s="70">
        <v>391</v>
      </c>
      <c r="C512" s="70">
        <v>21</v>
      </c>
      <c r="D512" s="70">
        <v>23</v>
      </c>
      <c r="E512" s="70">
        <v>2024</v>
      </c>
      <c r="F512" s="70" t="s">
        <v>1554</v>
      </c>
      <c r="G512" s="70" t="s">
        <v>2238</v>
      </c>
      <c r="H512" s="70" t="s">
        <v>2239</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2260</v>
      </c>
      <c r="B513" s="70">
        <v>324</v>
      </c>
      <c r="C513" s="70">
        <v>1</v>
      </c>
      <c r="D513" s="70">
        <v>20</v>
      </c>
      <c r="E513" s="70">
        <v>1990</v>
      </c>
      <c r="F513" s="70" t="s">
        <v>787</v>
      </c>
      <c r="G513" s="70" t="s">
        <v>2261</v>
      </c>
      <c r="H513" s="70" t="s">
        <v>2262</v>
      </c>
      <c r="I513" s="148"/>
      <c r="J513" s="71">
        <v>3.6821302227319839</v>
      </c>
      <c r="K513" s="71">
        <v>0.88849586835750871</v>
      </c>
      <c r="L513" s="71">
        <v>15.21070961860787</v>
      </c>
      <c r="M513" s="71">
        <v>1.8120221945911219</v>
      </c>
      <c r="N513" s="71">
        <v>4.9290505126072803</v>
      </c>
      <c r="O513" s="71">
        <v>2.6524896242909559</v>
      </c>
      <c r="P513" s="71">
        <v>3.4883084956450578</v>
      </c>
      <c r="Q513" s="71">
        <v>0.230713212730976</v>
      </c>
      <c r="R513" s="71">
        <v>0</v>
      </c>
      <c r="S513" s="71">
        <v>0.24857400057679241</v>
      </c>
      <c r="T513" s="72"/>
      <c r="U513" s="71">
        <v>275844</v>
      </c>
      <c r="V513" s="71">
        <v>216</v>
      </c>
      <c r="W513" s="71">
        <v>281</v>
      </c>
      <c r="X513" s="71">
        <v>720</v>
      </c>
      <c r="Y513" s="71">
        <v>1141</v>
      </c>
      <c r="Z513" s="71">
        <v>1091</v>
      </c>
      <c r="AA513" s="71">
        <v>847</v>
      </c>
      <c r="AB513" s="71">
        <v>3746</v>
      </c>
      <c r="AC513" s="71">
        <v>0</v>
      </c>
      <c r="AD513" s="71">
        <v>0.24857400057679241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2263</v>
      </c>
      <c r="B514" s="70">
        <v>325</v>
      </c>
      <c r="C514" s="70">
        <v>2</v>
      </c>
      <c r="D514" s="70">
        <v>20</v>
      </c>
      <c r="E514" s="70">
        <v>2005</v>
      </c>
      <c r="F514" s="70" t="s">
        <v>789</v>
      </c>
      <c r="G514" s="70" t="s">
        <v>2261</v>
      </c>
      <c r="H514" s="70" t="s">
        <v>2262</v>
      </c>
      <c r="I514" s="148"/>
      <c r="J514" s="71">
        <v>2.4807282266810811</v>
      </c>
      <c r="K514" s="71">
        <v>0.58765475109798071</v>
      </c>
      <c r="L514" s="71">
        <v>3.3137838414634948</v>
      </c>
      <c r="M514" s="71">
        <v>1.7050564279977349</v>
      </c>
      <c r="N514" s="71">
        <v>7.4323929369101824</v>
      </c>
      <c r="O514" s="71">
        <v>3.0443347507005658</v>
      </c>
      <c r="P514" s="71">
        <v>3.2786886072383119</v>
      </c>
      <c r="Q514" s="71">
        <v>0.18611032721496601</v>
      </c>
      <c r="R514" s="71">
        <v>0</v>
      </c>
      <c r="S514" s="71">
        <v>0</v>
      </c>
      <c r="T514" s="72"/>
      <c r="U514" s="71">
        <v>141320</v>
      </c>
      <c r="V514" s="71">
        <v>147</v>
      </c>
      <c r="W514" s="71">
        <v>35</v>
      </c>
      <c r="X514" s="71">
        <v>279</v>
      </c>
      <c r="Y514" s="71">
        <v>1286</v>
      </c>
      <c r="Z514" s="71">
        <v>1449</v>
      </c>
      <c r="AA514" s="71">
        <v>652</v>
      </c>
      <c r="AB514" s="71">
        <v>3159</v>
      </c>
      <c r="AC514" s="71">
        <v>0</v>
      </c>
      <c r="AD514" s="71">
        <v>0</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2264</v>
      </c>
      <c r="B515" s="70">
        <v>326</v>
      </c>
      <c r="C515" s="70">
        <v>3</v>
      </c>
      <c r="D515" s="70">
        <v>20</v>
      </c>
      <c r="E515" s="70">
        <v>2006</v>
      </c>
      <c r="F515" s="70" t="s">
        <v>790</v>
      </c>
      <c r="G515" s="70" t="s">
        <v>2261</v>
      </c>
      <c r="H515" s="70" t="s">
        <v>2262</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2265</v>
      </c>
      <c r="B516" s="70">
        <v>327</v>
      </c>
      <c r="C516" s="70">
        <v>4</v>
      </c>
      <c r="D516" s="70">
        <v>20</v>
      </c>
      <c r="E516" s="70">
        <v>2007</v>
      </c>
      <c r="F516" s="70" t="s">
        <v>791</v>
      </c>
      <c r="G516" s="70" t="s">
        <v>2261</v>
      </c>
      <c r="H516" s="70" t="s">
        <v>2262</v>
      </c>
      <c r="I516" s="148"/>
      <c r="J516" s="71">
        <v>1.784795371507429</v>
      </c>
      <c r="K516" s="71">
        <v>0.34433783713911947</v>
      </c>
      <c r="L516" s="71">
        <v>5.0124462377579508</v>
      </c>
      <c r="M516" s="71">
        <v>2.4283650959807188</v>
      </c>
      <c r="N516" s="71">
        <v>7.3648577971541602</v>
      </c>
      <c r="O516" s="71">
        <v>2.8880864679322542</v>
      </c>
      <c r="P516" s="71">
        <v>3.094539854694998</v>
      </c>
      <c r="Q516" s="71">
        <v>0.186362062407157</v>
      </c>
      <c r="R516" s="71">
        <v>0</v>
      </c>
      <c r="S516" s="71">
        <v>0</v>
      </c>
      <c r="T516" s="72"/>
      <c r="U516" s="71">
        <v>141153</v>
      </c>
      <c r="V516" s="71">
        <v>115</v>
      </c>
      <c r="W516" s="71">
        <v>58</v>
      </c>
      <c r="X516" s="71">
        <v>508</v>
      </c>
      <c r="Y516" s="71">
        <v>1265</v>
      </c>
      <c r="Z516" s="71">
        <v>1429</v>
      </c>
      <c r="AA516" s="71">
        <v>606</v>
      </c>
      <c r="AB516" s="71">
        <v>2996</v>
      </c>
      <c r="AC516" s="71">
        <v>0</v>
      </c>
      <c r="AD516" s="71">
        <v>0</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2266</v>
      </c>
      <c r="B517" s="70">
        <v>328</v>
      </c>
      <c r="C517" s="70">
        <v>5</v>
      </c>
      <c r="D517" s="70">
        <v>20</v>
      </c>
      <c r="E517" s="70">
        <v>2008</v>
      </c>
      <c r="F517" s="70" t="s">
        <v>792</v>
      </c>
      <c r="G517" s="70" t="s">
        <v>2261</v>
      </c>
      <c r="H517" s="70" t="s">
        <v>2262</v>
      </c>
      <c r="I517" s="148"/>
      <c r="J517" s="71">
        <v>1.1083717380153639</v>
      </c>
      <c r="K517" s="71">
        <v>0.26048144934278677</v>
      </c>
      <c r="L517" s="71">
        <v>4.5165267365960569</v>
      </c>
      <c r="M517" s="71">
        <v>2.5384661706479399</v>
      </c>
      <c r="N517" s="71">
        <v>5.969779665038117</v>
      </c>
      <c r="O517" s="71">
        <v>2.817492188673631</v>
      </c>
      <c r="P517" s="71">
        <v>3.00430157793918</v>
      </c>
      <c r="Q517" s="71">
        <v>0.180225354753352</v>
      </c>
      <c r="R517" s="71">
        <v>0</v>
      </c>
      <c r="S517" s="71">
        <v>0</v>
      </c>
      <c r="T517" s="72"/>
      <c r="U517" s="71">
        <v>90418</v>
      </c>
      <c r="V517" s="71">
        <v>115</v>
      </c>
      <c r="W517" s="71">
        <v>58</v>
      </c>
      <c r="X517" s="71">
        <v>508</v>
      </c>
      <c r="Y517" s="71">
        <v>1250</v>
      </c>
      <c r="Z517" s="71">
        <v>1443</v>
      </c>
      <c r="AA517" s="71">
        <v>589</v>
      </c>
      <c r="AB517" s="71">
        <v>2945</v>
      </c>
      <c r="AC517" s="71">
        <v>0</v>
      </c>
      <c r="AD517" s="71">
        <v>0</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2267</v>
      </c>
      <c r="B518" s="70">
        <v>329</v>
      </c>
      <c r="C518" s="70">
        <v>6</v>
      </c>
      <c r="D518" s="70">
        <v>20</v>
      </c>
      <c r="E518" s="70">
        <v>2009</v>
      </c>
      <c r="F518" s="70" t="s">
        <v>176</v>
      </c>
      <c r="G518" s="70" t="s">
        <v>2261</v>
      </c>
      <c r="H518" s="70" t="s">
        <v>2262</v>
      </c>
      <c r="I518" s="148"/>
      <c r="J518" s="71">
        <v>1.3794776273755001</v>
      </c>
      <c r="K518" s="71">
        <v>0.29714262229341598</v>
      </c>
      <c r="L518" s="71">
        <v>4.2228759785322953</v>
      </c>
      <c r="M518" s="71">
        <v>2.7371788211812849</v>
      </c>
      <c r="N518" s="71">
        <v>5.8916342865493796</v>
      </c>
      <c r="O518" s="71">
        <v>2.8643522073389911</v>
      </c>
      <c r="P518" s="71">
        <v>2.8767365325814249</v>
      </c>
      <c r="Q518" s="71">
        <v>0.168770852442341</v>
      </c>
      <c r="R518" s="71">
        <v>0</v>
      </c>
      <c r="S518" s="71">
        <v>0</v>
      </c>
      <c r="T518" s="72"/>
      <c r="U518" s="71">
        <v>82802</v>
      </c>
      <c r="V518" s="71">
        <v>114</v>
      </c>
      <c r="W518" s="71">
        <v>90</v>
      </c>
      <c r="X518" s="71">
        <v>525</v>
      </c>
      <c r="Y518" s="71">
        <v>1245</v>
      </c>
      <c r="Z518" s="71">
        <v>1448</v>
      </c>
      <c r="AA518" s="71">
        <v>579</v>
      </c>
      <c r="AB518" s="71">
        <v>2895</v>
      </c>
      <c r="AC518" s="71">
        <v>0</v>
      </c>
      <c r="AD518" s="71">
        <v>0</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2268</v>
      </c>
      <c r="B519" s="70">
        <v>330</v>
      </c>
      <c r="C519" s="70">
        <v>7</v>
      </c>
      <c r="D519" s="70">
        <v>20</v>
      </c>
      <c r="E519" s="70">
        <v>2010</v>
      </c>
      <c r="F519" s="70" t="s">
        <v>177</v>
      </c>
      <c r="G519" s="70" t="s">
        <v>2261</v>
      </c>
      <c r="H519" s="70" t="s">
        <v>2262</v>
      </c>
      <c r="I519" s="148"/>
      <c r="J519" s="71">
        <v>0.77848403801468524</v>
      </c>
      <c r="K519" s="71">
        <v>0.29453979254867507</v>
      </c>
      <c r="L519" s="71">
        <v>4.0680985298114214</v>
      </c>
      <c r="M519" s="71">
        <v>2.5708341480405408</v>
      </c>
      <c r="N519" s="71">
        <v>6.8371028051998612</v>
      </c>
      <c r="O519" s="71">
        <v>2.8195997917101741</v>
      </c>
      <c r="P519" s="71">
        <v>2.8892708019468691</v>
      </c>
      <c r="Q519" s="71">
        <v>0.17162672365313</v>
      </c>
      <c r="R519" s="71">
        <v>0</v>
      </c>
      <c r="S519" s="71">
        <v>0</v>
      </c>
      <c r="T519" s="72"/>
      <c r="U519" s="71">
        <v>54658</v>
      </c>
      <c r="V519" s="71">
        <v>114</v>
      </c>
      <c r="W519" s="71">
        <v>90</v>
      </c>
      <c r="X519" s="71">
        <v>525</v>
      </c>
      <c r="Y519" s="71">
        <v>1235</v>
      </c>
      <c r="Z519" s="71">
        <v>1432</v>
      </c>
      <c r="AA519" s="71">
        <v>567</v>
      </c>
      <c r="AB519" s="71">
        <v>2821</v>
      </c>
      <c r="AC519" s="71">
        <v>0</v>
      </c>
      <c r="AD519" s="71">
        <v>0</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2269</v>
      </c>
      <c r="B520" s="70">
        <v>331</v>
      </c>
      <c r="C520" s="70">
        <v>8</v>
      </c>
      <c r="D520" s="70">
        <v>20</v>
      </c>
      <c r="E520" s="70">
        <v>2011</v>
      </c>
      <c r="F520" s="70" t="s">
        <v>178</v>
      </c>
      <c r="G520" s="1064" t="s">
        <v>2261</v>
      </c>
      <c r="H520" s="70" t="s">
        <v>2262</v>
      </c>
      <c r="I520" s="148"/>
      <c r="J520" s="71">
        <v>0.9465802284480862</v>
      </c>
      <c r="K520" s="71">
        <v>0.40010303613015302</v>
      </c>
      <c r="L520" s="71">
        <v>3.472199109970298</v>
      </c>
      <c r="M520" s="71">
        <v>2.9687769486402318</v>
      </c>
      <c r="N520" s="71">
        <v>6.3502446130380328</v>
      </c>
      <c r="O520" s="71">
        <v>2.6864156340090233</v>
      </c>
      <c r="P520" s="71">
        <v>2.6870125518389014</v>
      </c>
      <c r="Q520" s="71">
        <v>0.19396934354527501</v>
      </c>
      <c r="R520" s="71">
        <v>0</v>
      </c>
      <c r="S520" s="71">
        <v>0</v>
      </c>
      <c r="T520" s="72"/>
      <c r="U520" s="71">
        <v>51301</v>
      </c>
      <c r="V520" s="71">
        <v>114</v>
      </c>
      <c r="W520" s="71">
        <v>90</v>
      </c>
      <c r="X520" s="71">
        <v>525</v>
      </c>
      <c r="Y520" s="71">
        <v>1230</v>
      </c>
      <c r="Z520" s="71">
        <v>1394</v>
      </c>
      <c r="AA520" s="71">
        <v>543</v>
      </c>
      <c r="AB520" s="71">
        <v>2764</v>
      </c>
      <c r="AC520" s="71">
        <v>0</v>
      </c>
      <c r="AD520" s="71">
        <v>0</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2270</v>
      </c>
      <c r="B521" s="70">
        <v>332</v>
      </c>
      <c r="C521" s="70">
        <v>9</v>
      </c>
      <c r="D521" s="70">
        <v>20</v>
      </c>
      <c r="E521" s="70">
        <v>2012</v>
      </c>
      <c r="F521" s="70" t="s">
        <v>179</v>
      </c>
      <c r="G521" s="1064" t="s">
        <v>2261</v>
      </c>
      <c r="H521" s="70" t="s">
        <v>2262</v>
      </c>
      <c r="I521" s="148"/>
      <c r="J521" s="71">
        <v>0.8201134774715293</v>
      </c>
      <c r="K521" s="71">
        <v>0.37196214538180727</v>
      </c>
      <c r="L521" s="71">
        <v>3.428623273637986</v>
      </c>
      <c r="M521" s="71">
        <v>2.953816491289639</v>
      </c>
      <c r="N521" s="71">
        <v>6.6748154833742301</v>
      </c>
      <c r="O521" s="71">
        <v>2.6385083419105744</v>
      </c>
      <c r="P521" s="71">
        <v>2.513189064920859</v>
      </c>
      <c r="Q521" s="71">
        <v>0.207312715898332</v>
      </c>
      <c r="R521" s="71">
        <v>0</v>
      </c>
      <c r="S521" s="71">
        <v>0</v>
      </c>
      <c r="T521" s="72"/>
      <c r="U521" s="71">
        <v>51622</v>
      </c>
      <c r="V521" s="71">
        <v>114</v>
      </c>
      <c r="W521" s="71">
        <v>90</v>
      </c>
      <c r="X521" s="71">
        <v>525</v>
      </c>
      <c r="Y521" s="71">
        <v>1210</v>
      </c>
      <c r="Z521" s="71">
        <v>1380</v>
      </c>
      <c r="AA521" s="71">
        <v>505</v>
      </c>
      <c r="AB521" s="71">
        <v>2719</v>
      </c>
      <c r="AC521" s="71">
        <v>0</v>
      </c>
      <c r="AD521" s="71">
        <v>0</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2271</v>
      </c>
      <c r="B522" s="70">
        <v>333</v>
      </c>
      <c r="C522" s="70">
        <v>10</v>
      </c>
      <c r="D522" s="70">
        <v>20</v>
      </c>
      <c r="E522" s="70">
        <v>2013</v>
      </c>
      <c r="F522" s="70" t="s">
        <v>180</v>
      </c>
      <c r="G522" s="70" t="s">
        <v>2261</v>
      </c>
      <c r="H522" s="70" t="s">
        <v>2262</v>
      </c>
      <c r="I522" s="148"/>
      <c r="J522" s="71">
        <v>0.86824947246873074</v>
      </c>
      <c r="K522" s="71">
        <v>0.33754193330421511</v>
      </c>
      <c r="L522" s="71">
        <v>2.7153345550891772</v>
      </c>
      <c r="M522" s="71">
        <v>2.9145740097763602</v>
      </c>
      <c r="N522" s="71">
        <v>7.5503248136754006</v>
      </c>
      <c r="O522" s="71">
        <v>2.4927943426020098</v>
      </c>
      <c r="P522" s="71">
        <v>2.5176634156232143</v>
      </c>
      <c r="Q522" s="71">
        <v>0.206228146865472</v>
      </c>
      <c r="R522" s="71">
        <v>0</v>
      </c>
      <c r="S522" s="71">
        <v>0</v>
      </c>
      <c r="T522" s="72"/>
      <c r="U522" s="71">
        <v>52010</v>
      </c>
      <c r="V522" s="71">
        <v>114</v>
      </c>
      <c r="W522" s="71">
        <v>90</v>
      </c>
      <c r="X522" s="71">
        <v>525</v>
      </c>
      <c r="Y522" s="71">
        <v>1200</v>
      </c>
      <c r="Z522" s="71">
        <v>1362</v>
      </c>
      <c r="AA522" s="71">
        <v>504</v>
      </c>
      <c r="AB522" s="71">
        <v>2666</v>
      </c>
      <c r="AC522" s="71">
        <v>0</v>
      </c>
      <c r="AD522" s="71">
        <v>0</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2272</v>
      </c>
      <c r="B523" s="70">
        <v>334</v>
      </c>
      <c r="C523" s="70">
        <v>11</v>
      </c>
      <c r="D523" s="70">
        <v>20</v>
      </c>
      <c r="E523" s="70">
        <v>2014</v>
      </c>
      <c r="F523" s="70" t="s">
        <v>181</v>
      </c>
      <c r="G523" s="70" t="s">
        <v>2261</v>
      </c>
      <c r="H523" s="70" t="s">
        <v>2262</v>
      </c>
      <c r="I523" s="148"/>
      <c r="J523" s="71">
        <v>0.72127192986662247</v>
      </c>
      <c r="K523" s="71">
        <v>0.29723925690445918</v>
      </c>
      <c r="L523" s="71">
        <v>3.903476229770217</v>
      </c>
      <c r="M523" s="71">
        <v>2.8248492520257482</v>
      </c>
      <c r="N523" s="71">
        <v>6.0546006663742977</v>
      </c>
      <c r="O523" s="71">
        <v>2.3459727504923467</v>
      </c>
      <c r="P523" s="71">
        <v>2.4554299096581929</v>
      </c>
      <c r="Q523" s="71">
        <v>0.191926230240624</v>
      </c>
      <c r="R523" s="71">
        <v>0</v>
      </c>
      <c r="S523" s="71">
        <v>0</v>
      </c>
      <c r="T523" s="72"/>
      <c r="U523" s="71">
        <v>56873</v>
      </c>
      <c r="V523" s="71">
        <v>94</v>
      </c>
      <c r="W523" s="71">
        <v>80</v>
      </c>
      <c r="X523" s="71">
        <v>521</v>
      </c>
      <c r="Y523" s="71">
        <v>1188</v>
      </c>
      <c r="Z523" s="71">
        <v>1350</v>
      </c>
      <c r="AA523" s="71">
        <v>489</v>
      </c>
      <c r="AB523" s="71">
        <v>2586</v>
      </c>
      <c r="AC523" s="71">
        <v>0</v>
      </c>
      <c r="AD523" s="71">
        <v>0</v>
      </c>
      <c r="AE523" s="72"/>
      <c r="AF523" s="71"/>
      <c r="AG523" s="71"/>
      <c r="AH523" s="71"/>
      <c r="AI523" s="71"/>
      <c r="AJ523" s="71"/>
      <c r="AK523" s="71"/>
      <c r="AL523" s="71"/>
      <c r="AM523" s="71"/>
      <c r="AN523" s="71"/>
      <c r="AO523" s="71"/>
      <c r="AP523" s="71"/>
      <c r="AQ523" s="72"/>
      <c r="AR523" s="71">
        <v>3</v>
      </c>
      <c r="AS523" s="71">
        <v>0</v>
      </c>
      <c r="AT523" s="71">
        <v>0</v>
      </c>
      <c r="AU523" s="71">
        <v>1</v>
      </c>
      <c r="AV523" s="71">
        <v>0</v>
      </c>
      <c r="AW523" s="71">
        <v>0</v>
      </c>
      <c r="AX523" s="71"/>
      <c r="AY523" s="72"/>
      <c r="AZ523" s="71">
        <v>12.5</v>
      </c>
      <c r="BA523" s="71">
        <v>0</v>
      </c>
      <c r="BB523" s="71">
        <v>0</v>
      </c>
      <c r="BC523" s="71">
        <v>450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2273</v>
      </c>
      <c r="B524" s="70">
        <v>335</v>
      </c>
      <c r="C524" s="70">
        <v>12</v>
      </c>
      <c r="D524" s="70">
        <v>20</v>
      </c>
      <c r="E524" s="70">
        <v>2015</v>
      </c>
      <c r="F524" s="70" t="s">
        <v>182</v>
      </c>
      <c r="G524" s="70" t="s">
        <v>2261</v>
      </c>
      <c r="H524" s="70" t="s">
        <v>2262</v>
      </c>
      <c r="I524" s="148"/>
      <c r="J524" s="71">
        <v>0.71515020631031945</v>
      </c>
      <c r="K524" s="71">
        <v>0.28033119836492332</v>
      </c>
      <c r="L524" s="71">
        <v>4.1790236270890508</v>
      </c>
      <c r="M524" s="71">
        <v>2.6827471902178961</v>
      </c>
      <c r="N524" s="71">
        <v>5.7221788952497556</v>
      </c>
      <c r="O524" s="71">
        <v>2.2754171136962436</v>
      </c>
      <c r="P524" s="71">
        <v>2.387015695944914</v>
      </c>
      <c r="Q524" s="71">
        <v>0.183088241749188</v>
      </c>
      <c r="R524" s="71">
        <v>0</v>
      </c>
      <c r="S524" s="71">
        <v>0</v>
      </c>
      <c r="T524" s="72"/>
      <c r="U524" s="71">
        <v>55499</v>
      </c>
      <c r="V524" s="71">
        <v>94</v>
      </c>
      <c r="W524" s="71">
        <v>80</v>
      </c>
      <c r="X524" s="71">
        <v>521</v>
      </c>
      <c r="Y524" s="71">
        <v>1160</v>
      </c>
      <c r="Z524" s="71">
        <v>1322</v>
      </c>
      <c r="AA524" s="71">
        <v>475</v>
      </c>
      <c r="AB524" s="71">
        <v>2520</v>
      </c>
      <c r="AC524" s="71">
        <v>0</v>
      </c>
      <c r="AD524" s="71">
        <v>0</v>
      </c>
      <c r="AE524" s="72"/>
      <c r="AF524" s="71">
        <v>778567.64565370174</v>
      </c>
      <c r="AG524" s="71">
        <v>197143.17744823551</v>
      </c>
      <c r="AH524" s="71">
        <v>1056058.211976547</v>
      </c>
      <c r="AI524" s="71">
        <v>3329344.5702147488</v>
      </c>
      <c r="AJ524" s="71">
        <v>6203039.7446324779</v>
      </c>
      <c r="AK524" s="71">
        <v>0</v>
      </c>
      <c r="AL524" s="71">
        <v>0</v>
      </c>
      <c r="AM524" s="71">
        <v>345355.42899758299</v>
      </c>
      <c r="AN524" s="71">
        <v>0</v>
      </c>
      <c r="AO524" s="71">
        <v>0</v>
      </c>
      <c r="AP524" s="71">
        <v>11909508.778923295</v>
      </c>
      <c r="AQ524" s="72"/>
      <c r="AR524" s="71">
        <v>3</v>
      </c>
      <c r="AS524" s="71">
        <v>9</v>
      </c>
      <c r="AT524" s="71">
        <v>0</v>
      </c>
      <c r="AU524" s="71">
        <v>1</v>
      </c>
      <c r="AV524" s="71">
        <v>0</v>
      </c>
      <c r="AW524" s="71">
        <v>0</v>
      </c>
      <c r="AX524" s="71"/>
      <c r="AY524" s="72"/>
      <c r="AZ524" s="71">
        <v>12.5</v>
      </c>
      <c r="BA524" s="71">
        <v>399.2</v>
      </c>
      <c r="BB524" s="71">
        <v>0</v>
      </c>
      <c r="BC524" s="71">
        <v>450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2274</v>
      </c>
      <c r="B525" s="70">
        <v>336</v>
      </c>
      <c r="C525" s="70">
        <v>13</v>
      </c>
      <c r="D525" s="70">
        <v>20</v>
      </c>
      <c r="E525" s="70">
        <v>2016</v>
      </c>
      <c r="F525" s="70" t="s">
        <v>155</v>
      </c>
      <c r="G525" s="70" t="s">
        <v>2261</v>
      </c>
      <c r="H525" s="70" t="s">
        <v>2262</v>
      </c>
      <c r="I525" s="148"/>
      <c r="J525" s="71">
        <v>0.73842091673133292</v>
      </c>
      <c r="K525" s="71">
        <v>0.29797923875501786</v>
      </c>
      <c r="L525" s="71">
        <v>3.9598985664869835</v>
      </c>
      <c r="M525" s="71">
        <v>2.3319018398978275</v>
      </c>
      <c r="N525" s="71">
        <v>5.7823560967358141</v>
      </c>
      <c r="O525" s="71">
        <v>2.2681891292915282</v>
      </c>
      <c r="P525" s="71">
        <v>2.4293609670303593</v>
      </c>
      <c r="Q525" s="71">
        <v>0.17262467606859205</v>
      </c>
      <c r="R525" s="71">
        <v>0</v>
      </c>
      <c r="S525" s="71">
        <v>0</v>
      </c>
      <c r="T525" s="72"/>
      <c r="U525" s="71">
        <v>45202</v>
      </c>
      <c r="V525" s="71">
        <v>94</v>
      </c>
      <c r="W525" s="71">
        <v>80</v>
      </c>
      <c r="X525" s="71">
        <v>521</v>
      </c>
      <c r="Y525" s="71">
        <v>1152</v>
      </c>
      <c r="Z525" s="71">
        <v>1334</v>
      </c>
      <c r="AA525" s="71">
        <v>500</v>
      </c>
      <c r="AB525" s="71">
        <v>2444</v>
      </c>
      <c r="AC525" s="71">
        <v>0</v>
      </c>
      <c r="AD525" s="71">
        <v>0</v>
      </c>
      <c r="AE525" s="72"/>
      <c r="AF525" s="71">
        <v>925353.98177216598</v>
      </c>
      <c r="AG525" s="71">
        <v>207324.47513631301</v>
      </c>
      <c r="AH525" s="71">
        <v>712802.80108810309</v>
      </c>
      <c r="AI525" s="71">
        <v>3221183.5616771542</v>
      </c>
      <c r="AJ525" s="71">
        <v>6284880.0375284692</v>
      </c>
      <c r="AK525" s="71">
        <v>0</v>
      </c>
      <c r="AL525" s="71">
        <v>0</v>
      </c>
      <c r="AM525" s="71">
        <v>335200.16328102432</v>
      </c>
      <c r="AN525" s="71">
        <v>0</v>
      </c>
      <c r="AO525" s="71">
        <v>0</v>
      </c>
      <c r="AP525" s="71">
        <v>11686745.020483229</v>
      </c>
      <c r="AQ525" s="72"/>
      <c r="AR525" s="71">
        <v>4</v>
      </c>
      <c r="AS525" s="71">
        <v>17</v>
      </c>
      <c r="AT525" s="71">
        <v>0</v>
      </c>
      <c r="AU525" s="71">
        <v>1</v>
      </c>
      <c r="AV525" s="71">
        <v>0</v>
      </c>
      <c r="AW525" s="71">
        <v>0</v>
      </c>
      <c r="AX525" s="71"/>
      <c r="AY525" s="72"/>
      <c r="AZ525" s="71">
        <v>21.1</v>
      </c>
      <c r="BA525" s="71">
        <v>795.6</v>
      </c>
      <c r="BB525" s="71">
        <v>0</v>
      </c>
      <c r="BC525" s="71">
        <v>450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2275</v>
      </c>
      <c r="B526" s="70">
        <v>337</v>
      </c>
      <c r="C526" s="70">
        <v>14</v>
      </c>
      <c r="D526" s="70">
        <v>20</v>
      </c>
      <c r="E526" s="70">
        <v>2017</v>
      </c>
      <c r="F526" s="70" t="s">
        <v>156</v>
      </c>
      <c r="G526" s="70" t="s">
        <v>2261</v>
      </c>
      <c r="H526" s="70" t="s">
        <v>2262</v>
      </c>
      <c r="I526" s="148"/>
      <c r="J526" s="71">
        <v>0.62672380162805652</v>
      </c>
      <c r="K526" s="71">
        <v>0.2891231402224172</v>
      </c>
      <c r="L526" s="71">
        <v>3.8247074725049011</v>
      </c>
      <c r="M526" s="71">
        <v>2.0976282853024082</v>
      </c>
      <c r="N526" s="71">
        <v>6.1142485871198211</v>
      </c>
      <c r="O526" s="71">
        <v>2.2161247642878883</v>
      </c>
      <c r="P526" s="71">
        <v>2.3608644524761244</v>
      </c>
      <c r="Q526" s="71">
        <v>0.16221901493428101</v>
      </c>
      <c r="R526" s="71">
        <v>0</v>
      </c>
      <c r="S526" s="71">
        <v>0</v>
      </c>
      <c r="T526" s="72"/>
      <c r="U526" s="71">
        <v>47526</v>
      </c>
      <c r="V526" s="71">
        <v>94</v>
      </c>
      <c r="W526" s="71">
        <v>80</v>
      </c>
      <c r="X526" s="71">
        <v>521</v>
      </c>
      <c r="Y526" s="71">
        <v>1133</v>
      </c>
      <c r="Z526" s="71">
        <v>1325</v>
      </c>
      <c r="AA526" s="71">
        <v>489</v>
      </c>
      <c r="AB526" s="71">
        <v>2375</v>
      </c>
      <c r="AC526" s="71">
        <v>0</v>
      </c>
      <c r="AD526" s="71">
        <v>0</v>
      </c>
      <c r="AE526" s="72"/>
      <c r="AF526" s="71">
        <v>802065.30053951708</v>
      </c>
      <c r="AG526" s="71">
        <v>198502.3863363858</v>
      </c>
      <c r="AH526" s="71">
        <v>827101.43941345753</v>
      </c>
      <c r="AI526" s="71">
        <v>3069752.6836600709</v>
      </c>
      <c r="AJ526" s="71">
        <v>6352492.5513852229</v>
      </c>
      <c r="AK526" s="71">
        <v>0</v>
      </c>
      <c r="AL526" s="71">
        <v>0</v>
      </c>
      <c r="AM526" s="71">
        <v>326246.34516664408</v>
      </c>
      <c r="AN526" s="71">
        <v>0</v>
      </c>
      <c r="AO526" s="71">
        <v>0</v>
      </c>
      <c r="AP526" s="71">
        <v>11576160.7065013</v>
      </c>
      <c r="AQ526" s="72"/>
      <c r="AR526" s="71">
        <v>4</v>
      </c>
      <c r="AS526" s="71">
        <v>18</v>
      </c>
      <c r="AT526" s="71">
        <v>0</v>
      </c>
      <c r="AU526" s="71">
        <v>1</v>
      </c>
      <c r="AV526" s="71">
        <v>0</v>
      </c>
      <c r="AW526" s="71">
        <v>0</v>
      </c>
      <c r="AX526" s="71"/>
      <c r="AY526" s="72"/>
      <c r="AZ526" s="71">
        <v>21.1</v>
      </c>
      <c r="BA526" s="71">
        <v>811.5</v>
      </c>
      <c r="BB526" s="71">
        <v>0</v>
      </c>
      <c r="BC526" s="71">
        <v>450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2276</v>
      </c>
      <c r="B527" s="70">
        <v>338</v>
      </c>
      <c r="C527" s="70">
        <v>15</v>
      </c>
      <c r="D527" s="70">
        <v>20</v>
      </c>
      <c r="E527" s="70">
        <v>2018</v>
      </c>
      <c r="F527" s="70" t="s">
        <v>183</v>
      </c>
      <c r="G527" s="70" t="s">
        <v>2261</v>
      </c>
      <c r="H527" s="70" t="s">
        <v>2262</v>
      </c>
      <c r="I527" s="148"/>
      <c r="J527" s="71">
        <v>0.65824956123131706</v>
      </c>
      <c r="K527" s="71">
        <v>0.27339683350091143</v>
      </c>
      <c r="L527" s="71">
        <v>3.505274501714255</v>
      </c>
      <c r="M527" s="71">
        <v>2.19786017743938</v>
      </c>
      <c r="N527" s="71">
        <v>5.2561608672614151</v>
      </c>
      <c r="O527" s="71">
        <v>2.1285371589769855</v>
      </c>
      <c r="P527" s="71">
        <v>2.2895649956646928</v>
      </c>
      <c r="Q527" s="71">
        <v>0.14647310594164001</v>
      </c>
      <c r="R527" s="71">
        <v>0</v>
      </c>
      <c r="S527" s="71">
        <v>0</v>
      </c>
      <c r="T527" s="72"/>
      <c r="U527" s="71">
        <v>44984</v>
      </c>
      <c r="V527" s="71">
        <v>94</v>
      </c>
      <c r="W527" s="71">
        <v>80</v>
      </c>
      <c r="X527" s="71">
        <v>521</v>
      </c>
      <c r="Y527" s="71">
        <v>1143</v>
      </c>
      <c r="Z527" s="71">
        <v>1297</v>
      </c>
      <c r="AA527" s="71">
        <v>479</v>
      </c>
      <c r="AB527" s="71">
        <v>2311</v>
      </c>
      <c r="AC527" s="71">
        <v>0</v>
      </c>
      <c r="AD527" s="71">
        <v>0</v>
      </c>
      <c r="AE527" s="72"/>
      <c r="AF527" s="71">
        <v>828931.3947743926</v>
      </c>
      <c r="AG527" s="71">
        <v>185732.5546560415</v>
      </c>
      <c r="AH527" s="71">
        <v>797053.24423633108</v>
      </c>
      <c r="AI527" s="71">
        <v>3100140.509100867</v>
      </c>
      <c r="AJ527" s="71">
        <v>5767745.2871878929</v>
      </c>
      <c r="AK527" s="71">
        <v>0</v>
      </c>
      <c r="AL527" s="71">
        <v>0</v>
      </c>
      <c r="AM527" s="71">
        <v>318111.71685462061</v>
      </c>
      <c r="AN527" s="71">
        <v>0</v>
      </c>
      <c r="AO527" s="71">
        <v>0</v>
      </c>
      <c r="AP527" s="71">
        <v>10997714.706810147</v>
      </c>
      <c r="AQ527" s="72"/>
      <c r="AR527" s="71">
        <v>5</v>
      </c>
      <c r="AS527" s="71">
        <v>18</v>
      </c>
      <c r="AT527" s="71">
        <v>0</v>
      </c>
      <c r="AU527" s="71">
        <v>1</v>
      </c>
      <c r="AV527" s="71">
        <v>0</v>
      </c>
      <c r="AW527" s="71">
        <v>0</v>
      </c>
      <c r="AX527" s="71"/>
      <c r="AY527" s="72"/>
      <c r="AZ527" s="71">
        <v>29</v>
      </c>
      <c r="BA527" s="71">
        <v>812</v>
      </c>
      <c r="BB527" s="71">
        <v>0</v>
      </c>
      <c r="BC527" s="71">
        <v>450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2277</v>
      </c>
      <c r="B528" s="70">
        <v>339</v>
      </c>
      <c r="C528" s="70">
        <v>16</v>
      </c>
      <c r="D528" s="70">
        <v>20</v>
      </c>
      <c r="E528" s="70">
        <v>2019</v>
      </c>
      <c r="F528" s="70" t="s">
        <v>158</v>
      </c>
      <c r="G528" s="70" t="s">
        <v>2261</v>
      </c>
      <c r="H528" s="70" t="s">
        <v>2262</v>
      </c>
      <c r="I528" s="148"/>
      <c r="J528" s="71">
        <v>0.81437319084132109</v>
      </c>
      <c r="K528" s="71">
        <v>0.25621349058673532</v>
      </c>
      <c r="L528" s="71">
        <v>3.5377333859660598</v>
      </c>
      <c r="M528" s="71">
        <v>2.0771023061145146</v>
      </c>
      <c r="N528" s="71">
        <v>4.7699237857458119</v>
      </c>
      <c r="O528" s="71">
        <v>2.0285368351033242</v>
      </c>
      <c r="P528" s="71">
        <v>2.1479060121409312</v>
      </c>
      <c r="Q528" s="71">
        <v>0.139033124632574</v>
      </c>
      <c r="R528" s="71">
        <v>0</v>
      </c>
      <c r="S528" s="71">
        <v>0</v>
      </c>
      <c r="T528" s="72"/>
      <c r="U528" s="71">
        <v>58697</v>
      </c>
      <c r="V528" s="71">
        <v>94</v>
      </c>
      <c r="W528" s="71">
        <v>80</v>
      </c>
      <c r="X528" s="71">
        <v>521</v>
      </c>
      <c r="Y528" s="71">
        <v>1102</v>
      </c>
      <c r="Z528" s="71">
        <v>1270</v>
      </c>
      <c r="AA528" s="71">
        <v>446</v>
      </c>
      <c r="AB528" s="71">
        <v>2253</v>
      </c>
      <c r="AC528" s="71">
        <v>0</v>
      </c>
      <c r="AD528" s="71">
        <v>0</v>
      </c>
      <c r="AE528" s="72"/>
      <c r="AF528" s="71">
        <v>1095053.0137602091</v>
      </c>
      <c r="AG528" s="71">
        <v>178698.708008455</v>
      </c>
      <c r="AH528" s="71">
        <v>829952.17689081188</v>
      </c>
      <c r="AI528" s="71">
        <v>2999900.77487016</v>
      </c>
      <c r="AJ528" s="71">
        <v>5312042.9408337511</v>
      </c>
      <c r="AK528" s="71">
        <v>0</v>
      </c>
      <c r="AL528" s="71">
        <v>0</v>
      </c>
      <c r="AM528" s="71">
        <v>306841.63942508062</v>
      </c>
      <c r="AN528" s="71">
        <v>0</v>
      </c>
      <c r="AO528" s="71">
        <v>0</v>
      </c>
      <c r="AP528" s="71">
        <v>10722489.253788467</v>
      </c>
      <c r="AQ528" s="72"/>
      <c r="AR528" s="71">
        <v>7</v>
      </c>
      <c r="AS528" s="71">
        <v>18</v>
      </c>
      <c r="AT528" s="71">
        <v>0</v>
      </c>
      <c r="AU528" s="71">
        <v>1</v>
      </c>
      <c r="AV528" s="71">
        <v>0</v>
      </c>
      <c r="AW528" s="71">
        <v>0</v>
      </c>
      <c r="AX528" s="71"/>
      <c r="AY528" s="72"/>
      <c r="AZ528" s="71">
        <v>48.900000000000013</v>
      </c>
      <c r="BA528" s="71">
        <v>811.5</v>
      </c>
      <c r="BB528" s="71">
        <v>0</v>
      </c>
      <c r="BC528" s="71">
        <v>450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2278</v>
      </c>
      <c r="B529" s="70">
        <v>340</v>
      </c>
      <c r="C529" s="70">
        <v>17</v>
      </c>
      <c r="D529" s="70">
        <v>20</v>
      </c>
      <c r="E529" s="70">
        <v>2020</v>
      </c>
      <c r="F529" s="70" t="s">
        <v>159</v>
      </c>
      <c r="G529" s="70" t="s">
        <v>2261</v>
      </c>
      <c r="H529" s="70" t="s">
        <v>2262</v>
      </c>
      <c r="I529" s="148"/>
      <c r="J529" s="71">
        <v>0.58419196632226322</v>
      </c>
      <c r="K529" s="71">
        <v>0.23428599433639605</v>
      </c>
      <c r="L529" s="71">
        <v>2.8434553287477389</v>
      </c>
      <c r="M529" s="71">
        <v>2.0675591061523928</v>
      </c>
      <c r="N529" s="71">
        <v>4.4586960781562244</v>
      </c>
      <c r="O529" s="71">
        <v>1.7353019563000085</v>
      </c>
      <c r="P529" s="71">
        <v>2.043462761755297</v>
      </c>
      <c r="Q529" s="71">
        <v>0.12924190569043201</v>
      </c>
      <c r="R529" s="71">
        <v>0</v>
      </c>
      <c r="S529" s="71">
        <v>0</v>
      </c>
      <c r="T529" s="72"/>
      <c r="U529" s="71">
        <v>44340</v>
      </c>
      <c r="V529" s="71">
        <v>74</v>
      </c>
      <c r="W529" s="71">
        <v>77</v>
      </c>
      <c r="X529" s="71">
        <v>553</v>
      </c>
      <c r="Y529" s="71">
        <v>1095</v>
      </c>
      <c r="Z529" s="71">
        <v>1240</v>
      </c>
      <c r="AA529" s="71">
        <v>451</v>
      </c>
      <c r="AB529" s="71">
        <v>2192</v>
      </c>
      <c r="AC529" s="71">
        <v>0</v>
      </c>
      <c r="AD529" s="71">
        <v>0</v>
      </c>
      <c r="AE529" s="72"/>
      <c r="AF529" s="71">
        <v>780484.37960407278</v>
      </c>
      <c r="AG529" s="71">
        <v>166646.11790251842</v>
      </c>
      <c r="AH529" s="71">
        <v>689419.25003513787</v>
      </c>
      <c r="AI529" s="71">
        <v>3179909.6600026665</v>
      </c>
      <c r="AJ529" s="71">
        <v>5291345.4940890744</v>
      </c>
      <c r="AK529" s="71"/>
      <c r="AL529" s="71"/>
      <c r="AM529" s="71">
        <v>286080.35362794477</v>
      </c>
      <c r="AN529" s="71"/>
      <c r="AO529" s="71"/>
      <c r="AP529" s="71">
        <v>10393885.255261416</v>
      </c>
      <c r="AQ529" s="72"/>
      <c r="AR529" s="71">
        <v>7</v>
      </c>
      <c r="AS529" s="71">
        <v>18</v>
      </c>
      <c r="AT529" s="71">
        <v>0</v>
      </c>
      <c r="AU529" s="71">
        <v>1</v>
      </c>
      <c r="AV529" s="71">
        <v>0</v>
      </c>
      <c r="AW529" s="71">
        <v>0</v>
      </c>
      <c r="AX529" s="71"/>
      <c r="AY529" s="72"/>
      <c r="AZ529" s="71">
        <v>48.9</v>
      </c>
      <c r="BA529" s="71">
        <v>811.5</v>
      </c>
      <c r="BB529" s="71">
        <v>0</v>
      </c>
      <c r="BC529" s="71">
        <v>450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2279</v>
      </c>
      <c r="B530" s="70">
        <v>340</v>
      </c>
      <c r="C530" s="70">
        <v>18</v>
      </c>
      <c r="D530" s="70">
        <v>20</v>
      </c>
      <c r="E530" s="70">
        <v>2021</v>
      </c>
      <c r="F530" s="70" t="s">
        <v>160</v>
      </c>
      <c r="G530" s="70" t="s">
        <v>2261</v>
      </c>
      <c r="H530" s="70" t="s">
        <v>2262</v>
      </c>
      <c r="I530" s="148"/>
      <c r="J530" s="71">
        <v>1.1251782732225832</v>
      </c>
      <c r="K530" s="71">
        <v>0.22921836354115452</v>
      </c>
      <c r="L530" s="71">
        <v>2.9735748534852333</v>
      </c>
      <c r="M530" s="71">
        <v>2.4025939166388546</v>
      </c>
      <c r="N530" s="71">
        <v>4.7462698246211668</v>
      </c>
      <c r="O530" s="71">
        <v>1.6554272427076351</v>
      </c>
      <c r="P530" s="71">
        <v>2.0584481864211805</v>
      </c>
      <c r="Q530" s="71">
        <v>0.123371957930782</v>
      </c>
      <c r="R530" s="71">
        <v>0</v>
      </c>
      <c r="S530" s="71">
        <v>0</v>
      </c>
      <c r="T530" s="72"/>
      <c r="U530" s="71">
        <v>88647</v>
      </c>
      <c r="V530" s="71">
        <v>74</v>
      </c>
      <c r="W530" s="71">
        <v>77</v>
      </c>
      <c r="X530" s="71">
        <v>553</v>
      </c>
      <c r="Y530" s="71">
        <v>1077</v>
      </c>
      <c r="Z530" s="71">
        <v>1218</v>
      </c>
      <c r="AA530" s="71">
        <v>443</v>
      </c>
      <c r="AB530" s="71">
        <v>2113</v>
      </c>
      <c r="AC530" s="71">
        <v>0</v>
      </c>
      <c r="AD530" s="71">
        <v>0</v>
      </c>
      <c r="AE530" s="72"/>
      <c r="AF530" s="71">
        <v>1529493.1882777349</v>
      </c>
      <c r="AG530" s="71">
        <v>156468.87088204818</v>
      </c>
      <c r="AH530" s="71">
        <v>632098.07356893504</v>
      </c>
      <c r="AI530" s="71">
        <v>3620554.2041255538</v>
      </c>
      <c r="AJ530" s="71">
        <v>5656869.7729006037</v>
      </c>
      <c r="AK530" s="71">
        <v>0</v>
      </c>
      <c r="AL530" s="71">
        <v>0</v>
      </c>
      <c r="AM530" s="71">
        <v>277360.59493788757</v>
      </c>
      <c r="AN530" s="71">
        <v>0</v>
      </c>
      <c r="AO530" s="71">
        <v>0</v>
      </c>
      <c r="AP530" s="71">
        <v>11872844.704692762</v>
      </c>
      <c r="AQ530" s="72"/>
      <c r="AR530" s="71">
        <v>10</v>
      </c>
      <c r="AS530" s="71">
        <v>18</v>
      </c>
      <c r="AT530" s="71">
        <v>0</v>
      </c>
      <c r="AU530" s="71">
        <v>1</v>
      </c>
      <c r="AV530" s="71">
        <v>0</v>
      </c>
      <c r="AW530" s="71">
        <v>0</v>
      </c>
      <c r="AX530" s="71"/>
      <c r="AY530" s="72"/>
      <c r="AZ530" s="71">
        <v>61.9</v>
      </c>
      <c r="BA530" s="71">
        <v>811.5</v>
      </c>
      <c r="BB530" s="71">
        <v>0</v>
      </c>
      <c r="BC530" s="71">
        <v>450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2280</v>
      </c>
      <c r="B531" s="70">
        <v>340</v>
      </c>
      <c r="C531" s="70">
        <v>19</v>
      </c>
      <c r="D531" s="70">
        <v>20</v>
      </c>
      <c r="E531" s="70">
        <v>2022</v>
      </c>
      <c r="F531" s="70" t="s">
        <v>161</v>
      </c>
      <c r="G531" s="70" t="s">
        <v>2261</v>
      </c>
      <c r="H531" s="70" t="s">
        <v>2262</v>
      </c>
      <c r="I531" s="148"/>
      <c r="J531" s="71">
        <v>0.89451875459596342</v>
      </c>
      <c r="K531" s="71">
        <v>0.21008960870929905</v>
      </c>
      <c r="L531" s="71">
        <v>2.4054893136159605</v>
      </c>
      <c r="M531" s="71">
        <v>2.3526531783909834</v>
      </c>
      <c r="N531" s="71">
        <v>4.3683148893579933</v>
      </c>
      <c r="O531" s="71">
        <v>1.7108860200577569</v>
      </c>
      <c r="P531" s="71">
        <v>1.9863479720979413</v>
      </c>
      <c r="Q531" s="71">
        <v>0.11944691044687397</v>
      </c>
      <c r="R531" s="71">
        <v>0</v>
      </c>
      <c r="S531" s="71">
        <v>0</v>
      </c>
      <c r="T531" s="72"/>
      <c r="U531" s="71">
        <v>93118</v>
      </c>
      <c r="V531" s="71">
        <v>74</v>
      </c>
      <c r="W531" s="71">
        <v>77</v>
      </c>
      <c r="X531" s="71">
        <v>553</v>
      </c>
      <c r="Y531" s="71">
        <v>1043</v>
      </c>
      <c r="Z531" s="71">
        <v>1196</v>
      </c>
      <c r="AA531" s="71">
        <v>434</v>
      </c>
      <c r="AB531" s="71">
        <v>2029</v>
      </c>
      <c r="AC531" s="71">
        <v>0</v>
      </c>
      <c r="AD531" s="71">
        <v>0</v>
      </c>
      <c r="AE531" s="72"/>
      <c r="AF531" s="71">
        <v>1268414.1172001972</v>
      </c>
      <c r="AG531" s="71">
        <v>146238.91603355171</v>
      </c>
      <c r="AH531" s="71">
        <v>674747.42074244667</v>
      </c>
      <c r="AI531" s="71">
        <v>3529232.0524646547</v>
      </c>
      <c r="AJ531" s="71">
        <v>5501916.4629311096</v>
      </c>
      <c r="AK531" s="71">
        <v>0</v>
      </c>
      <c r="AL531" s="71">
        <v>0</v>
      </c>
      <c r="AM531" s="71">
        <v>261999.28035203746</v>
      </c>
      <c r="AN531" s="71">
        <v>0</v>
      </c>
      <c r="AO531" s="71">
        <v>0</v>
      </c>
      <c r="AP531" s="71">
        <v>11382548.249723997</v>
      </c>
      <c r="AQ531" s="72"/>
      <c r="AR531" s="71">
        <v>10</v>
      </c>
      <c r="AS531" s="71">
        <v>18</v>
      </c>
      <c r="AT531" s="71">
        <v>0</v>
      </c>
      <c r="AU531" s="71">
        <v>1</v>
      </c>
      <c r="AV531" s="71">
        <v>0</v>
      </c>
      <c r="AW531" s="71">
        <v>0</v>
      </c>
      <c r="AX531" s="71"/>
      <c r="AY531" s="72"/>
      <c r="AZ531" s="71">
        <v>61.9</v>
      </c>
      <c r="BA531" s="71">
        <v>811.5</v>
      </c>
      <c r="BB531" s="71">
        <v>0</v>
      </c>
      <c r="BC531" s="71">
        <v>450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2281</v>
      </c>
      <c r="B532" s="70">
        <v>340</v>
      </c>
      <c r="C532" s="70">
        <v>20</v>
      </c>
      <c r="D532" s="70">
        <v>20</v>
      </c>
      <c r="E532" s="70">
        <v>2023</v>
      </c>
      <c r="F532" s="70" t="s">
        <v>1539</v>
      </c>
      <c r="G532" s="70" t="s">
        <v>2261</v>
      </c>
      <c r="H532" s="70" t="s">
        <v>2262</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10</v>
      </c>
      <c r="AS532" s="71">
        <v>18</v>
      </c>
      <c r="AT532" s="71">
        <v>0</v>
      </c>
      <c r="AU532" s="71">
        <v>1</v>
      </c>
      <c r="AV532" s="71">
        <v>0</v>
      </c>
      <c r="AW532" s="71">
        <v>0</v>
      </c>
      <c r="AX532" s="71"/>
      <c r="AY532" s="72"/>
      <c r="AZ532" s="71">
        <v>61.9</v>
      </c>
      <c r="BA532" s="71">
        <v>811.5</v>
      </c>
      <c r="BB532" s="71">
        <v>0</v>
      </c>
      <c r="BC532" s="71">
        <v>450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2282</v>
      </c>
      <c r="B533" s="70">
        <v>340</v>
      </c>
      <c r="C533" s="70">
        <v>21</v>
      </c>
      <c r="D533" s="70">
        <v>20</v>
      </c>
      <c r="E533" s="70">
        <v>2024</v>
      </c>
      <c r="F533" s="70" t="s">
        <v>1554</v>
      </c>
      <c r="G533" s="70" t="s">
        <v>2261</v>
      </c>
      <c r="H533" s="70" t="s">
        <v>2262</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2283</v>
      </c>
      <c r="B534" s="70">
        <v>409</v>
      </c>
      <c r="C534" s="70">
        <v>1</v>
      </c>
      <c r="D534" s="70">
        <v>25</v>
      </c>
      <c r="E534" s="70">
        <v>1990</v>
      </c>
      <c r="F534" s="70" t="s">
        <v>787</v>
      </c>
      <c r="G534" s="70" t="s">
        <v>1573</v>
      </c>
      <c r="H534" s="70" t="s">
        <v>1574</v>
      </c>
      <c r="I534" s="148"/>
      <c r="J534" s="71">
        <v>10.17432695274287</v>
      </c>
      <c r="K534" s="71">
        <v>1.0766786471213901</v>
      </c>
      <c r="L534" s="71">
        <v>1.5389197151295679</v>
      </c>
      <c r="M534" s="71">
        <v>2.8121905927771338</v>
      </c>
      <c r="N534" s="71">
        <v>5.4598256376573024</v>
      </c>
      <c r="O534" s="71">
        <v>2.6500583780725409</v>
      </c>
      <c r="P534" s="71">
        <v>3.6736377545636261</v>
      </c>
      <c r="Q534" s="71">
        <v>0.19954906813891099</v>
      </c>
      <c r="R534" s="71">
        <v>0</v>
      </c>
      <c r="S534" s="71">
        <v>0.16249529058071849</v>
      </c>
      <c r="T534" s="72"/>
      <c r="U534" s="71">
        <v>285659</v>
      </c>
      <c r="V534" s="71">
        <v>197</v>
      </c>
      <c r="W534" s="71">
        <v>18</v>
      </c>
      <c r="X534" s="71">
        <v>943</v>
      </c>
      <c r="Y534" s="71">
        <v>1168</v>
      </c>
      <c r="Z534" s="71">
        <v>1090</v>
      </c>
      <c r="AA534" s="71">
        <v>892</v>
      </c>
      <c r="AB534" s="71">
        <v>3240</v>
      </c>
      <c r="AC534" s="71">
        <v>0</v>
      </c>
      <c r="AD534" s="71">
        <v>0.16249529058071849</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2284</v>
      </c>
      <c r="B535" s="70">
        <v>410</v>
      </c>
      <c r="C535" s="70">
        <v>2</v>
      </c>
      <c r="D535" s="70">
        <v>25</v>
      </c>
      <c r="E535" s="70">
        <v>2005</v>
      </c>
      <c r="F535" s="70" t="s">
        <v>789</v>
      </c>
      <c r="G535" s="70" t="s">
        <v>1573</v>
      </c>
      <c r="H535" s="70" t="s">
        <v>1574</v>
      </c>
      <c r="I535" s="148"/>
      <c r="J535" s="71">
        <v>4.2427846721311617</v>
      </c>
      <c r="K535" s="71">
        <v>0.39011682675999859</v>
      </c>
      <c r="L535" s="71">
        <v>2.477509417730642</v>
      </c>
      <c r="M535" s="71">
        <v>3.762382060460983</v>
      </c>
      <c r="N535" s="71">
        <v>6.1458214146839776</v>
      </c>
      <c r="O535" s="71">
        <v>2.7417921667800131</v>
      </c>
      <c r="P535" s="71">
        <v>3.308860588286517</v>
      </c>
      <c r="Q535" s="71">
        <v>0.15653534011084699</v>
      </c>
      <c r="R535" s="71">
        <v>0</v>
      </c>
      <c r="S535" s="71">
        <v>0</v>
      </c>
      <c r="T535" s="72"/>
      <c r="U535" s="71">
        <v>131040</v>
      </c>
      <c r="V535" s="71">
        <v>119</v>
      </c>
      <c r="W535" s="71">
        <v>22</v>
      </c>
      <c r="X535" s="71">
        <v>611</v>
      </c>
      <c r="Y535" s="71">
        <v>1253</v>
      </c>
      <c r="Z535" s="71">
        <v>1305</v>
      </c>
      <c r="AA535" s="71">
        <v>658</v>
      </c>
      <c r="AB535" s="71">
        <v>2657</v>
      </c>
      <c r="AC535" s="71">
        <v>0</v>
      </c>
      <c r="AD535" s="71">
        <v>0</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2285</v>
      </c>
      <c r="B536" s="70">
        <v>411</v>
      </c>
      <c r="C536" s="70">
        <v>3</v>
      </c>
      <c r="D536" s="70">
        <v>25</v>
      </c>
      <c r="E536" s="70">
        <v>2006</v>
      </c>
      <c r="F536" s="70" t="s">
        <v>790</v>
      </c>
      <c r="G536" s="70" t="s">
        <v>1573</v>
      </c>
      <c r="H536" s="70" t="s">
        <v>1574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2286</v>
      </c>
      <c r="B537" s="70">
        <v>412</v>
      </c>
      <c r="C537" s="70">
        <v>4</v>
      </c>
      <c r="D537" s="70">
        <v>25</v>
      </c>
      <c r="E537" s="70">
        <v>2007</v>
      </c>
      <c r="F537" s="70" t="s">
        <v>791</v>
      </c>
      <c r="G537" s="70" t="s">
        <v>1573</v>
      </c>
      <c r="H537" s="70" t="s">
        <v>1574</v>
      </c>
      <c r="I537" s="148"/>
      <c r="J537" s="71">
        <v>2.6529363990701049</v>
      </c>
      <c r="K537" s="71">
        <v>0.35465690676183359</v>
      </c>
      <c r="L537" s="71">
        <v>1.477238698351474</v>
      </c>
      <c r="M537" s="71">
        <v>3.6871245170719442</v>
      </c>
      <c r="N537" s="71">
        <v>6.1394749773002104</v>
      </c>
      <c r="O537" s="71">
        <v>2.5930125530840318</v>
      </c>
      <c r="P537" s="71">
        <v>3.2273088913650798</v>
      </c>
      <c r="Q537" s="71">
        <v>0.16222705566016901</v>
      </c>
      <c r="R537" s="71">
        <v>0</v>
      </c>
      <c r="S537" s="71">
        <v>0</v>
      </c>
      <c r="T537" s="72"/>
      <c r="U537" s="71">
        <v>87123</v>
      </c>
      <c r="V537" s="71">
        <v>118</v>
      </c>
      <c r="W537" s="71">
        <v>18</v>
      </c>
      <c r="X537" s="71">
        <v>750</v>
      </c>
      <c r="Y537" s="71">
        <v>1255</v>
      </c>
      <c r="Z537" s="71">
        <v>1283</v>
      </c>
      <c r="AA537" s="71">
        <v>632</v>
      </c>
      <c r="AB537" s="71">
        <v>2608</v>
      </c>
      <c r="AC537" s="71">
        <v>0</v>
      </c>
      <c r="AD537" s="71">
        <v>0</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2287</v>
      </c>
      <c r="B538" s="70">
        <v>413</v>
      </c>
      <c r="C538" s="70">
        <v>5</v>
      </c>
      <c r="D538" s="70">
        <v>25</v>
      </c>
      <c r="E538" s="70">
        <v>2008</v>
      </c>
      <c r="F538" s="70" t="s">
        <v>792</v>
      </c>
      <c r="G538" s="70" t="s">
        <v>1573</v>
      </c>
      <c r="H538" s="70" t="s">
        <v>1574</v>
      </c>
      <c r="I538" s="148"/>
      <c r="J538" s="71">
        <v>2.6595661112998599</v>
      </c>
      <c r="K538" s="71">
        <v>0.31126728507767959</v>
      </c>
      <c r="L538" s="71">
        <v>1.2755398621875991</v>
      </c>
      <c r="M538" s="71">
        <v>4.3142927294287956</v>
      </c>
      <c r="N538" s="71">
        <v>6.1378284327016166</v>
      </c>
      <c r="O538" s="71">
        <v>2.5050883423896519</v>
      </c>
      <c r="P538" s="71">
        <v>3.096113850270088</v>
      </c>
      <c r="Q538" s="71">
        <v>0.15562413485153601</v>
      </c>
      <c r="R538" s="71">
        <v>0</v>
      </c>
      <c r="S538" s="71">
        <v>0</v>
      </c>
      <c r="T538" s="72"/>
      <c r="U538" s="71">
        <v>91768</v>
      </c>
      <c r="V538" s="71">
        <v>118</v>
      </c>
      <c r="W538" s="71">
        <v>18</v>
      </c>
      <c r="X538" s="71">
        <v>750</v>
      </c>
      <c r="Y538" s="71">
        <v>1238</v>
      </c>
      <c r="Z538" s="71">
        <v>1283</v>
      </c>
      <c r="AA538" s="71">
        <v>607</v>
      </c>
      <c r="AB538" s="71">
        <v>2543</v>
      </c>
      <c r="AC538" s="71">
        <v>0</v>
      </c>
      <c r="AD538" s="71">
        <v>0</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2288</v>
      </c>
      <c r="B539" s="70">
        <v>414</v>
      </c>
      <c r="C539" s="70">
        <v>6</v>
      </c>
      <c r="D539" s="70">
        <v>25</v>
      </c>
      <c r="E539" s="70">
        <v>2009</v>
      </c>
      <c r="F539" s="70" t="s">
        <v>176</v>
      </c>
      <c r="G539" s="1064" t="s">
        <v>1573</v>
      </c>
      <c r="H539" s="70" t="s">
        <v>1574</v>
      </c>
      <c r="I539" s="148"/>
      <c r="J539" s="71">
        <v>2.509823317251072</v>
      </c>
      <c r="K539" s="71">
        <v>0.29506692258728551</v>
      </c>
      <c r="L539" s="71">
        <v>1.174950423255358</v>
      </c>
      <c r="M539" s="71">
        <v>2.8376934695746261</v>
      </c>
      <c r="N539" s="71">
        <v>5.2719601693064204</v>
      </c>
      <c r="O539" s="71">
        <v>2.5043300376320179</v>
      </c>
      <c r="P539" s="71">
        <v>3.0059164114192791</v>
      </c>
      <c r="Q539" s="71">
        <v>0.14597658532491201</v>
      </c>
      <c r="R539" s="71">
        <v>0</v>
      </c>
      <c r="S539" s="71">
        <v>0</v>
      </c>
      <c r="T539" s="72"/>
      <c r="U539" s="71">
        <v>87455</v>
      </c>
      <c r="V539" s="71">
        <v>137</v>
      </c>
      <c r="W539" s="71">
        <v>19</v>
      </c>
      <c r="X539" s="71">
        <v>623</v>
      </c>
      <c r="Y539" s="71">
        <v>1238</v>
      </c>
      <c r="Z539" s="71">
        <v>1266</v>
      </c>
      <c r="AA539" s="71">
        <v>605</v>
      </c>
      <c r="AB539" s="71">
        <v>2504</v>
      </c>
      <c r="AC539" s="71">
        <v>0</v>
      </c>
      <c r="AD539" s="71">
        <v>0</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2289</v>
      </c>
      <c r="B540" s="70">
        <v>415</v>
      </c>
      <c r="C540" s="70">
        <v>7</v>
      </c>
      <c r="D540" s="70">
        <v>25</v>
      </c>
      <c r="E540" s="70">
        <v>2010</v>
      </c>
      <c r="F540" s="70" t="s">
        <v>177</v>
      </c>
      <c r="G540" s="1064" t="s">
        <v>1573</v>
      </c>
      <c r="H540" s="70" t="s">
        <v>1574</v>
      </c>
      <c r="I540" s="148"/>
      <c r="J540" s="71">
        <v>2.164939433216662</v>
      </c>
      <c r="K540" s="71">
        <v>0.30772713024406051</v>
      </c>
      <c r="L540" s="71">
        <v>1.0696775126290901</v>
      </c>
      <c r="M540" s="71">
        <v>2.5401314222521201</v>
      </c>
      <c r="N540" s="71">
        <v>5.1501764483478194</v>
      </c>
      <c r="O540" s="71">
        <v>2.5025917145695749</v>
      </c>
      <c r="P540" s="71">
        <v>2.9911851159485221</v>
      </c>
      <c r="Q540" s="71">
        <v>0.14899462822634399</v>
      </c>
      <c r="R540" s="71">
        <v>0</v>
      </c>
      <c r="S540" s="71">
        <v>0</v>
      </c>
      <c r="T540" s="72"/>
      <c r="U540" s="71">
        <v>84446</v>
      </c>
      <c r="V540" s="71">
        <v>137</v>
      </c>
      <c r="W540" s="71">
        <v>19</v>
      </c>
      <c r="X540" s="71">
        <v>623</v>
      </c>
      <c r="Y540" s="71">
        <v>1230</v>
      </c>
      <c r="Z540" s="71">
        <v>1271</v>
      </c>
      <c r="AA540" s="71">
        <v>587</v>
      </c>
      <c r="AB540" s="71">
        <v>2449</v>
      </c>
      <c r="AC540" s="71">
        <v>0</v>
      </c>
      <c r="AD540" s="71">
        <v>0</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2290</v>
      </c>
      <c r="B541" s="70">
        <v>416</v>
      </c>
      <c r="C541" s="70">
        <v>8</v>
      </c>
      <c r="D541" s="70">
        <v>25</v>
      </c>
      <c r="E541" s="70">
        <v>2011</v>
      </c>
      <c r="F541" s="70" t="s">
        <v>178</v>
      </c>
      <c r="G541" s="70" t="s">
        <v>1573</v>
      </c>
      <c r="H541" s="70" t="s">
        <v>1574</v>
      </c>
      <c r="I541" s="148"/>
      <c r="J541" s="71">
        <v>2.708442728350215</v>
      </c>
      <c r="K541" s="71">
        <v>0.4311829487404974</v>
      </c>
      <c r="L541" s="71">
        <v>0.9980870611649364</v>
      </c>
      <c r="M541" s="71">
        <v>3.2089001301938231</v>
      </c>
      <c r="N541" s="71">
        <v>6.2142779603422582</v>
      </c>
      <c r="O541" s="71">
        <v>2.4281805587169076</v>
      </c>
      <c r="P541" s="71">
        <v>2.8750539458902424</v>
      </c>
      <c r="Q541" s="71">
        <v>0.16821436920333699</v>
      </c>
      <c r="R541" s="71">
        <v>0</v>
      </c>
      <c r="S541" s="71">
        <v>0</v>
      </c>
      <c r="T541" s="72"/>
      <c r="U541" s="71">
        <v>99497</v>
      </c>
      <c r="V541" s="71">
        <v>137</v>
      </c>
      <c r="W541" s="71">
        <v>19</v>
      </c>
      <c r="X541" s="71">
        <v>623</v>
      </c>
      <c r="Y541" s="71">
        <v>1233</v>
      </c>
      <c r="Z541" s="71">
        <v>1260</v>
      </c>
      <c r="AA541" s="71">
        <v>581</v>
      </c>
      <c r="AB541" s="71">
        <v>2397</v>
      </c>
      <c r="AC541" s="71">
        <v>0</v>
      </c>
      <c r="AD541" s="71">
        <v>0</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2291</v>
      </c>
      <c r="B542" s="70">
        <v>417</v>
      </c>
      <c r="C542" s="70">
        <v>9</v>
      </c>
      <c r="D542" s="70">
        <v>25</v>
      </c>
      <c r="E542" s="70">
        <v>2012</v>
      </c>
      <c r="F542" s="70" t="s">
        <v>179</v>
      </c>
      <c r="G542" s="70" t="s">
        <v>1573</v>
      </c>
      <c r="H542" s="70" t="s">
        <v>1574</v>
      </c>
      <c r="I542" s="148"/>
      <c r="J542" s="71">
        <v>3.1270260669121521</v>
      </c>
      <c r="K542" s="71">
        <v>0.48574426819870481</v>
      </c>
      <c r="L542" s="71">
        <v>1.0070401658043331</v>
      </c>
      <c r="M542" s="71">
        <v>3.9854437659438502</v>
      </c>
      <c r="N542" s="71">
        <v>6.9094915970679534</v>
      </c>
      <c r="O542" s="71">
        <v>2.3765694702861189</v>
      </c>
      <c r="P542" s="71">
        <v>2.9162946377101453</v>
      </c>
      <c r="Q542" s="71">
        <v>0.18161783349386801</v>
      </c>
      <c r="R542" s="71">
        <v>0</v>
      </c>
      <c r="S542" s="71">
        <v>0</v>
      </c>
      <c r="T542" s="72"/>
      <c r="U542" s="71">
        <v>110065</v>
      </c>
      <c r="V542" s="71">
        <v>137</v>
      </c>
      <c r="W542" s="71">
        <v>19</v>
      </c>
      <c r="X542" s="71">
        <v>623</v>
      </c>
      <c r="Y542" s="71">
        <v>1248</v>
      </c>
      <c r="Z542" s="71">
        <v>1243</v>
      </c>
      <c r="AA542" s="71">
        <v>586</v>
      </c>
      <c r="AB542" s="71">
        <v>2382</v>
      </c>
      <c r="AC542" s="71">
        <v>0</v>
      </c>
      <c r="AD542" s="71">
        <v>0</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2292</v>
      </c>
      <c r="B543" s="70">
        <v>418</v>
      </c>
      <c r="C543" s="70">
        <v>10</v>
      </c>
      <c r="D543" s="70">
        <v>25</v>
      </c>
      <c r="E543" s="70">
        <v>2013</v>
      </c>
      <c r="F543" s="70" t="s">
        <v>180</v>
      </c>
      <c r="G543" s="70" t="s">
        <v>1573</v>
      </c>
      <c r="H543" s="70" t="s">
        <v>1574</v>
      </c>
      <c r="I543" s="148"/>
      <c r="J543" s="71">
        <v>2.6895171839493068</v>
      </c>
      <c r="K543" s="71">
        <v>0.40146929452370111</v>
      </c>
      <c r="L543" s="71">
        <v>0.88929587315552927</v>
      </c>
      <c r="M543" s="71">
        <v>3.706557987119012</v>
      </c>
      <c r="N543" s="71">
        <v>7.1630199333701512</v>
      </c>
      <c r="O543" s="71">
        <v>2.2603531667499865</v>
      </c>
      <c r="P543" s="71">
        <v>2.9073018013744263</v>
      </c>
      <c r="Q543" s="71">
        <v>0.18936478001750701</v>
      </c>
      <c r="R543" s="71">
        <v>0</v>
      </c>
      <c r="S543" s="71">
        <v>0</v>
      </c>
      <c r="T543" s="72"/>
      <c r="U543" s="71">
        <v>96389</v>
      </c>
      <c r="V543" s="71">
        <v>137</v>
      </c>
      <c r="W543" s="71">
        <v>19</v>
      </c>
      <c r="X543" s="71">
        <v>623</v>
      </c>
      <c r="Y543" s="71">
        <v>1335</v>
      </c>
      <c r="Z543" s="71">
        <v>1235</v>
      </c>
      <c r="AA543" s="71">
        <v>582</v>
      </c>
      <c r="AB543" s="71">
        <v>2448</v>
      </c>
      <c r="AC543" s="71">
        <v>0</v>
      </c>
      <c r="AD543" s="71">
        <v>0</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2293</v>
      </c>
      <c r="B544" s="70">
        <v>419</v>
      </c>
      <c r="C544" s="70">
        <v>11</v>
      </c>
      <c r="D544" s="70">
        <v>25</v>
      </c>
      <c r="E544" s="70">
        <v>2014</v>
      </c>
      <c r="F544" s="70" t="s">
        <v>181</v>
      </c>
      <c r="G544" s="70" t="s">
        <v>1573</v>
      </c>
      <c r="H544" s="70" t="s">
        <v>1574</v>
      </c>
      <c r="I544" s="148"/>
      <c r="J544" s="71">
        <v>0</v>
      </c>
      <c r="K544" s="71">
        <v>0.32377648577779439</v>
      </c>
      <c r="L544" s="71">
        <v>0.64194286705644832</v>
      </c>
      <c r="M544" s="71">
        <v>4.3868892141969349</v>
      </c>
      <c r="N544" s="71">
        <v>7.5960763312924726</v>
      </c>
      <c r="O544" s="71">
        <v>2.1426551121163433</v>
      </c>
      <c r="P544" s="71">
        <v>2.8772215505810723</v>
      </c>
      <c r="Q544" s="71">
        <v>0.17819600881969799</v>
      </c>
      <c r="R544" s="71">
        <v>0</v>
      </c>
      <c r="S544" s="71">
        <v>0</v>
      </c>
      <c r="T544" s="72"/>
      <c r="U544" s="71">
        <v>0</v>
      </c>
      <c r="V544" s="71">
        <v>96</v>
      </c>
      <c r="W544" s="71">
        <v>14</v>
      </c>
      <c r="X544" s="71">
        <v>701</v>
      </c>
      <c r="Y544" s="71">
        <v>1337</v>
      </c>
      <c r="Z544" s="71">
        <v>1233</v>
      </c>
      <c r="AA544" s="71">
        <v>573</v>
      </c>
      <c r="AB544" s="71">
        <v>2401</v>
      </c>
      <c r="AC544" s="71">
        <v>0</v>
      </c>
      <c r="AD544" s="71">
        <v>0</v>
      </c>
      <c r="AE544" s="72"/>
      <c r="AF544" s="71"/>
      <c r="AG544" s="71"/>
      <c r="AH544" s="71"/>
      <c r="AI544" s="71"/>
      <c r="AJ544" s="71"/>
      <c r="AK544" s="71"/>
      <c r="AL544" s="71"/>
      <c r="AM544" s="71"/>
      <c r="AN544" s="71"/>
      <c r="AO544" s="71"/>
      <c r="AP544" s="71"/>
      <c r="AQ544" s="72"/>
      <c r="AR544" s="71">
        <v>2</v>
      </c>
      <c r="AS544" s="71">
        <v>0</v>
      </c>
      <c r="AT544" s="71">
        <v>0</v>
      </c>
      <c r="AU544" s="71">
        <v>0</v>
      </c>
      <c r="AV544" s="71">
        <v>0</v>
      </c>
      <c r="AW544" s="71">
        <v>0</v>
      </c>
      <c r="AX544" s="71"/>
      <c r="AY544" s="72"/>
      <c r="AZ544" s="71">
        <v>8.2799999999999994</v>
      </c>
      <c r="BA544" s="71">
        <v>0</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2294</v>
      </c>
      <c r="B545" s="70">
        <v>420</v>
      </c>
      <c r="C545" s="70">
        <v>12</v>
      </c>
      <c r="D545" s="70">
        <v>25</v>
      </c>
      <c r="E545" s="70">
        <v>2015</v>
      </c>
      <c r="F545" s="70" t="s">
        <v>182</v>
      </c>
      <c r="G545" s="70" t="s">
        <v>1573</v>
      </c>
      <c r="H545" s="70" t="s">
        <v>1574</v>
      </c>
      <c r="I545" s="148"/>
      <c r="J545" s="71">
        <v>2.7568324430055782</v>
      </c>
      <c r="K545" s="71">
        <v>0.31046799239252348</v>
      </c>
      <c r="L545" s="71">
        <v>0.67571183745322616</v>
      </c>
      <c r="M545" s="71">
        <v>4.2446348627184616</v>
      </c>
      <c r="N545" s="71">
        <v>6.8188599290033638</v>
      </c>
      <c r="O545" s="71">
        <v>2.1497700264800366</v>
      </c>
      <c r="P545" s="71">
        <v>2.8543682427299184</v>
      </c>
      <c r="Q545" s="71">
        <v>0.168121504526834</v>
      </c>
      <c r="R545" s="71">
        <v>0</v>
      </c>
      <c r="S545" s="71">
        <v>0</v>
      </c>
      <c r="T545" s="72"/>
      <c r="U545" s="71">
        <v>110017</v>
      </c>
      <c r="V545" s="71">
        <v>96</v>
      </c>
      <c r="W545" s="71">
        <v>14</v>
      </c>
      <c r="X545" s="71">
        <v>701</v>
      </c>
      <c r="Y545" s="71">
        <v>1304</v>
      </c>
      <c r="Z545" s="71">
        <v>1249</v>
      </c>
      <c r="AA545" s="71">
        <v>568</v>
      </c>
      <c r="AB545" s="71">
        <v>2314</v>
      </c>
      <c r="AC545" s="71">
        <v>0</v>
      </c>
      <c r="AD545" s="71">
        <v>0</v>
      </c>
      <c r="AE545" s="72"/>
      <c r="AF545" s="71">
        <v>849034.25661120773</v>
      </c>
      <c r="AG545" s="71">
        <v>206839.9448462346</v>
      </c>
      <c r="AH545" s="71">
        <v>87370.800370005134</v>
      </c>
      <c r="AI545" s="71">
        <v>4458416.896119195</v>
      </c>
      <c r="AJ545" s="71">
        <v>5775478.0992198531</v>
      </c>
      <c r="AK545" s="71">
        <v>0</v>
      </c>
      <c r="AL545" s="71">
        <v>0</v>
      </c>
      <c r="AM545" s="71">
        <v>317123.99313508213</v>
      </c>
      <c r="AN545" s="71">
        <v>0</v>
      </c>
      <c r="AO545" s="71">
        <v>0</v>
      </c>
      <c r="AP545" s="71">
        <v>11694263.990301577</v>
      </c>
      <c r="AQ545" s="72"/>
      <c r="AR545" s="71">
        <v>2</v>
      </c>
      <c r="AS545" s="71">
        <v>0</v>
      </c>
      <c r="AT545" s="71">
        <v>0</v>
      </c>
      <c r="AU545" s="71">
        <v>0</v>
      </c>
      <c r="AV545" s="71">
        <v>0</v>
      </c>
      <c r="AW545" s="71">
        <v>0</v>
      </c>
      <c r="AX545" s="71"/>
      <c r="AY545" s="72"/>
      <c r="AZ545" s="71">
        <v>8.2799999999999994</v>
      </c>
      <c r="BA545" s="71">
        <v>0</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2295</v>
      </c>
      <c r="B546" s="70">
        <v>421</v>
      </c>
      <c r="C546" s="70">
        <v>13</v>
      </c>
      <c r="D546" s="70">
        <v>25</v>
      </c>
      <c r="E546" s="70">
        <v>2016</v>
      </c>
      <c r="F546" s="70" t="s">
        <v>155</v>
      </c>
      <c r="G546" s="70" t="s">
        <v>1573</v>
      </c>
      <c r="H546" s="70" t="s">
        <v>1574</v>
      </c>
      <c r="I546" s="148"/>
      <c r="J546" s="71">
        <v>2.8635208009224029</v>
      </c>
      <c r="K546" s="71">
        <v>0.29285764496085948</v>
      </c>
      <c r="L546" s="71">
        <v>0.72662549051359315</v>
      </c>
      <c r="M546" s="71">
        <v>3.6392821287486288</v>
      </c>
      <c r="N546" s="71">
        <v>6.7641624296315719</v>
      </c>
      <c r="O546" s="71">
        <v>2.1423675434087892</v>
      </c>
      <c r="P546" s="71">
        <v>3.0950058719966775</v>
      </c>
      <c r="Q546" s="71">
        <v>0.15934585483254651</v>
      </c>
      <c r="R546" s="71">
        <v>0</v>
      </c>
      <c r="S546" s="71">
        <v>0</v>
      </c>
      <c r="T546" s="72"/>
      <c r="U546" s="71">
        <v>108774</v>
      </c>
      <c r="V546" s="71">
        <v>96</v>
      </c>
      <c r="W546" s="71">
        <v>14</v>
      </c>
      <c r="X546" s="71">
        <v>701</v>
      </c>
      <c r="Y546" s="71">
        <v>1272</v>
      </c>
      <c r="Z546" s="71">
        <v>1260</v>
      </c>
      <c r="AA546" s="71">
        <v>637</v>
      </c>
      <c r="AB546" s="71">
        <v>2256</v>
      </c>
      <c r="AC546" s="71">
        <v>0</v>
      </c>
      <c r="AD546" s="71">
        <v>0</v>
      </c>
      <c r="AE546" s="72"/>
      <c r="AF546" s="71">
        <v>897330.66646176646</v>
      </c>
      <c r="AG546" s="71">
        <v>197160.7684295584</v>
      </c>
      <c r="AH546" s="71">
        <v>74051.058562445134</v>
      </c>
      <c r="AI546" s="71">
        <v>4450388.9705146644</v>
      </c>
      <c r="AJ546" s="71">
        <v>5595948.1335461466</v>
      </c>
      <c r="AK546" s="71">
        <v>0</v>
      </c>
      <c r="AL546" s="71">
        <v>0</v>
      </c>
      <c r="AM546" s="71">
        <v>309415.53533633013</v>
      </c>
      <c r="AN546" s="71">
        <v>0</v>
      </c>
      <c r="AO546" s="71">
        <v>0</v>
      </c>
      <c r="AP546" s="71">
        <v>11524295.132850911</v>
      </c>
      <c r="AQ546" s="72"/>
      <c r="AR546" s="71">
        <v>2</v>
      </c>
      <c r="AS546" s="71">
        <v>0</v>
      </c>
      <c r="AT546" s="71">
        <v>0</v>
      </c>
      <c r="AU546" s="71">
        <v>0</v>
      </c>
      <c r="AV546" s="71">
        <v>0</v>
      </c>
      <c r="AW546" s="71">
        <v>0</v>
      </c>
      <c r="AX546" s="71"/>
      <c r="AY546" s="72"/>
      <c r="AZ546" s="71">
        <v>8.2799999999999994</v>
      </c>
      <c r="BA546" s="71">
        <v>0</v>
      </c>
      <c r="BB546" s="71">
        <v>0</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2296</v>
      </c>
      <c r="B547" s="70">
        <v>422</v>
      </c>
      <c r="C547" s="70">
        <v>14</v>
      </c>
      <c r="D547" s="70">
        <v>25</v>
      </c>
      <c r="E547" s="70">
        <v>2017</v>
      </c>
      <c r="F547" s="70" t="s">
        <v>156</v>
      </c>
      <c r="G547" s="70" t="s">
        <v>1573</v>
      </c>
      <c r="H547" s="70" t="s">
        <v>1574</v>
      </c>
      <c r="I547" s="148"/>
      <c r="J547" s="71">
        <v>0</v>
      </c>
      <c r="K547" s="71">
        <v>0.29925666415585478</v>
      </c>
      <c r="L547" s="71">
        <v>0.65593213654567695</v>
      </c>
      <c r="M547" s="71">
        <v>3.6490716902657447</v>
      </c>
      <c r="N547" s="71">
        <v>6.6191234138363351</v>
      </c>
      <c r="O547" s="71">
        <v>2.0773033639589116</v>
      </c>
      <c r="P547" s="71">
        <v>3.0754001149842356</v>
      </c>
      <c r="Q547" s="71">
        <v>0.15354456655674301</v>
      </c>
      <c r="R547" s="71">
        <v>0</v>
      </c>
      <c r="S547" s="71">
        <v>0</v>
      </c>
      <c r="T547" s="72"/>
      <c r="U547" s="71">
        <v>0</v>
      </c>
      <c r="V547" s="71">
        <v>96</v>
      </c>
      <c r="W547" s="71">
        <v>14</v>
      </c>
      <c r="X547" s="71">
        <v>701</v>
      </c>
      <c r="Y547" s="71">
        <v>1272</v>
      </c>
      <c r="Z547" s="71">
        <v>1242</v>
      </c>
      <c r="AA547" s="71">
        <v>637</v>
      </c>
      <c r="AB547" s="71">
        <v>2248</v>
      </c>
      <c r="AC547" s="71">
        <v>0</v>
      </c>
      <c r="AD547" s="71">
        <v>0</v>
      </c>
      <c r="AE547" s="72"/>
      <c r="AF547" s="71">
        <v>0</v>
      </c>
      <c r="AG547" s="71">
        <v>197733.62853877441</v>
      </c>
      <c r="AH547" s="71">
        <v>90461.20287107279</v>
      </c>
      <c r="AI547" s="71">
        <v>4340283.5460254792</v>
      </c>
      <c r="AJ547" s="71">
        <v>5074406.8485839739</v>
      </c>
      <c r="AK547" s="71">
        <v>0</v>
      </c>
      <c r="AL547" s="71">
        <v>0</v>
      </c>
      <c r="AM547" s="71">
        <v>308800.7511303646</v>
      </c>
      <c r="AN547" s="71">
        <v>0</v>
      </c>
      <c r="AO547" s="71">
        <v>0</v>
      </c>
      <c r="AP547" s="71">
        <v>10011685.977149665</v>
      </c>
      <c r="AQ547" s="72"/>
      <c r="AR547" s="71">
        <v>2</v>
      </c>
      <c r="AS547" s="71">
        <v>0</v>
      </c>
      <c r="AT547" s="71">
        <v>0</v>
      </c>
      <c r="AU547" s="71">
        <v>0</v>
      </c>
      <c r="AV547" s="71">
        <v>0</v>
      </c>
      <c r="AW547" s="71">
        <v>0</v>
      </c>
      <c r="AX547" s="71"/>
      <c r="AY547" s="72"/>
      <c r="AZ547" s="71">
        <v>8.2799999999999994</v>
      </c>
      <c r="BA547" s="71">
        <v>0</v>
      </c>
      <c r="BB547" s="71">
        <v>0</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2297</v>
      </c>
      <c r="B548" s="70">
        <v>423</v>
      </c>
      <c r="C548" s="70">
        <v>15</v>
      </c>
      <c r="D548" s="70">
        <v>25</v>
      </c>
      <c r="E548" s="70">
        <v>2018</v>
      </c>
      <c r="F548" s="70" t="s">
        <v>183</v>
      </c>
      <c r="G548" s="70" t="s">
        <v>1573</v>
      </c>
      <c r="H548" s="70" t="s">
        <v>1574</v>
      </c>
      <c r="I548" s="148"/>
      <c r="J548" s="71">
        <v>0</v>
      </c>
      <c r="K548" s="71">
        <v>0.27852689943022868</v>
      </c>
      <c r="L548" s="71">
        <v>0.60173324891035085</v>
      </c>
      <c r="M548" s="71">
        <v>3.6670691905586064</v>
      </c>
      <c r="N548" s="71">
        <v>6.0078776419683804</v>
      </c>
      <c r="O548" s="71">
        <v>1.9857594158536258</v>
      </c>
      <c r="P548" s="71">
        <v>3.0161075412618397</v>
      </c>
      <c r="Q548" s="71">
        <v>0.14000826093686</v>
      </c>
      <c r="R548" s="71">
        <v>0</v>
      </c>
      <c r="S548" s="71">
        <v>0</v>
      </c>
      <c r="T548" s="72"/>
      <c r="U548" s="71">
        <v>0</v>
      </c>
      <c r="V548" s="71">
        <v>96</v>
      </c>
      <c r="W548" s="71">
        <v>14</v>
      </c>
      <c r="X548" s="71">
        <v>701</v>
      </c>
      <c r="Y548" s="71">
        <v>1254</v>
      </c>
      <c r="Z548" s="71">
        <v>1210</v>
      </c>
      <c r="AA548" s="71">
        <v>631</v>
      </c>
      <c r="AB548" s="71">
        <v>2209</v>
      </c>
      <c r="AC548" s="71">
        <v>0</v>
      </c>
      <c r="AD548" s="71">
        <v>0</v>
      </c>
      <c r="AE548" s="72"/>
      <c r="AF548" s="71">
        <v>0</v>
      </c>
      <c r="AG548" s="71">
        <v>178901.6316194231</v>
      </c>
      <c r="AH548" s="71">
        <v>85259.694836742419</v>
      </c>
      <c r="AI548" s="71">
        <v>4436656.3499767482</v>
      </c>
      <c r="AJ548" s="71">
        <v>4647105.845765627</v>
      </c>
      <c r="AK548" s="71">
        <v>0</v>
      </c>
      <c r="AL548" s="71">
        <v>0</v>
      </c>
      <c r="AM548" s="71">
        <v>304071.30356203229</v>
      </c>
      <c r="AN548" s="71">
        <v>0</v>
      </c>
      <c r="AO548" s="71">
        <v>0</v>
      </c>
      <c r="AP548" s="71">
        <v>9651994.8257605731</v>
      </c>
      <c r="AQ548" s="72"/>
      <c r="AR548" s="71">
        <v>2</v>
      </c>
      <c r="AS548" s="71">
        <v>0</v>
      </c>
      <c r="AT548" s="71">
        <v>0</v>
      </c>
      <c r="AU548" s="71">
        <v>0</v>
      </c>
      <c r="AV548" s="71">
        <v>0</v>
      </c>
      <c r="AW548" s="71">
        <v>0</v>
      </c>
      <c r="AX548" s="71"/>
      <c r="AY548" s="72"/>
      <c r="AZ548" s="71">
        <v>8.2799999999999994</v>
      </c>
      <c r="BA548" s="71">
        <v>0</v>
      </c>
      <c r="BB548" s="71">
        <v>0</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2298</v>
      </c>
      <c r="B549" s="70">
        <v>424</v>
      </c>
      <c r="C549" s="70">
        <v>16</v>
      </c>
      <c r="D549" s="70">
        <v>25</v>
      </c>
      <c r="E549" s="70">
        <v>2019</v>
      </c>
      <c r="F549" s="70" t="s">
        <v>158</v>
      </c>
      <c r="G549" s="70" t="s">
        <v>1573</v>
      </c>
      <c r="H549" s="70" t="s">
        <v>1574</v>
      </c>
      <c r="I549" s="148"/>
      <c r="J549" s="71">
        <v>0</v>
      </c>
      <c r="K549" s="71">
        <v>0.25845245328291061</v>
      </c>
      <c r="L549" s="71">
        <v>0.60442921918350545</v>
      </c>
      <c r="M549" s="71">
        <v>3.2896940446288543</v>
      </c>
      <c r="N549" s="71">
        <v>6.2081792042704169</v>
      </c>
      <c r="O549" s="71">
        <v>1.9119358989123454</v>
      </c>
      <c r="P549" s="71">
        <v>2.773977271285148</v>
      </c>
      <c r="Q549" s="71">
        <v>0.135824193216287</v>
      </c>
      <c r="R549" s="71">
        <v>0</v>
      </c>
      <c r="S549" s="71">
        <v>0</v>
      </c>
      <c r="T549" s="72"/>
      <c r="U549" s="71">
        <v>0</v>
      </c>
      <c r="V549" s="71">
        <v>96</v>
      </c>
      <c r="W549" s="71">
        <v>14</v>
      </c>
      <c r="X549" s="71">
        <v>701</v>
      </c>
      <c r="Y549" s="71">
        <v>1280</v>
      </c>
      <c r="Z549" s="71">
        <v>1197</v>
      </c>
      <c r="AA549" s="71">
        <v>576</v>
      </c>
      <c r="AB549" s="71">
        <v>2201</v>
      </c>
      <c r="AC549" s="71">
        <v>0</v>
      </c>
      <c r="AD549" s="71">
        <v>0</v>
      </c>
      <c r="AE549" s="72"/>
      <c r="AF549" s="71">
        <v>0</v>
      </c>
      <c r="AG549" s="71">
        <v>178848.6538254667</v>
      </c>
      <c r="AH549" s="71">
        <v>92055.003169432763</v>
      </c>
      <c r="AI549" s="71">
        <v>4347554.9129279517</v>
      </c>
      <c r="AJ549" s="71">
        <v>5003612.917059158</v>
      </c>
      <c r="AK549" s="71">
        <v>0</v>
      </c>
      <c r="AL549" s="71">
        <v>0</v>
      </c>
      <c r="AM549" s="71">
        <v>299759.63088087103</v>
      </c>
      <c r="AN549" s="71">
        <v>0</v>
      </c>
      <c r="AO549" s="71">
        <v>0</v>
      </c>
      <c r="AP549" s="71">
        <v>9921831.1178628821</v>
      </c>
      <c r="AQ549" s="72"/>
      <c r="AR549" s="71">
        <v>2</v>
      </c>
      <c r="AS549" s="71">
        <v>0</v>
      </c>
      <c r="AT549" s="71">
        <v>0</v>
      </c>
      <c r="AU549" s="71">
        <v>0</v>
      </c>
      <c r="AV549" s="71">
        <v>0</v>
      </c>
      <c r="AW549" s="71">
        <v>0</v>
      </c>
      <c r="AX549" s="71"/>
      <c r="AY549" s="72"/>
      <c r="AZ549" s="71">
        <v>8.2799999999999994</v>
      </c>
      <c r="BA549" s="71">
        <v>0</v>
      </c>
      <c r="BB549" s="71">
        <v>0</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2299</v>
      </c>
      <c r="B550" s="70">
        <v>425</v>
      </c>
      <c r="C550" s="70">
        <v>17</v>
      </c>
      <c r="D550" s="70">
        <v>25</v>
      </c>
      <c r="E550" s="70">
        <v>2020</v>
      </c>
      <c r="F550" s="70" t="s">
        <v>159</v>
      </c>
      <c r="G550" s="70" t="s">
        <v>1573</v>
      </c>
      <c r="H550" s="70" t="s">
        <v>1574</v>
      </c>
      <c r="I550" s="148"/>
      <c r="J550" s="71">
        <v>0</v>
      </c>
      <c r="K550" s="71">
        <v>0.38992771868399478</v>
      </c>
      <c r="L550" s="71">
        <v>1.6033977737979346</v>
      </c>
      <c r="M550" s="71">
        <v>3.1060491896860967</v>
      </c>
      <c r="N550" s="71">
        <v>5.5478930688534058</v>
      </c>
      <c r="O550" s="71">
        <v>1.6849222220848468</v>
      </c>
      <c r="P550" s="71">
        <v>2.5871779090072606</v>
      </c>
      <c r="Q550" s="71">
        <v>0.125645301563098</v>
      </c>
      <c r="R550" s="71">
        <v>0</v>
      </c>
      <c r="S550" s="71">
        <v>0</v>
      </c>
      <c r="T550" s="72"/>
      <c r="U550" s="71">
        <v>0</v>
      </c>
      <c r="V550" s="71">
        <v>134</v>
      </c>
      <c r="W550" s="71">
        <v>33</v>
      </c>
      <c r="X550" s="71">
        <v>696</v>
      </c>
      <c r="Y550" s="71">
        <v>1248</v>
      </c>
      <c r="Z550" s="71">
        <v>1204</v>
      </c>
      <c r="AA550" s="71">
        <v>571</v>
      </c>
      <c r="AB550" s="71">
        <v>2131</v>
      </c>
      <c r="AC550" s="71">
        <v>0</v>
      </c>
      <c r="AD550" s="71">
        <v>0</v>
      </c>
      <c r="AE550" s="72"/>
      <c r="AF550" s="71">
        <v>0</v>
      </c>
      <c r="AG550" s="71">
        <v>249826.92173383082</v>
      </c>
      <c r="AH550" s="71">
        <v>235135.53863918092</v>
      </c>
      <c r="AI550" s="71">
        <v>3996210.4340127734</v>
      </c>
      <c r="AJ550" s="71">
        <v>5124896.8000534372</v>
      </c>
      <c r="AK550" s="71"/>
      <c r="AL550" s="71"/>
      <c r="AM550" s="71">
        <v>278119.17590380943</v>
      </c>
      <c r="AN550" s="71"/>
      <c r="AO550" s="71"/>
      <c r="AP550" s="71">
        <v>9884188.8703430314</v>
      </c>
      <c r="AQ550" s="72"/>
      <c r="AR550" s="71">
        <v>3</v>
      </c>
      <c r="AS550" s="71">
        <v>0</v>
      </c>
      <c r="AT550" s="71">
        <v>0</v>
      </c>
      <c r="AU550" s="71">
        <v>0</v>
      </c>
      <c r="AV550" s="71">
        <v>0</v>
      </c>
      <c r="AW550" s="71">
        <v>0</v>
      </c>
      <c r="AX550" s="71"/>
      <c r="AY550" s="72"/>
      <c r="AZ550" s="71">
        <v>18.18</v>
      </c>
      <c r="BA550" s="71">
        <v>0</v>
      </c>
      <c r="BB550" s="71">
        <v>0</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2300</v>
      </c>
      <c r="B551" s="70">
        <v>425</v>
      </c>
      <c r="C551" s="70">
        <v>18</v>
      </c>
      <c r="D551" s="70">
        <v>25</v>
      </c>
      <c r="E551" s="70">
        <v>2021</v>
      </c>
      <c r="F551" s="70" t="s">
        <v>160</v>
      </c>
      <c r="G551" s="70" t="s">
        <v>1573</v>
      </c>
      <c r="H551" s="70" t="s">
        <v>1574</v>
      </c>
      <c r="I551" s="148"/>
      <c r="J551" s="71">
        <v>0</v>
      </c>
      <c r="K551" s="71">
        <v>0.37560863037265807</v>
      </c>
      <c r="L551" s="71">
        <v>1.4632430808073991</v>
      </c>
      <c r="M551" s="71">
        <v>3.1545547875446482</v>
      </c>
      <c r="N551" s="71">
        <v>5.3668963495562974</v>
      </c>
      <c r="O551" s="71">
        <v>1.6255262580281866</v>
      </c>
      <c r="P551" s="71">
        <v>2.6903871330425808</v>
      </c>
      <c r="Q551" s="71">
        <v>0.121328409171872</v>
      </c>
      <c r="R551" s="71">
        <v>0</v>
      </c>
      <c r="S551" s="71">
        <v>0</v>
      </c>
      <c r="T551" s="72"/>
      <c r="U551" s="71">
        <v>0</v>
      </c>
      <c r="V551" s="71">
        <v>134</v>
      </c>
      <c r="W551" s="71">
        <v>33</v>
      </c>
      <c r="X551" s="71">
        <v>696</v>
      </c>
      <c r="Y551" s="71">
        <v>1222</v>
      </c>
      <c r="Z551" s="71">
        <v>1196</v>
      </c>
      <c r="AA551" s="71">
        <v>579</v>
      </c>
      <c r="AB551" s="71">
        <v>2078</v>
      </c>
      <c r="AC551" s="71">
        <v>0</v>
      </c>
      <c r="AD551" s="71">
        <v>0</v>
      </c>
      <c r="AE551" s="72"/>
      <c r="AF551" s="71">
        <v>0</v>
      </c>
      <c r="AG551" s="71">
        <v>254141.04052773595</v>
      </c>
      <c r="AH551" s="71">
        <v>210812.69442739632</v>
      </c>
      <c r="AI551" s="71">
        <v>4385027.4465404954</v>
      </c>
      <c r="AJ551" s="71">
        <v>4888249.1143825902</v>
      </c>
      <c r="AK551" s="71">
        <v>0</v>
      </c>
      <c r="AL551" s="71">
        <v>0</v>
      </c>
      <c r="AM551" s="71">
        <v>272766.35886461445</v>
      </c>
      <c r="AN551" s="71">
        <v>0</v>
      </c>
      <c r="AO551" s="71">
        <v>0</v>
      </c>
      <c r="AP551" s="71">
        <v>10010996.654742831</v>
      </c>
      <c r="AQ551" s="72"/>
      <c r="AR551" s="71">
        <v>3</v>
      </c>
      <c r="AS551" s="71">
        <v>0</v>
      </c>
      <c r="AT551" s="71">
        <v>0</v>
      </c>
      <c r="AU551" s="71">
        <v>0</v>
      </c>
      <c r="AV551" s="71">
        <v>0</v>
      </c>
      <c r="AW551" s="71">
        <v>0</v>
      </c>
      <c r="AX551" s="71"/>
      <c r="AY551" s="72"/>
      <c r="AZ551" s="71">
        <v>18.18</v>
      </c>
      <c r="BA551" s="71">
        <v>0</v>
      </c>
      <c r="BB551" s="71">
        <v>0</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1587</v>
      </c>
      <c r="B552" s="70">
        <v>425</v>
      </c>
      <c r="C552" s="70">
        <v>19</v>
      </c>
      <c r="D552" s="70">
        <v>25</v>
      </c>
      <c r="E552" s="70">
        <v>2022</v>
      </c>
      <c r="F552" s="70" t="s">
        <v>161</v>
      </c>
      <c r="G552" s="70" t="s">
        <v>1573</v>
      </c>
      <c r="H552" s="70" t="s">
        <v>1574</v>
      </c>
      <c r="I552" s="148"/>
      <c r="J552" s="71">
        <v>0</v>
      </c>
      <c r="K552" s="71">
        <v>0.35928996679717834</v>
      </c>
      <c r="L552" s="71">
        <v>1.3119906163196247</v>
      </c>
      <c r="M552" s="71">
        <v>3.2162340044900821</v>
      </c>
      <c r="N552" s="71">
        <v>5.0822284107593649</v>
      </c>
      <c r="O552" s="71">
        <v>1.6951504462946838</v>
      </c>
      <c r="P552" s="71">
        <v>2.6866042848421468</v>
      </c>
      <c r="Q552" s="71">
        <v>0.11703324690408351</v>
      </c>
      <c r="R552" s="71">
        <v>0</v>
      </c>
      <c r="S552" s="71">
        <v>0</v>
      </c>
      <c r="T552" s="72"/>
      <c r="U552" s="71">
        <v>0</v>
      </c>
      <c r="V552" s="71">
        <v>134</v>
      </c>
      <c r="W552" s="71">
        <v>33</v>
      </c>
      <c r="X552" s="71">
        <v>696</v>
      </c>
      <c r="Y552" s="71">
        <v>1175</v>
      </c>
      <c r="Z552" s="71">
        <v>1185</v>
      </c>
      <c r="AA552" s="71">
        <v>587</v>
      </c>
      <c r="AB552" s="71">
        <v>1988</v>
      </c>
      <c r="AC552" s="71">
        <v>0</v>
      </c>
      <c r="AD552" s="71">
        <v>0</v>
      </c>
      <c r="AE552" s="72"/>
      <c r="AF552" s="71">
        <v>0</v>
      </c>
      <c r="AG552" s="71">
        <v>256373.56073089497</v>
      </c>
      <c r="AH552" s="71">
        <v>234004.02885351388</v>
      </c>
      <c r="AI552" s="71">
        <v>4354877.6441337643</v>
      </c>
      <c r="AJ552" s="71">
        <v>4784441.0034696348</v>
      </c>
      <c r="AK552" s="71">
        <v>0</v>
      </c>
      <c r="AL552" s="71">
        <v>0</v>
      </c>
      <c r="AM552" s="71">
        <v>256705.06128134573</v>
      </c>
      <c r="AN552" s="71">
        <v>0</v>
      </c>
      <c r="AO552" s="71">
        <v>0</v>
      </c>
      <c r="AP552" s="71">
        <v>9886401.2984691542</v>
      </c>
      <c r="AQ552" s="72"/>
      <c r="AR552" s="71">
        <v>3</v>
      </c>
      <c r="AS552" s="71">
        <v>0</v>
      </c>
      <c r="AT552" s="71">
        <v>0</v>
      </c>
      <c r="AU552" s="71">
        <v>0</v>
      </c>
      <c r="AV552" s="71">
        <v>0</v>
      </c>
      <c r="AW552" s="71">
        <v>0</v>
      </c>
      <c r="AX552" s="71"/>
      <c r="AY552" s="72"/>
      <c r="AZ552" s="71">
        <v>18.18</v>
      </c>
      <c r="BA552" s="71">
        <v>0</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2301</v>
      </c>
      <c r="B553" s="70">
        <v>425</v>
      </c>
      <c r="C553" s="70">
        <v>20</v>
      </c>
      <c r="D553" s="70">
        <v>25</v>
      </c>
      <c r="E553" s="70">
        <v>2023</v>
      </c>
      <c r="F553" s="70" t="s">
        <v>1539</v>
      </c>
      <c r="G553" s="70" t="s">
        <v>1573</v>
      </c>
      <c r="H553" s="70" t="s">
        <v>1574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v>
      </c>
      <c r="AS553" s="71">
        <v>0</v>
      </c>
      <c r="AT553" s="71">
        <v>0</v>
      </c>
      <c r="AU553" s="71">
        <v>0</v>
      </c>
      <c r="AV553" s="71">
        <v>0</v>
      </c>
      <c r="AW553" s="71">
        <v>0</v>
      </c>
      <c r="AX553" s="71"/>
      <c r="AY553" s="72"/>
      <c r="AZ553" s="71">
        <v>18.18</v>
      </c>
      <c r="BA553" s="71">
        <v>0</v>
      </c>
      <c r="BB553" s="71">
        <v>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1572</v>
      </c>
      <c r="B554" s="70">
        <v>425</v>
      </c>
      <c r="C554" s="70">
        <v>21</v>
      </c>
      <c r="D554" s="70">
        <v>25</v>
      </c>
      <c r="E554" s="70">
        <v>2024</v>
      </c>
      <c r="F554" s="70" t="s">
        <v>1554</v>
      </c>
      <c r="G554" s="70" t="s">
        <v>1573</v>
      </c>
      <c r="H554" s="70" t="s">
        <v>1574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2302</v>
      </c>
      <c r="B555" s="70">
        <v>460</v>
      </c>
      <c r="C555" s="70">
        <v>1</v>
      </c>
      <c r="D555" s="70">
        <v>28</v>
      </c>
      <c r="E555" s="70">
        <v>1990</v>
      </c>
      <c r="F555" s="70" t="s">
        <v>787</v>
      </c>
      <c r="G555" s="70" t="s">
        <v>1579</v>
      </c>
      <c r="H555" s="70" t="s">
        <v>1580</v>
      </c>
      <c r="I555" s="148"/>
      <c r="J555" s="71">
        <v>2.309016841826681</v>
      </c>
      <c r="K555" s="71">
        <v>0.78701383342883302</v>
      </c>
      <c r="L555" s="71">
        <v>4.7877502248475441</v>
      </c>
      <c r="M555" s="71">
        <v>1.9294669284483621</v>
      </c>
      <c r="N555" s="71">
        <v>4.2958730830539906</v>
      </c>
      <c r="O555" s="71">
        <v>2.4920273738755552</v>
      </c>
      <c r="P555" s="71">
        <v>5.2345219574555708</v>
      </c>
      <c r="Q555" s="71">
        <v>0.17405113165449501</v>
      </c>
      <c r="R555" s="71">
        <v>0</v>
      </c>
      <c r="S555" s="71">
        <v>0.14173200345095999</v>
      </c>
      <c r="T555" s="72"/>
      <c r="U555" s="71">
        <v>64829</v>
      </c>
      <c r="V555" s="71">
        <v>144</v>
      </c>
      <c r="W555" s="71">
        <v>56</v>
      </c>
      <c r="X555" s="71">
        <v>647</v>
      </c>
      <c r="Y555" s="71">
        <v>919</v>
      </c>
      <c r="Z555" s="71">
        <v>1025</v>
      </c>
      <c r="AA555" s="71">
        <v>1271</v>
      </c>
      <c r="AB555" s="71">
        <v>2826</v>
      </c>
      <c r="AC555" s="71">
        <v>0</v>
      </c>
      <c r="AD555" s="71">
        <v>0.14173200345095999</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2303</v>
      </c>
      <c r="B556" s="70">
        <v>461</v>
      </c>
      <c r="C556" s="70">
        <v>2</v>
      </c>
      <c r="D556" s="70">
        <v>28</v>
      </c>
      <c r="E556" s="70">
        <v>2005</v>
      </c>
      <c r="F556" s="70" t="s">
        <v>789</v>
      </c>
      <c r="G556" s="70" t="s">
        <v>1579</v>
      </c>
      <c r="H556" s="70" t="s">
        <v>1580</v>
      </c>
      <c r="I556" s="148"/>
      <c r="J556" s="71">
        <v>0</v>
      </c>
      <c r="K556" s="71">
        <v>0.23275877899125971</v>
      </c>
      <c r="L556" s="71">
        <v>0.1126140644423019</v>
      </c>
      <c r="M556" s="71">
        <v>2.2968388028673439</v>
      </c>
      <c r="N556" s="71">
        <v>4.6253069385849894</v>
      </c>
      <c r="O556" s="71">
        <v>3.1346773278435092</v>
      </c>
      <c r="P556" s="71">
        <v>4.6414564179155846</v>
      </c>
      <c r="Q556" s="71">
        <v>0.142042418143489</v>
      </c>
      <c r="R556" s="71">
        <v>0</v>
      </c>
      <c r="S556" s="71">
        <v>0</v>
      </c>
      <c r="T556" s="72"/>
      <c r="U556" s="71">
        <v>0</v>
      </c>
      <c r="V556" s="71">
        <v>71</v>
      </c>
      <c r="W556" s="71">
        <v>1</v>
      </c>
      <c r="X556" s="71">
        <v>373</v>
      </c>
      <c r="Y556" s="71">
        <v>943</v>
      </c>
      <c r="Z556" s="71">
        <v>1492</v>
      </c>
      <c r="AA556" s="71">
        <v>923</v>
      </c>
      <c r="AB556" s="71">
        <v>2411</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2304</v>
      </c>
      <c r="B557" s="70">
        <v>462</v>
      </c>
      <c r="C557" s="70">
        <v>3</v>
      </c>
      <c r="D557" s="70">
        <v>28</v>
      </c>
      <c r="E557" s="70">
        <v>2006</v>
      </c>
      <c r="F557" s="70" t="s">
        <v>790</v>
      </c>
      <c r="G557" s="70" t="s">
        <v>1579</v>
      </c>
      <c r="H557" s="70" t="s">
        <v>1580</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2305</v>
      </c>
      <c r="B558" s="70">
        <v>463</v>
      </c>
      <c r="C558" s="70">
        <v>4</v>
      </c>
      <c r="D558" s="70">
        <v>28</v>
      </c>
      <c r="E558" s="70">
        <v>2007</v>
      </c>
      <c r="F558" s="70" t="s">
        <v>791</v>
      </c>
      <c r="G558" s="1064" t="s">
        <v>1579</v>
      </c>
      <c r="H558" s="70" t="s">
        <v>1580</v>
      </c>
      <c r="I558" s="148"/>
      <c r="J558" s="71">
        <v>0</v>
      </c>
      <c r="K558" s="71">
        <v>0.16230061834863571</v>
      </c>
      <c r="L558" s="71">
        <v>4.0213720121790129</v>
      </c>
      <c r="M558" s="71">
        <v>2.984112775816893</v>
      </c>
      <c r="N558" s="71">
        <v>4.5984912180575277</v>
      </c>
      <c r="O558" s="71">
        <v>3.1184866480192222</v>
      </c>
      <c r="P558" s="71">
        <v>4.7745788187125777</v>
      </c>
      <c r="Q558" s="71">
        <v>0.14642733474848099</v>
      </c>
      <c r="R558" s="71">
        <v>0</v>
      </c>
      <c r="S558" s="71">
        <v>0</v>
      </c>
      <c r="T558" s="72"/>
      <c r="U558" s="71">
        <v>0</v>
      </c>
      <c r="V558" s="71">
        <v>54</v>
      </c>
      <c r="W558" s="71">
        <v>49</v>
      </c>
      <c r="X558" s="71">
        <v>607</v>
      </c>
      <c r="Y558" s="71">
        <v>940</v>
      </c>
      <c r="Z558" s="71">
        <v>1543</v>
      </c>
      <c r="AA558" s="71">
        <v>935</v>
      </c>
      <c r="AB558" s="71">
        <v>2354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2306</v>
      </c>
      <c r="B559" s="70">
        <v>464</v>
      </c>
      <c r="C559" s="70">
        <v>5</v>
      </c>
      <c r="D559" s="70">
        <v>28</v>
      </c>
      <c r="E559" s="70">
        <v>2008</v>
      </c>
      <c r="F559" s="70" t="s">
        <v>792</v>
      </c>
      <c r="G559" s="1064" t="s">
        <v>1579</v>
      </c>
      <c r="H559" s="70" t="s">
        <v>1580</v>
      </c>
      <c r="I559" s="148"/>
      <c r="J559" s="71">
        <v>0</v>
      </c>
      <c r="K559" s="71">
        <v>0.14244435079826021</v>
      </c>
      <c r="L559" s="71">
        <v>3.472302958177353</v>
      </c>
      <c r="M559" s="71">
        <v>3.491700915684373</v>
      </c>
      <c r="N559" s="71">
        <v>4.5860188208796417</v>
      </c>
      <c r="O559" s="71">
        <v>2.9034032464017239</v>
      </c>
      <c r="P559" s="71">
        <v>4.6569224798955364</v>
      </c>
      <c r="Q559" s="71">
        <v>0.13971289809911799</v>
      </c>
      <c r="R559" s="71">
        <v>0</v>
      </c>
      <c r="S559" s="71">
        <v>0</v>
      </c>
      <c r="T559" s="72"/>
      <c r="U559" s="71">
        <v>0</v>
      </c>
      <c r="V559" s="71">
        <v>54</v>
      </c>
      <c r="W559" s="71">
        <v>49</v>
      </c>
      <c r="X559" s="71">
        <v>607</v>
      </c>
      <c r="Y559" s="71">
        <v>925</v>
      </c>
      <c r="Z559" s="71">
        <v>1487</v>
      </c>
      <c r="AA559" s="71">
        <v>913</v>
      </c>
      <c r="AB559" s="71">
        <v>2283</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2307</v>
      </c>
      <c r="B560" s="70">
        <v>465</v>
      </c>
      <c r="C560" s="70">
        <v>6</v>
      </c>
      <c r="D560" s="70">
        <v>28</v>
      </c>
      <c r="E560" s="70">
        <v>2009</v>
      </c>
      <c r="F560" s="70" t="s">
        <v>176</v>
      </c>
      <c r="G560" s="70" t="s">
        <v>1579</v>
      </c>
      <c r="H560" s="70" t="s">
        <v>1580</v>
      </c>
      <c r="I560" s="148"/>
      <c r="J560" s="71">
        <v>0</v>
      </c>
      <c r="K560" s="71">
        <v>0.1206112968239999</v>
      </c>
      <c r="L560" s="71">
        <v>3.8958882455309221</v>
      </c>
      <c r="M560" s="71">
        <v>2.74204088071256</v>
      </c>
      <c r="N560" s="71">
        <v>3.9560993516039291</v>
      </c>
      <c r="O560" s="71">
        <v>2.9276528086061511</v>
      </c>
      <c r="P560" s="71">
        <v>4.5212957593248646</v>
      </c>
      <c r="Q560" s="71">
        <v>0.13041119064370099</v>
      </c>
      <c r="R560" s="71">
        <v>0</v>
      </c>
      <c r="S560" s="71">
        <v>0</v>
      </c>
      <c r="T560" s="72"/>
      <c r="U560" s="71">
        <v>0</v>
      </c>
      <c r="V560" s="71">
        <v>56</v>
      </c>
      <c r="W560" s="71">
        <v>63</v>
      </c>
      <c r="X560" s="71">
        <v>602</v>
      </c>
      <c r="Y560" s="71">
        <v>929</v>
      </c>
      <c r="Z560" s="71">
        <v>1480</v>
      </c>
      <c r="AA560" s="71">
        <v>910</v>
      </c>
      <c r="AB560" s="71">
        <v>2237</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2308</v>
      </c>
      <c r="B561" s="70">
        <v>466</v>
      </c>
      <c r="C561" s="70">
        <v>7</v>
      </c>
      <c r="D561" s="70">
        <v>28</v>
      </c>
      <c r="E561" s="70">
        <v>2010</v>
      </c>
      <c r="F561" s="70" t="s">
        <v>177</v>
      </c>
      <c r="G561" s="70" t="s">
        <v>1579</v>
      </c>
      <c r="H561" s="70" t="s">
        <v>1580</v>
      </c>
      <c r="I561" s="148"/>
      <c r="J561" s="71">
        <v>0</v>
      </c>
      <c r="K561" s="71">
        <v>0.12578627221655031</v>
      </c>
      <c r="L561" s="71">
        <v>3.5468254366122478</v>
      </c>
      <c r="M561" s="71">
        <v>2.4545090147604749</v>
      </c>
      <c r="N561" s="71">
        <v>3.9065972571613941</v>
      </c>
      <c r="O561" s="71">
        <v>2.9160805108399219</v>
      </c>
      <c r="P561" s="71">
        <v>4.6676755812757174</v>
      </c>
      <c r="Q561" s="71">
        <v>0.13457579323669699</v>
      </c>
      <c r="R561" s="71">
        <v>0</v>
      </c>
      <c r="S561" s="71">
        <v>0</v>
      </c>
      <c r="T561" s="72"/>
      <c r="U561" s="71">
        <v>0</v>
      </c>
      <c r="V561" s="71">
        <v>56</v>
      </c>
      <c r="W561" s="71">
        <v>63</v>
      </c>
      <c r="X561" s="71">
        <v>602</v>
      </c>
      <c r="Y561" s="71">
        <v>933</v>
      </c>
      <c r="Z561" s="71">
        <v>1481</v>
      </c>
      <c r="AA561" s="71">
        <v>916</v>
      </c>
      <c r="AB561" s="71">
        <v>2212</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2309</v>
      </c>
      <c r="B562" s="70">
        <v>467</v>
      </c>
      <c r="C562" s="70">
        <v>8</v>
      </c>
      <c r="D562" s="70">
        <v>28</v>
      </c>
      <c r="E562" s="70">
        <v>2011</v>
      </c>
      <c r="F562" s="70" t="s">
        <v>178</v>
      </c>
      <c r="G562" s="70" t="s">
        <v>1579</v>
      </c>
      <c r="H562" s="70" t="s">
        <v>1580</v>
      </c>
      <c r="I562" s="148"/>
      <c r="J562" s="71">
        <v>0</v>
      </c>
      <c r="K562" s="71">
        <v>0.1762499644486705</v>
      </c>
      <c r="L562" s="71">
        <v>3.309446571231105</v>
      </c>
      <c r="M562" s="71">
        <v>3.1007349572659408</v>
      </c>
      <c r="N562" s="71">
        <v>4.6619684617328367</v>
      </c>
      <c r="O562" s="71">
        <v>2.9851203852797541</v>
      </c>
      <c r="P562" s="71">
        <v>4.6663956471161772</v>
      </c>
      <c r="Q562" s="71">
        <v>0.15270524296473201</v>
      </c>
      <c r="R562" s="71">
        <v>0</v>
      </c>
      <c r="S562" s="71">
        <v>0</v>
      </c>
      <c r="T562" s="72"/>
      <c r="U562" s="71">
        <v>0</v>
      </c>
      <c r="V562" s="71">
        <v>56</v>
      </c>
      <c r="W562" s="71">
        <v>63</v>
      </c>
      <c r="X562" s="71">
        <v>602</v>
      </c>
      <c r="Y562" s="71">
        <v>925</v>
      </c>
      <c r="Z562" s="71">
        <v>1549</v>
      </c>
      <c r="AA562" s="71">
        <v>943</v>
      </c>
      <c r="AB562" s="71">
        <v>2176</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2310</v>
      </c>
      <c r="B563" s="70">
        <v>468</v>
      </c>
      <c r="C563" s="70">
        <v>9</v>
      </c>
      <c r="D563" s="70">
        <v>28</v>
      </c>
      <c r="E563" s="70">
        <v>2012</v>
      </c>
      <c r="F563" s="70" t="s">
        <v>179</v>
      </c>
      <c r="G563" s="70" t="s">
        <v>1579</v>
      </c>
      <c r="H563" s="70" t="s">
        <v>1580</v>
      </c>
      <c r="I563" s="148"/>
      <c r="J563" s="71">
        <v>0</v>
      </c>
      <c r="K563" s="71">
        <v>0.1985524015994706</v>
      </c>
      <c r="L563" s="71">
        <v>3.3391331813512108</v>
      </c>
      <c r="M563" s="71">
        <v>3.851102964844618</v>
      </c>
      <c r="N563" s="71">
        <v>5.0990719237977444</v>
      </c>
      <c r="O563" s="71">
        <v>2.8277926360041588</v>
      </c>
      <c r="P563" s="71">
        <v>4.5486233769062672</v>
      </c>
      <c r="Q563" s="71">
        <v>0.16278508585617499</v>
      </c>
      <c r="R563" s="71">
        <v>0</v>
      </c>
      <c r="S563" s="71">
        <v>0</v>
      </c>
      <c r="T563" s="72"/>
      <c r="U563" s="71">
        <v>0</v>
      </c>
      <c r="V563" s="71">
        <v>56</v>
      </c>
      <c r="W563" s="71">
        <v>63</v>
      </c>
      <c r="X563" s="71">
        <v>602</v>
      </c>
      <c r="Y563" s="71">
        <v>921</v>
      </c>
      <c r="Z563" s="71">
        <v>1479</v>
      </c>
      <c r="AA563" s="71">
        <v>914</v>
      </c>
      <c r="AB563" s="71">
        <v>2135</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2311</v>
      </c>
      <c r="B564" s="70">
        <v>469</v>
      </c>
      <c r="C564" s="70">
        <v>10</v>
      </c>
      <c r="D564" s="70">
        <v>28</v>
      </c>
      <c r="E564" s="70">
        <v>2013</v>
      </c>
      <c r="F564" s="70" t="s">
        <v>180</v>
      </c>
      <c r="G564" s="70" t="s">
        <v>1579</v>
      </c>
      <c r="H564" s="70" t="s">
        <v>1580</v>
      </c>
      <c r="I564" s="148"/>
      <c r="J564" s="71">
        <v>0</v>
      </c>
      <c r="K564" s="71">
        <v>0.16410423717757119</v>
      </c>
      <c r="L564" s="71">
        <v>2.9487178951999131</v>
      </c>
      <c r="M564" s="71">
        <v>3.581617830249832</v>
      </c>
      <c r="N564" s="71">
        <v>5.0221622903628926</v>
      </c>
      <c r="O564" s="71">
        <v>2.7215750274957324</v>
      </c>
      <c r="P564" s="71">
        <v>4.5008228918184852</v>
      </c>
      <c r="Q564" s="71">
        <v>0.16639037655950101</v>
      </c>
      <c r="R564" s="71">
        <v>0</v>
      </c>
      <c r="S564" s="71">
        <v>0</v>
      </c>
      <c r="T564" s="72"/>
      <c r="U564" s="71">
        <v>0</v>
      </c>
      <c r="V564" s="71">
        <v>56</v>
      </c>
      <c r="W564" s="71">
        <v>63</v>
      </c>
      <c r="X564" s="71">
        <v>602</v>
      </c>
      <c r="Y564" s="71">
        <v>936</v>
      </c>
      <c r="Z564" s="71">
        <v>1487</v>
      </c>
      <c r="AA564" s="71">
        <v>901</v>
      </c>
      <c r="AB564" s="71">
        <v>2151</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2312</v>
      </c>
      <c r="B565" s="70">
        <v>470</v>
      </c>
      <c r="C565" s="70">
        <v>11</v>
      </c>
      <c r="D565" s="70">
        <v>28</v>
      </c>
      <c r="E565" s="70">
        <v>2014</v>
      </c>
      <c r="F565" s="70" t="s">
        <v>181</v>
      </c>
      <c r="G565" s="70" t="s">
        <v>1579</v>
      </c>
      <c r="H565" s="70" t="s">
        <v>1580</v>
      </c>
      <c r="I565" s="148"/>
      <c r="J565" s="71">
        <v>0</v>
      </c>
      <c r="K565" s="71">
        <v>6.0708091083336441E-2</v>
      </c>
      <c r="L565" s="71">
        <v>2.5677714682257928</v>
      </c>
      <c r="M565" s="71">
        <v>3.8424393402523789</v>
      </c>
      <c r="N565" s="71">
        <v>5.3519101750766707</v>
      </c>
      <c r="O565" s="71">
        <v>2.5597169344260937</v>
      </c>
      <c r="P565" s="71">
        <v>4.4589402040418706</v>
      </c>
      <c r="Q565" s="71">
        <v>0.16001274261360601</v>
      </c>
      <c r="R565" s="71">
        <v>0</v>
      </c>
      <c r="S565" s="71">
        <v>0</v>
      </c>
      <c r="T565" s="72"/>
      <c r="U565" s="71">
        <v>0</v>
      </c>
      <c r="V565" s="71">
        <v>18</v>
      </c>
      <c r="W565" s="71">
        <v>56</v>
      </c>
      <c r="X565" s="71">
        <v>614</v>
      </c>
      <c r="Y565" s="71">
        <v>942</v>
      </c>
      <c r="Z565" s="71">
        <v>1473</v>
      </c>
      <c r="AA565" s="71">
        <v>888</v>
      </c>
      <c r="AB565" s="71">
        <v>2156</v>
      </c>
      <c r="AC565" s="71">
        <v>0</v>
      </c>
      <c r="AD565" s="71">
        <v>0</v>
      </c>
      <c r="AE565" s="72"/>
      <c r="AF565" s="71"/>
      <c r="AG565" s="71"/>
      <c r="AH565" s="71"/>
      <c r="AI565" s="71"/>
      <c r="AJ565" s="71"/>
      <c r="AK565" s="71"/>
      <c r="AL565" s="71"/>
      <c r="AM565" s="71"/>
      <c r="AN565" s="71"/>
      <c r="AO565" s="71"/>
      <c r="AP565" s="71"/>
      <c r="AQ565" s="72"/>
      <c r="AR565" s="71">
        <v>0</v>
      </c>
      <c r="AS565" s="71">
        <v>0</v>
      </c>
      <c r="AT565" s="71">
        <v>0</v>
      </c>
      <c r="AU565" s="71">
        <v>0</v>
      </c>
      <c r="AV565" s="71">
        <v>0</v>
      </c>
      <c r="AW565" s="71">
        <v>0</v>
      </c>
      <c r="AX565" s="71"/>
      <c r="AY565" s="72"/>
      <c r="AZ565" s="71">
        <v>0</v>
      </c>
      <c r="BA565" s="71">
        <v>0</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2313</v>
      </c>
      <c r="B566" s="70">
        <v>471</v>
      </c>
      <c r="C566" s="70">
        <v>12</v>
      </c>
      <c r="D566" s="70">
        <v>28</v>
      </c>
      <c r="E566" s="70">
        <v>2015</v>
      </c>
      <c r="F566" s="70" t="s">
        <v>182</v>
      </c>
      <c r="G566" s="70" t="s">
        <v>1579</v>
      </c>
      <c r="H566" s="70" t="s">
        <v>1580</v>
      </c>
      <c r="I566" s="148"/>
      <c r="J566" s="71">
        <v>0</v>
      </c>
      <c r="K566" s="71">
        <v>5.8212748573598157E-2</v>
      </c>
      <c r="L566" s="71">
        <v>2.7028473498129051</v>
      </c>
      <c r="M566" s="71">
        <v>3.7178399510829321</v>
      </c>
      <c r="N566" s="71">
        <v>4.8422272195223277</v>
      </c>
      <c r="O566" s="71">
        <v>2.5198265162264</v>
      </c>
      <c r="P566" s="71">
        <v>4.437336546356546</v>
      </c>
      <c r="Q566" s="71">
        <v>0.15235557259843199</v>
      </c>
      <c r="R566" s="71">
        <v>0</v>
      </c>
      <c r="S566" s="71">
        <v>0</v>
      </c>
      <c r="T566" s="72"/>
      <c r="U566" s="71">
        <v>0</v>
      </c>
      <c r="V566" s="71">
        <v>18</v>
      </c>
      <c r="W566" s="71">
        <v>56</v>
      </c>
      <c r="X566" s="71">
        <v>614</v>
      </c>
      <c r="Y566" s="71">
        <v>926</v>
      </c>
      <c r="Z566" s="71">
        <v>1464</v>
      </c>
      <c r="AA566" s="71">
        <v>883</v>
      </c>
      <c r="AB566" s="71">
        <v>2097</v>
      </c>
      <c r="AC566" s="71">
        <v>0</v>
      </c>
      <c r="AD566" s="71">
        <v>0</v>
      </c>
      <c r="AE566" s="72"/>
      <c r="AF566" s="71">
        <v>0</v>
      </c>
      <c r="AG566" s="71">
        <v>38782.489658669001</v>
      </c>
      <c r="AH566" s="71">
        <v>349483.20148002048</v>
      </c>
      <c r="AI566" s="71">
        <v>3905089.834831933</v>
      </c>
      <c r="AJ566" s="71">
        <v>4101298.0980656319</v>
      </c>
      <c r="AK566" s="71">
        <v>0</v>
      </c>
      <c r="AL566" s="71">
        <v>0</v>
      </c>
      <c r="AM566" s="71">
        <v>287385.05341584579</v>
      </c>
      <c r="AN566" s="71">
        <v>0</v>
      </c>
      <c r="AO566" s="71">
        <v>0</v>
      </c>
      <c r="AP566" s="71">
        <v>8682038.6774521004</v>
      </c>
      <c r="AQ566" s="72"/>
      <c r="AR566" s="71">
        <v>0</v>
      </c>
      <c r="AS566" s="71">
        <v>0</v>
      </c>
      <c r="AT566" s="71">
        <v>0</v>
      </c>
      <c r="AU566" s="71">
        <v>0</v>
      </c>
      <c r="AV566" s="71">
        <v>0</v>
      </c>
      <c r="AW566" s="71">
        <v>0</v>
      </c>
      <c r="AX566" s="71"/>
      <c r="AY566" s="72"/>
      <c r="AZ566" s="71">
        <v>0</v>
      </c>
      <c r="BA566" s="71">
        <v>0</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2314</v>
      </c>
      <c r="B567" s="70">
        <v>472</v>
      </c>
      <c r="C567" s="70">
        <v>13</v>
      </c>
      <c r="D567" s="70">
        <v>28</v>
      </c>
      <c r="E567" s="70">
        <v>2016</v>
      </c>
      <c r="F567" s="70" t="s">
        <v>155</v>
      </c>
      <c r="G567" s="70" t="s">
        <v>1579</v>
      </c>
      <c r="H567" s="70" t="s">
        <v>1580</v>
      </c>
      <c r="I567" s="148"/>
      <c r="J567" s="71">
        <v>0</v>
      </c>
      <c r="K567" s="71">
        <v>5.4910808430161155E-2</v>
      </c>
      <c r="L567" s="71">
        <v>2.9065019620543726</v>
      </c>
      <c r="M567" s="71">
        <v>3.1876165863789705</v>
      </c>
      <c r="N567" s="71">
        <v>5.0039912313548029</v>
      </c>
      <c r="O567" s="71">
        <v>2.606547177814027</v>
      </c>
      <c r="P567" s="71">
        <v>4.8198521585882332</v>
      </c>
      <c r="Q567" s="71">
        <v>0.14797409834848624</v>
      </c>
      <c r="R567" s="71">
        <v>0</v>
      </c>
      <c r="S567" s="71">
        <v>0</v>
      </c>
      <c r="T567" s="72"/>
      <c r="U567" s="71">
        <v>0</v>
      </c>
      <c r="V567" s="71">
        <v>18</v>
      </c>
      <c r="W567" s="71">
        <v>56</v>
      </c>
      <c r="X567" s="71">
        <v>614</v>
      </c>
      <c r="Y567" s="71">
        <v>941</v>
      </c>
      <c r="Z567" s="71">
        <v>1533</v>
      </c>
      <c r="AA567" s="71">
        <v>992</v>
      </c>
      <c r="AB567" s="71">
        <v>2095</v>
      </c>
      <c r="AC567" s="71">
        <v>0</v>
      </c>
      <c r="AD567" s="71">
        <v>0</v>
      </c>
      <c r="AE567" s="72"/>
      <c r="AF567" s="71">
        <v>0</v>
      </c>
      <c r="AG567" s="71">
        <v>36967.644080542203</v>
      </c>
      <c r="AH567" s="71">
        <v>296204.23424978048</v>
      </c>
      <c r="AI567" s="71">
        <v>3898058.242362346</v>
      </c>
      <c r="AJ567" s="71">
        <v>4139769.8063419219</v>
      </c>
      <c r="AK567" s="71">
        <v>0</v>
      </c>
      <c r="AL567" s="71">
        <v>0</v>
      </c>
      <c r="AM567" s="71">
        <v>287334.01885177818</v>
      </c>
      <c r="AN567" s="71">
        <v>0</v>
      </c>
      <c r="AO567" s="71">
        <v>0</v>
      </c>
      <c r="AP567" s="71">
        <v>8658333.9458863679</v>
      </c>
      <c r="AQ567" s="72"/>
      <c r="AR567" s="71">
        <v>0</v>
      </c>
      <c r="AS567" s="71">
        <v>0</v>
      </c>
      <c r="AT567" s="71">
        <v>0</v>
      </c>
      <c r="AU567" s="71">
        <v>0</v>
      </c>
      <c r="AV567" s="71">
        <v>0</v>
      </c>
      <c r="AW567" s="71">
        <v>0</v>
      </c>
      <c r="AX567" s="71"/>
      <c r="AY567" s="72"/>
      <c r="AZ567" s="71">
        <v>0</v>
      </c>
      <c r="BA567" s="71">
        <v>0</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2315</v>
      </c>
      <c r="B568" s="70">
        <v>473</v>
      </c>
      <c r="C568" s="70">
        <v>14</v>
      </c>
      <c r="D568" s="70">
        <v>28</v>
      </c>
      <c r="E568" s="70">
        <v>2017</v>
      </c>
      <c r="F568" s="70" t="s">
        <v>156</v>
      </c>
      <c r="G568" s="70" t="s">
        <v>1579</v>
      </c>
      <c r="H568" s="70" t="s">
        <v>1580</v>
      </c>
      <c r="I568" s="148"/>
      <c r="J568" s="71">
        <v>0.66882274755036875</v>
      </c>
      <c r="K568" s="71">
        <v>5.6110624529222761E-2</v>
      </c>
      <c r="L568" s="71">
        <v>2.6237285461827078</v>
      </c>
      <c r="M568" s="71">
        <v>3.1961911809174994</v>
      </c>
      <c r="N568" s="71">
        <v>4.9591388470015945</v>
      </c>
      <c r="O568" s="71">
        <v>2.5623419916143737</v>
      </c>
      <c r="P568" s="71">
        <v>4.8231157219297511</v>
      </c>
      <c r="Q568" s="71">
        <v>0.142616127655907</v>
      </c>
      <c r="R568" s="71">
        <v>0</v>
      </c>
      <c r="S568" s="71">
        <v>0</v>
      </c>
      <c r="T568" s="72"/>
      <c r="U568" s="71">
        <v>24999</v>
      </c>
      <c r="V568" s="71">
        <v>18</v>
      </c>
      <c r="W568" s="71">
        <v>56</v>
      </c>
      <c r="X568" s="71">
        <v>614</v>
      </c>
      <c r="Y568" s="71">
        <v>953</v>
      </c>
      <c r="Z568" s="71">
        <v>1532</v>
      </c>
      <c r="AA568" s="71">
        <v>999</v>
      </c>
      <c r="AB568" s="71">
        <v>2088</v>
      </c>
      <c r="AC568" s="71">
        <v>0</v>
      </c>
      <c r="AD568" s="71">
        <v>0</v>
      </c>
      <c r="AE568" s="72"/>
      <c r="AF568" s="71">
        <v>202648.7284144437</v>
      </c>
      <c r="AG568" s="71">
        <v>37075.055351020193</v>
      </c>
      <c r="AH568" s="71">
        <v>361844.81148429122</v>
      </c>
      <c r="AI568" s="71">
        <v>3801617.8277598349</v>
      </c>
      <c r="AJ568" s="71">
        <v>3801815.8228777731</v>
      </c>
      <c r="AK568" s="71">
        <v>0</v>
      </c>
      <c r="AL568" s="71">
        <v>0</v>
      </c>
      <c r="AM568" s="71">
        <v>286822.0499822959</v>
      </c>
      <c r="AN568" s="71">
        <v>0</v>
      </c>
      <c r="AO568" s="71">
        <v>0</v>
      </c>
      <c r="AP568" s="71">
        <v>8491824.2958696596</v>
      </c>
      <c r="AQ568" s="72"/>
      <c r="AR568" s="71">
        <v>0</v>
      </c>
      <c r="AS568" s="71">
        <v>0</v>
      </c>
      <c r="AT568" s="71">
        <v>0</v>
      </c>
      <c r="AU568" s="71">
        <v>0</v>
      </c>
      <c r="AV568" s="71">
        <v>0</v>
      </c>
      <c r="AW568" s="71">
        <v>0</v>
      </c>
      <c r="AX568" s="71"/>
      <c r="AY568" s="72"/>
      <c r="AZ568" s="71">
        <v>0</v>
      </c>
      <c r="BA568" s="71">
        <v>0</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2316</v>
      </c>
      <c r="B569" s="70">
        <v>474</v>
      </c>
      <c r="C569" s="70">
        <v>15</v>
      </c>
      <c r="D569" s="70">
        <v>28</v>
      </c>
      <c r="E569" s="70">
        <v>2018</v>
      </c>
      <c r="F569" s="70" t="s">
        <v>183</v>
      </c>
      <c r="G569" s="70" t="s">
        <v>1579</v>
      </c>
      <c r="H569" s="70" t="s">
        <v>1580</v>
      </c>
      <c r="I569" s="148"/>
      <c r="J569" s="71">
        <v>0.74056739042144448</v>
      </c>
      <c r="K569" s="71">
        <v>5.2223793643167871E-2</v>
      </c>
      <c r="L569" s="71">
        <v>2.4069329956414034</v>
      </c>
      <c r="M569" s="71">
        <v>3.2119550399471959</v>
      </c>
      <c r="N569" s="71">
        <v>4.6041231371065496</v>
      </c>
      <c r="O569" s="71">
        <v>2.4945076959483563</v>
      </c>
      <c r="P569" s="71">
        <v>4.7703253980654772</v>
      </c>
      <c r="Q569" s="71">
        <v>0.133226511765178</v>
      </c>
      <c r="R569" s="71">
        <v>0</v>
      </c>
      <c r="S569" s="71">
        <v>0</v>
      </c>
      <c r="T569" s="72"/>
      <c r="U569" s="71">
        <v>28923</v>
      </c>
      <c r="V569" s="71">
        <v>18</v>
      </c>
      <c r="W569" s="71">
        <v>56</v>
      </c>
      <c r="X569" s="71">
        <v>614</v>
      </c>
      <c r="Y569" s="71">
        <v>961</v>
      </c>
      <c r="Z569" s="71">
        <v>1520</v>
      </c>
      <c r="AA569" s="71">
        <v>998</v>
      </c>
      <c r="AB569" s="71">
        <v>2102</v>
      </c>
      <c r="AC569" s="71">
        <v>0</v>
      </c>
      <c r="AD569" s="71">
        <v>0</v>
      </c>
      <c r="AE569" s="72"/>
      <c r="AF569" s="71">
        <v>235354.36598631181</v>
      </c>
      <c r="AG569" s="71">
        <v>33544.055928641843</v>
      </c>
      <c r="AH569" s="71">
        <v>341038.77934696968</v>
      </c>
      <c r="AI569" s="71">
        <v>3886029.9556144411</v>
      </c>
      <c r="AJ569" s="71">
        <v>3561298.8180069909</v>
      </c>
      <c r="AK569" s="71">
        <v>0</v>
      </c>
      <c r="AL569" s="71">
        <v>0</v>
      </c>
      <c r="AM569" s="71">
        <v>289342.63471588591</v>
      </c>
      <c r="AN569" s="71">
        <v>0</v>
      </c>
      <c r="AO569" s="71">
        <v>0</v>
      </c>
      <c r="AP569" s="71">
        <v>8346608.6095992411</v>
      </c>
      <c r="AQ569" s="72"/>
      <c r="AR569" s="71">
        <v>1</v>
      </c>
      <c r="AS569" s="71">
        <v>0</v>
      </c>
      <c r="AT569" s="71">
        <v>0</v>
      </c>
      <c r="AU569" s="71">
        <v>0</v>
      </c>
      <c r="AV569" s="71">
        <v>0</v>
      </c>
      <c r="AW569" s="71">
        <v>0</v>
      </c>
      <c r="AX569" s="71"/>
      <c r="AY569" s="72"/>
      <c r="AZ569" s="71">
        <v>7</v>
      </c>
      <c r="BA569" s="71">
        <v>0</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2317</v>
      </c>
      <c r="B570" s="70">
        <v>475</v>
      </c>
      <c r="C570" s="70">
        <v>16</v>
      </c>
      <c r="D570" s="70">
        <v>28</v>
      </c>
      <c r="E570" s="70">
        <v>2019</v>
      </c>
      <c r="F570" s="70" t="s">
        <v>158</v>
      </c>
      <c r="G570" s="70" t="s">
        <v>1579</v>
      </c>
      <c r="H570" s="70" t="s">
        <v>1580</v>
      </c>
      <c r="I570" s="148"/>
      <c r="J570" s="71">
        <v>0.72575524776098044</v>
      </c>
      <c r="K570" s="71">
        <v>4.8459834990545736E-2</v>
      </c>
      <c r="L570" s="71">
        <v>2.4177168767340218</v>
      </c>
      <c r="M570" s="71">
        <v>2.881415325823276</v>
      </c>
      <c r="N570" s="71">
        <v>4.7143360832428485</v>
      </c>
      <c r="O570" s="71">
        <v>2.4965378529657447</v>
      </c>
      <c r="P570" s="71">
        <v>4.4547378054492395</v>
      </c>
      <c r="Q570" s="71">
        <v>0.12829554643192201</v>
      </c>
      <c r="R570" s="71">
        <v>0</v>
      </c>
      <c r="S570" s="71">
        <v>0</v>
      </c>
      <c r="T570" s="72"/>
      <c r="U570" s="71">
        <v>29817</v>
      </c>
      <c r="V570" s="71">
        <v>18</v>
      </c>
      <c r="W570" s="71">
        <v>56</v>
      </c>
      <c r="X570" s="71">
        <v>614</v>
      </c>
      <c r="Y570" s="71">
        <v>972</v>
      </c>
      <c r="Z570" s="71">
        <v>1563</v>
      </c>
      <c r="AA570" s="71">
        <v>925</v>
      </c>
      <c r="AB570" s="71">
        <v>2079</v>
      </c>
      <c r="AC570" s="71">
        <v>0</v>
      </c>
      <c r="AD570" s="71">
        <v>0</v>
      </c>
      <c r="AE570" s="72"/>
      <c r="AF570" s="71">
        <v>238083.67928138681</v>
      </c>
      <c r="AG570" s="71">
        <v>33534.122592275009</v>
      </c>
      <c r="AH570" s="71">
        <v>368220.01267773111</v>
      </c>
      <c r="AI570" s="71">
        <v>3807986.756829903</v>
      </c>
      <c r="AJ570" s="71">
        <v>3799618.5588917988</v>
      </c>
      <c r="AK570" s="71">
        <v>0</v>
      </c>
      <c r="AL570" s="71">
        <v>0</v>
      </c>
      <c r="AM570" s="71">
        <v>283144.1492963793</v>
      </c>
      <c r="AN570" s="71">
        <v>0</v>
      </c>
      <c r="AO570" s="71">
        <v>0</v>
      </c>
      <c r="AP570" s="71">
        <v>8530587.2795694731</v>
      </c>
      <c r="AQ570" s="72"/>
      <c r="AR570" s="71">
        <v>2</v>
      </c>
      <c r="AS570" s="71">
        <v>1</v>
      </c>
      <c r="AT570" s="71">
        <v>0</v>
      </c>
      <c r="AU570" s="71">
        <v>0</v>
      </c>
      <c r="AV570" s="71">
        <v>0</v>
      </c>
      <c r="AW570" s="71">
        <v>0</v>
      </c>
      <c r="AX570" s="71"/>
      <c r="AY570" s="72"/>
      <c r="AZ570" s="71">
        <v>16.899999999999999</v>
      </c>
      <c r="BA570" s="71">
        <v>750</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2318</v>
      </c>
      <c r="B571" s="70">
        <v>476</v>
      </c>
      <c r="C571" s="70">
        <v>17</v>
      </c>
      <c r="D571" s="70">
        <v>28</v>
      </c>
      <c r="E571" s="70">
        <v>2020</v>
      </c>
      <c r="F571" s="70" t="s">
        <v>159</v>
      </c>
      <c r="G571" s="70" t="s">
        <v>1579</v>
      </c>
      <c r="H571" s="70" t="s">
        <v>1580</v>
      </c>
      <c r="I571" s="148"/>
      <c r="J571" s="71">
        <v>0</v>
      </c>
      <c r="K571" s="71">
        <v>9.3117067148416652E-2</v>
      </c>
      <c r="L571" s="71">
        <v>4.421490830776122</v>
      </c>
      <c r="M571" s="71">
        <v>3.1953034767460418</v>
      </c>
      <c r="N571" s="71">
        <v>4.2853917615181754</v>
      </c>
      <c r="O571" s="71">
        <v>2.1719263194980747</v>
      </c>
      <c r="P571" s="71">
        <v>4.2001995125214195</v>
      </c>
      <c r="Q571" s="71">
        <v>0.118511054031829</v>
      </c>
      <c r="R571" s="71">
        <v>0</v>
      </c>
      <c r="S571" s="71">
        <v>0</v>
      </c>
      <c r="T571" s="72"/>
      <c r="U571" s="71">
        <v>0</v>
      </c>
      <c r="V571" s="71">
        <v>32</v>
      </c>
      <c r="W571" s="71">
        <v>91</v>
      </c>
      <c r="X571" s="71">
        <v>716</v>
      </c>
      <c r="Y571" s="71">
        <v>964</v>
      </c>
      <c r="Z571" s="71">
        <v>1552</v>
      </c>
      <c r="AA571" s="71">
        <v>927</v>
      </c>
      <c r="AB571" s="71">
        <v>2010</v>
      </c>
      <c r="AC571" s="71">
        <v>0</v>
      </c>
      <c r="AD571" s="71">
        <v>0</v>
      </c>
      <c r="AE571" s="72"/>
      <c r="AF571" s="71">
        <v>0</v>
      </c>
      <c r="AG571" s="71">
        <v>59660.160414049162</v>
      </c>
      <c r="AH571" s="71">
        <v>648404.06109592319</v>
      </c>
      <c r="AI571" s="71">
        <v>4111044.0671740598</v>
      </c>
      <c r="AJ571" s="71">
        <v>3958654.259015637</v>
      </c>
      <c r="AK571" s="71"/>
      <c r="AL571" s="71"/>
      <c r="AM571" s="71">
        <v>262327.3315657705</v>
      </c>
      <c r="AN571" s="71"/>
      <c r="AO571" s="71"/>
      <c r="AP571" s="71">
        <v>9040089.8792654406</v>
      </c>
      <c r="AQ571" s="72"/>
      <c r="AR571" s="71">
        <v>2</v>
      </c>
      <c r="AS571" s="71">
        <v>1</v>
      </c>
      <c r="AT571" s="71">
        <v>0</v>
      </c>
      <c r="AU571" s="71">
        <v>0</v>
      </c>
      <c r="AV571" s="71">
        <v>0</v>
      </c>
      <c r="AW571" s="71">
        <v>0</v>
      </c>
      <c r="AX571" s="71"/>
      <c r="AY571" s="72"/>
      <c r="AZ571" s="71">
        <v>16.899999999999999</v>
      </c>
      <c r="BA571" s="71">
        <v>750</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2319</v>
      </c>
      <c r="B572" s="70">
        <v>476</v>
      </c>
      <c r="C572" s="70">
        <v>18</v>
      </c>
      <c r="D572" s="70">
        <v>28</v>
      </c>
      <c r="E572" s="70">
        <v>2021</v>
      </c>
      <c r="F572" s="70" t="s">
        <v>160</v>
      </c>
      <c r="G572" s="70" t="s">
        <v>1579</v>
      </c>
      <c r="H572" s="70" t="s">
        <v>1580</v>
      </c>
      <c r="I572" s="148"/>
      <c r="J572" s="71">
        <v>0</v>
      </c>
      <c r="K572" s="71">
        <v>8.9697583372575065E-2</v>
      </c>
      <c r="L572" s="71">
        <v>4.035003647074948</v>
      </c>
      <c r="M572" s="71">
        <v>3.2452029136235172</v>
      </c>
      <c r="N572" s="71">
        <v>4.1327737028907334</v>
      </c>
      <c r="O572" s="71">
        <v>2.1161742339045877</v>
      </c>
      <c r="P572" s="71">
        <v>4.3306404283172455</v>
      </c>
      <c r="Q572" s="71">
        <v>0.113913246532397</v>
      </c>
      <c r="R572" s="71">
        <v>0</v>
      </c>
      <c r="S572" s="71">
        <v>0</v>
      </c>
      <c r="T572" s="72"/>
      <c r="U572" s="71">
        <v>0</v>
      </c>
      <c r="V572" s="71">
        <v>32</v>
      </c>
      <c r="W572" s="71">
        <v>91</v>
      </c>
      <c r="X572" s="71">
        <v>716</v>
      </c>
      <c r="Y572" s="71">
        <v>941</v>
      </c>
      <c r="Z572" s="71">
        <v>1557</v>
      </c>
      <c r="AA572" s="71">
        <v>932</v>
      </c>
      <c r="AB572" s="71">
        <v>1951</v>
      </c>
      <c r="AC572" s="71">
        <v>0</v>
      </c>
      <c r="AD572" s="71">
        <v>0</v>
      </c>
      <c r="AE572" s="72"/>
      <c r="AF572" s="71">
        <v>0</v>
      </c>
      <c r="AG572" s="71">
        <v>60690.397737966792</v>
      </c>
      <c r="AH572" s="71">
        <v>581331.975542214</v>
      </c>
      <c r="AI572" s="71">
        <v>4511033.9823606247</v>
      </c>
      <c r="AJ572" s="71">
        <v>3764191.8303060699</v>
      </c>
      <c r="AK572" s="71">
        <v>0</v>
      </c>
      <c r="AL572" s="71">
        <v>0</v>
      </c>
      <c r="AM572" s="71">
        <v>256095.84511302353</v>
      </c>
      <c r="AN572" s="71">
        <v>0</v>
      </c>
      <c r="AO572" s="71">
        <v>0</v>
      </c>
      <c r="AP572" s="71">
        <v>9173344.0310598984</v>
      </c>
      <c r="AQ572" s="72"/>
      <c r="AR572" s="71">
        <v>3</v>
      </c>
      <c r="AS572" s="71">
        <v>1</v>
      </c>
      <c r="AT572" s="71">
        <v>0</v>
      </c>
      <c r="AU572" s="71">
        <v>0</v>
      </c>
      <c r="AV572" s="71">
        <v>0</v>
      </c>
      <c r="AW572" s="71">
        <v>0</v>
      </c>
      <c r="AX572" s="71"/>
      <c r="AY572" s="72"/>
      <c r="AZ572" s="71">
        <v>26.4</v>
      </c>
      <c r="BA572" s="71">
        <v>750</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1589</v>
      </c>
      <c r="B573" s="70">
        <v>476</v>
      </c>
      <c r="C573" s="70">
        <v>19</v>
      </c>
      <c r="D573" s="70">
        <v>28</v>
      </c>
      <c r="E573" s="70">
        <v>2022</v>
      </c>
      <c r="F573" s="70" t="s">
        <v>161</v>
      </c>
      <c r="G573" s="70" t="s">
        <v>1579</v>
      </c>
      <c r="H573" s="70" t="s">
        <v>1580</v>
      </c>
      <c r="I573" s="148"/>
      <c r="J573" s="71">
        <v>0</v>
      </c>
      <c r="K573" s="71">
        <v>8.5800589085893331E-2</v>
      </c>
      <c r="L573" s="71">
        <v>3.6179135177298738</v>
      </c>
      <c r="M573" s="71">
        <v>3.308654521860487</v>
      </c>
      <c r="N573" s="71">
        <v>4.1220116386839782</v>
      </c>
      <c r="O573" s="71">
        <v>2.3946682253985663</v>
      </c>
      <c r="P573" s="71">
        <v>4.3983419382168698</v>
      </c>
      <c r="Q573" s="71">
        <v>0.11403088493622222</v>
      </c>
      <c r="R573" s="71">
        <v>0</v>
      </c>
      <c r="S573" s="71">
        <v>0</v>
      </c>
      <c r="T573" s="72"/>
      <c r="U573" s="71">
        <v>0</v>
      </c>
      <c r="V573" s="71">
        <v>32</v>
      </c>
      <c r="W573" s="71">
        <v>91</v>
      </c>
      <c r="X573" s="71">
        <v>716</v>
      </c>
      <c r="Y573" s="71">
        <v>953</v>
      </c>
      <c r="Z573" s="71">
        <v>1674</v>
      </c>
      <c r="AA573" s="71">
        <v>961</v>
      </c>
      <c r="AB573" s="71">
        <v>1937</v>
      </c>
      <c r="AC573" s="71">
        <v>0</v>
      </c>
      <c r="AD573" s="71">
        <v>0</v>
      </c>
      <c r="AE573" s="72"/>
      <c r="AF573" s="71">
        <v>0</v>
      </c>
      <c r="AG573" s="71">
        <v>61223.536890959986</v>
      </c>
      <c r="AH573" s="71">
        <v>645283.83714150789</v>
      </c>
      <c r="AI573" s="71">
        <v>4480017.8063215166</v>
      </c>
      <c r="AJ573" s="71">
        <v>3880487.043665159</v>
      </c>
      <c r="AK573" s="71">
        <v>0</v>
      </c>
      <c r="AL573" s="71">
        <v>0</v>
      </c>
      <c r="AM573" s="71">
        <v>250119.56926658284</v>
      </c>
      <c r="AN573" s="71">
        <v>0</v>
      </c>
      <c r="AO573" s="71">
        <v>0</v>
      </c>
      <c r="AP573" s="71">
        <v>9317131.7932857275</v>
      </c>
      <c r="AQ573" s="72"/>
      <c r="AR573" s="71">
        <v>11</v>
      </c>
      <c r="AS573" s="71">
        <v>1</v>
      </c>
      <c r="AT573" s="71">
        <v>0</v>
      </c>
      <c r="AU573" s="71">
        <v>0</v>
      </c>
      <c r="AV573" s="71">
        <v>0</v>
      </c>
      <c r="AW573" s="71">
        <v>0</v>
      </c>
      <c r="AX573" s="71"/>
      <c r="AY573" s="72"/>
      <c r="AZ573" s="71">
        <v>70.599999999999994</v>
      </c>
      <c r="BA573" s="71">
        <v>750</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2320</v>
      </c>
      <c r="B574" s="70">
        <v>476</v>
      </c>
      <c r="C574" s="70">
        <v>20</v>
      </c>
      <c r="D574" s="70">
        <v>28</v>
      </c>
      <c r="E574" s="70">
        <v>2023</v>
      </c>
      <c r="F574" s="70" t="s">
        <v>1539</v>
      </c>
      <c r="G574" s="70" t="s">
        <v>1579</v>
      </c>
      <c r="H574" s="70" t="s">
        <v>1580</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12</v>
      </c>
      <c r="AS574" s="71">
        <v>1</v>
      </c>
      <c r="AT574" s="71">
        <v>0</v>
      </c>
      <c r="AU574" s="71">
        <v>0</v>
      </c>
      <c r="AV574" s="71">
        <v>0</v>
      </c>
      <c r="AW574" s="71">
        <v>0</v>
      </c>
      <c r="AX574" s="71"/>
      <c r="AY574" s="72"/>
      <c r="AZ574" s="71">
        <v>80.5</v>
      </c>
      <c r="BA574" s="71">
        <v>750</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1578</v>
      </c>
      <c r="B575" s="70">
        <v>476</v>
      </c>
      <c r="C575" s="70">
        <v>21</v>
      </c>
      <c r="D575" s="70">
        <v>28</v>
      </c>
      <c r="E575" s="70">
        <v>2024</v>
      </c>
      <c r="F575" s="70" t="s">
        <v>1554</v>
      </c>
      <c r="G575" s="70" t="s">
        <v>1579</v>
      </c>
      <c r="H575" s="70" t="s">
        <v>1580</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2321</v>
      </c>
      <c r="B576" s="70">
        <v>443</v>
      </c>
      <c r="C576" s="70">
        <v>1</v>
      </c>
      <c r="D576" s="70">
        <v>27</v>
      </c>
      <c r="E576" s="70">
        <v>1990</v>
      </c>
      <c r="F576" s="70" t="s">
        <v>787</v>
      </c>
      <c r="G576" s="70" t="s">
        <v>2322</v>
      </c>
      <c r="H576" s="70" t="s">
        <v>2323</v>
      </c>
      <c r="I576" s="148"/>
      <c r="J576" s="71">
        <v>0.58796434286614008</v>
      </c>
      <c r="K576" s="71">
        <v>0.15470679209968399</v>
      </c>
      <c r="L576" s="71">
        <v>3.0325065028574811</v>
      </c>
      <c r="M576" s="71">
        <v>1.7643043534942</v>
      </c>
      <c r="N576" s="71">
        <v>2.3297097260690012</v>
      </c>
      <c r="O576" s="71">
        <v>1.699441106672207</v>
      </c>
      <c r="P576" s="71">
        <v>2.989978710552907</v>
      </c>
      <c r="Q576" s="71">
        <v>0.22085893776115301</v>
      </c>
      <c r="R576" s="71">
        <v>0</v>
      </c>
      <c r="S576" s="71">
        <v>0.29449899953121272</v>
      </c>
      <c r="T576" s="72"/>
      <c r="U576" s="71">
        <v>100628</v>
      </c>
      <c r="V576" s="71">
        <v>61</v>
      </c>
      <c r="W576" s="71">
        <v>32</v>
      </c>
      <c r="X576" s="71">
        <v>730</v>
      </c>
      <c r="Y576" s="71">
        <v>1038</v>
      </c>
      <c r="Z576" s="71">
        <v>699</v>
      </c>
      <c r="AA576" s="71">
        <v>726</v>
      </c>
      <c r="AB576" s="71">
        <v>3586</v>
      </c>
      <c r="AC576" s="71">
        <v>0</v>
      </c>
      <c r="AD576" s="71">
        <v>0.29449899953121272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2324</v>
      </c>
      <c r="B577" s="70">
        <v>444</v>
      </c>
      <c r="C577" s="70">
        <v>2</v>
      </c>
      <c r="D577" s="70">
        <v>27</v>
      </c>
      <c r="E577" s="70">
        <v>2005</v>
      </c>
      <c r="F577" s="70" t="s">
        <v>789</v>
      </c>
      <c r="G577" s="1064" t="s">
        <v>2322</v>
      </c>
      <c r="H577" s="70" t="s">
        <v>2323</v>
      </c>
      <c r="I577" s="148"/>
      <c r="J577" s="71">
        <v>0.22652190522293181</v>
      </c>
      <c r="K577" s="71">
        <v>0.14922258367198879</v>
      </c>
      <c r="L577" s="71">
        <v>8.8377791775692351</v>
      </c>
      <c r="M577" s="71">
        <v>2.551641727097441</v>
      </c>
      <c r="N577" s="71">
        <v>2.9853071795624002</v>
      </c>
      <c r="O577" s="71">
        <v>2.4140377008660798</v>
      </c>
      <c r="P577" s="71">
        <v>2.8864528536116421</v>
      </c>
      <c r="Q577" s="71">
        <v>0.16784688896341801</v>
      </c>
      <c r="R577" s="71">
        <v>0</v>
      </c>
      <c r="S577" s="71">
        <v>0</v>
      </c>
      <c r="T577" s="72"/>
      <c r="U577" s="71">
        <v>30710</v>
      </c>
      <c r="V577" s="71">
        <v>66</v>
      </c>
      <c r="W577" s="71">
        <v>80</v>
      </c>
      <c r="X577" s="71">
        <v>543</v>
      </c>
      <c r="Y577" s="71">
        <v>1002</v>
      </c>
      <c r="Z577" s="71">
        <v>1149</v>
      </c>
      <c r="AA577" s="71">
        <v>574</v>
      </c>
      <c r="AB577" s="71">
        <v>2849</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2325</v>
      </c>
      <c r="B578" s="70">
        <v>445</v>
      </c>
      <c r="C578" s="70">
        <v>3</v>
      </c>
      <c r="D578" s="70">
        <v>27</v>
      </c>
      <c r="E578" s="70">
        <v>2006</v>
      </c>
      <c r="F578" s="70" t="s">
        <v>790</v>
      </c>
      <c r="G578" s="1064" t="s">
        <v>2322</v>
      </c>
      <c r="H578" s="70" t="s">
        <v>2323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2326</v>
      </c>
      <c r="B579" s="70">
        <v>446</v>
      </c>
      <c r="C579" s="70">
        <v>4</v>
      </c>
      <c r="D579" s="70">
        <v>27</v>
      </c>
      <c r="E579" s="70">
        <v>2007</v>
      </c>
      <c r="F579" s="70" t="s">
        <v>791</v>
      </c>
      <c r="G579" s="70" t="s">
        <v>2322</v>
      </c>
      <c r="H579" s="70" t="s">
        <v>2323</v>
      </c>
      <c r="I579" s="148"/>
      <c r="J579" s="71">
        <v>0.18303716933020489</v>
      </c>
      <c r="K579" s="71">
        <v>0.14660797642636969</v>
      </c>
      <c r="L579" s="71">
        <v>5.4755092222566084</v>
      </c>
      <c r="M579" s="71">
        <v>2.8018459497253829</v>
      </c>
      <c r="N579" s="71">
        <v>2.8555741484934591</v>
      </c>
      <c r="O579" s="71">
        <v>2.2878333671793638</v>
      </c>
      <c r="P579" s="71">
        <v>2.7677237644301789</v>
      </c>
      <c r="Q579" s="71">
        <v>0.16658130945472899</v>
      </c>
      <c r="R579" s="71">
        <v>0</v>
      </c>
      <c r="S579" s="71">
        <v>0</v>
      </c>
      <c r="T579" s="72"/>
      <c r="U579" s="71">
        <v>32425</v>
      </c>
      <c r="V579" s="71">
        <v>67</v>
      </c>
      <c r="W579" s="71">
        <v>72</v>
      </c>
      <c r="X579" s="71">
        <v>728</v>
      </c>
      <c r="Y579" s="71">
        <v>976</v>
      </c>
      <c r="Z579" s="71">
        <v>1132</v>
      </c>
      <c r="AA579" s="71">
        <v>542</v>
      </c>
      <c r="AB579" s="71">
        <v>2678</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2327</v>
      </c>
      <c r="B580" s="70">
        <v>447</v>
      </c>
      <c r="C580" s="70">
        <v>5</v>
      </c>
      <c r="D580" s="70">
        <v>27</v>
      </c>
      <c r="E580" s="70">
        <v>2008</v>
      </c>
      <c r="F580" s="70" t="s">
        <v>792</v>
      </c>
      <c r="G580" s="70" t="s">
        <v>2322</v>
      </c>
      <c r="H580" s="70" t="s">
        <v>2323</v>
      </c>
      <c r="I580" s="148"/>
      <c r="J580" s="71">
        <v>0.11542982097546001</v>
      </c>
      <c r="K580" s="71">
        <v>0.1107192642500917</v>
      </c>
      <c r="L580" s="71">
        <v>4.7093399848867623</v>
      </c>
      <c r="M580" s="71">
        <v>2.9470329667679871</v>
      </c>
      <c r="N580" s="71">
        <v>2.678047115670867</v>
      </c>
      <c r="O580" s="71">
        <v>2.165349159555825</v>
      </c>
      <c r="P580" s="71">
        <v>2.7543681699272611</v>
      </c>
      <c r="Q580" s="71">
        <v>0.16082588532828901</v>
      </c>
      <c r="R580" s="71">
        <v>0</v>
      </c>
      <c r="S580" s="71">
        <v>0</v>
      </c>
      <c r="T580" s="72"/>
      <c r="U580" s="71">
        <v>23620</v>
      </c>
      <c r="V580" s="71">
        <v>67</v>
      </c>
      <c r="W580" s="71">
        <v>72</v>
      </c>
      <c r="X580" s="71">
        <v>728</v>
      </c>
      <c r="Y580" s="71">
        <v>977</v>
      </c>
      <c r="Z580" s="71">
        <v>1109</v>
      </c>
      <c r="AA580" s="71">
        <v>540</v>
      </c>
      <c r="AB580" s="71">
        <v>2628</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2328</v>
      </c>
      <c r="B581" s="70">
        <v>448</v>
      </c>
      <c r="C581" s="70">
        <v>6</v>
      </c>
      <c r="D581" s="70">
        <v>27</v>
      </c>
      <c r="E581" s="70">
        <v>2009</v>
      </c>
      <c r="F581" s="70" t="s">
        <v>176</v>
      </c>
      <c r="G581" s="70" t="s">
        <v>2322</v>
      </c>
      <c r="H581" s="70" t="s">
        <v>2323</v>
      </c>
      <c r="I581" s="148"/>
      <c r="J581" s="71">
        <v>0.1345233402437927</v>
      </c>
      <c r="K581" s="71">
        <v>0.1086841368221812</v>
      </c>
      <c r="L581" s="71">
        <v>2.449815140757114</v>
      </c>
      <c r="M581" s="71">
        <v>2.2682338970107461</v>
      </c>
      <c r="N581" s="71">
        <v>2.5828801556081542</v>
      </c>
      <c r="O581" s="71">
        <v>2.1898051750858172</v>
      </c>
      <c r="P581" s="71">
        <v>2.6581244299327511</v>
      </c>
      <c r="Q581" s="71">
        <v>0.150990158143579</v>
      </c>
      <c r="R581" s="71">
        <v>0</v>
      </c>
      <c r="S581" s="71">
        <v>0</v>
      </c>
      <c r="T581" s="72"/>
      <c r="U581" s="71">
        <v>24934</v>
      </c>
      <c r="V581" s="71">
        <v>71</v>
      </c>
      <c r="W581" s="71">
        <v>54</v>
      </c>
      <c r="X581" s="71">
        <v>711</v>
      </c>
      <c r="Y581" s="71">
        <v>975</v>
      </c>
      <c r="Z581" s="71">
        <v>1107</v>
      </c>
      <c r="AA581" s="71">
        <v>535</v>
      </c>
      <c r="AB581" s="71">
        <v>2590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2329</v>
      </c>
      <c r="B582" s="70">
        <v>449</v>
      </c>
      <c r="C582" s="70">
        <v>7</v>
      </c>
      <c r="D582" s="70">
        <v>27</v>
      </c>
      <c r="E582" s="70">
        <v>2010</v>
      </c>
      <c r="F582" s="70" t="s">
        <v>177</v>
      </c>
      <c r="G582" s="70" t="s">
        <v>2322</v>
      </c>
      <c r="H582" s="70" t="s">
        <v>2323</v>
      </c>
      <c r="I582" s="148"/>
      <c r="J582" s="71">
        <v>0.1537783604122594</v>
      </c>
      <c r="K582" s="71">
        <v>0.1176042514344476</v>
      </c>
      <c r="L582" s="71">
        <v>2.2542819559895908</v>
      </c>
      <c r="M582" s="71">
        <v>2.4917329358454929</v>
      </c>
      <c r="N582" s="71">
        <v>2.597890434824869</v>
      </c>
      <c r="O582" s="71">
        <v>2.175738666089206</v>
      </c>
      <c r="P582" s="71">
        <v>2.7007293210438101</v>
      </c>
      <c r="Q582" s="71">
        <v>0.155443558643654</v>
      </c>
      <c r="R582" s="71">
        <v>0</v>
      </c>
      <c r="S582" s="71">
        <v>0</v>
      </c>
      <c r="T582" s="72"/>
      <c r="U582" s="71">
        <v>24796</v>
      </c>
      <c r="V582" s="71">
        <v>71</v>
      </c>
      <c r="W582" s="71">
        <v>54</v>
      </c>
      <c r="X582" s="71">
        <v>711</v>
      </c>
      <c r="Y582" s="71">
        <v>969</v>
      </c>
      <c r="Z582" s="71">
        <v>1105</v>
      </c>
      <c r="AA582" s="71">
        <v>530</v>
      </c>
      <c r="AB582" s="71">
        <v>2555</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2330</v>
      </c>
      <c r="B583" s="70">
        <v>450</v>
      </c>
      <c r="C583" s="70">
        <v>8</v>
      </c>
      <c r="D583" s="70">
        <v>27</v>
      </c>
      <c r="E583" s="70">
        <v>2011</v>
      </c>
      <c r="F583" s="70" t="s">
        <v>178</v>
      </c>
      <c r="G583" s="70" t="s">
        <v>2322</v>
      </c>
      <c r="H583" s="70" t="s">
        <v>2323</v>
      </c>
      <c r="I583" s="148"/>
      <c r="J583" s="71">
        <v>0.1890057477019482</v>
      </c>
      <c r="K583" s="71">
        <v>0.16508958337872179</v>
      </c>
      <c r="L583" s="71">
        <v>2.3259352149590211</v>
      </c>
      <c r="M583" s="71">
        <v>3.2888392104824509</v>
      </c>
      <c r="N583" s="71">
        <v>3.0437540097971891</v>
      </c>
      <c r="O583" s="71">
        <v>2.150674209149261</v>
      </c>
      <c r="P583" s="71">
        <v>2.6028887702896171</v>
      </c>
      <c r="Q583" s="71">
        <v>0.17382853254762901</v>
      </c>
      <c r="R583" s="71">
        <v>0</v>
      </c>
      <c r="S583" s="71">
        <v>0</v>
      </c>
      <c r="T583" s="72"/>
      <c r="U583" s="71">
        <v>29173</v>
      </c>
      <c r="V583" s="71">
        <v>71</v>
      </c>
      <c r="W583" s="71">
        <v>54</v>
      </c>
      <c r="X583" s="71">
        <v>711</v>
      </c>
      <c r="Y583" s="71">
        <v>961</v>
      </c>
      <c r="Z583" s="71">
        <v>1116</v>
      </c>
      <c r="AA583" s="71">
        <v>526</v>
      </c>
      <c r="AB583" s="71">
        <v>2477</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2331</v>
      </c>
      <c r="B584" s="70">
        <v>451</v>
      </c>
      <c r="C584" s="70">
        <v>9</v>
      </c>
      <c r="D584" s="70">
        <v>27</v>
      </c>
      <c r="E584" s="70">
        <v>2012</v>
      </c>
      <c r="F584" s="70" t="s">
        <v>179</v>
      </c>
      <c r="G584" s="70" t="s">
        <v>2322</v>
      </c>
      <c r="H584" s="70" t="s">
        <v>2323</v>
      </c>
      <c r="I584" s="148"/>
      <c r="J584" s="71">
        <v>0.18604154840113971</v>
      </c>
      <c r="K584" s="71">
        <v>0.15882407383679281</v>
      </c>
      <c r="L584" s="71">
        <v>2.2809806669820332</v>
      </c>
      <c r="M584" s="71">
        <v>3.6400471419384481</v>
      </c>
      <c r="N584" s="71">
        <v>3.4498342242027151</v>
      </c>
      <c r="O584" s="71">
        <v>2.1012468606954506</v>
      </c>
      <c r="P584" s="71">
        <v>2.6176979171254886</v>
      </c>
      <c r="Q584" s="71">
        <v>0.184591425226136</v>
      </c>
      <c r="R584" s="71">
        <v>0</v>
      </c>
      <c r="S584" s="71">
        <v>0</v>
      </c>
      <c r="T584" s="72"/>
      <c r="U584" s="71">
        <v>26237</v>
      </c>
      <c r="V584" s="71">
        <v>71</v>
      </c>
      <c r="W584" s="71">
        <v>54</v>
      </c>
      <c r="X584" s="71">
        <v>711</v>
      </c>
      <c r="Y584" s="71">
        <v>946</v>
      </c>
      <c r="Z584" s="71">
        <v>1099</v>
      </c>
      <c r="AA584" s="71">
        <v>526</v>
      </c>
      <c r="AB584" s="71">
        <v>2421</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2332</v>
      </c>
      <c r="B585" s="70">
        <v>452</v>
      </c>
      <c r="C585" s="70">
        <v>10</v>
      </c>
      <c r="D585" s="70">
        <v>27</v>
      </c>
      <c r="E585" s="70">
        <v>2013</v>
      </c>
      <c r="F585" s="70" t="s">
        <v>180</v>
      </c>
      <c r="G585" s="70" t="s">
        <v>2322</v>
      </c>
      <c r="H585" s="70" t="s">
        <v>2323</v>
      </c>
      <c r="I585" s="148"/>
      <c r="J585" s="71">
        <v>0.22907835800157</v>
      </c>
      <c r="K585" s="71">
        <v>0.14362374676960399</v>
      </c>
      <c r="L585" s="71">
        <v>2.2435062571070099</v>
      </c>
      <c r="M585" s="71">
        <v>3.4690002683729508</v>
      </c>
      <c r="N585" s="71">
        <v>3.3381198466051671</v>
      </c>
      <c r="O585" s="71">
        <v>1.9784953629609194</v>
      </c>
      <c r="P585" s="71">
        <v>2.5875985105016373</v>
      </c>
      <c r="Q585" s="71">
        <v>0.183717872770253</v>
      </c>
      <c r="R585" s="71">
        <v>0</v>
      </c>
      <c r="S585" s="71">
        <v>0</v>
      </c>
      <c r="T585" s="72"/>
      <c r="U585" s="71">
        <v>30175</v>
      </c>
      <c r="V585" s="71">
        <v>71</v>
      </c>
      <c r="W585" s="71">
        <v>54</v>
      </c>
      <c r="X585" s="71">
        <v>711</v>
      </c>
      <c r="Y585" s="71">
        <v>945</v>
      </c>
      <c r="Z585" s="71">
        <v>1081</v>
      </c>
      <c r="AA585" s="71">
        <v>518</v>
      </c>
      <c r="AB585" s="71">
        <v>2375</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2333</v>
      </c>
      <c r="B586" s="70">
        <v>453</v>
      </c>
      <c r="C586" s="70">
        <v>11</v>
      </c>
      <c r="D586" s="70">
        <v>27</v>
      </c>
      <c r="E586" s="70">
        <v>2014</v>
      </c>
      <c r="F586" s="70" t="s">
        <v>181</v>
      </c>
      <c r="G586" s="70" t="s">
        <v>2322</v>
      </c>
      <c r="H586" s="70" t="s">
        <v>2323</v>
      </c>
      <c r="I586" s="148"/>
      <c r="J586" s="71">
        <v>0</v>
      </c>
      <c r="K586" s="71">
        <v>0.15183944971904709</v>
      </c>
      <c r="L586" s="71">
        <v>1.497587258810966</v>
      </c>
      <c r="M586" s="71">
        <v>2.9412362202734088</v>
      </c>
      <c r="N586" s="71">
        <v>3.1491880401246402</v>
      </c>
      <c r="O586" s="71">
        <v>1.9080578370671084</v>
      </c>
      <c r="P586" s="71">
        <v>2.5658991489475182</v>
      </c>
      <c r="Q586" s="71">
        <v>0.17359452920836099</v>
      </c>
      <c r="R586" s="71">
        <v>0</v>
      </c>
      <c r="S586" s="71">
        <v>0</v>
      </c>
      <c r="T586" s="72"/>
      <c r="U586" s="71">
        <v>0</v>
      </c>
      <c r="V586" s="71">
        <v>60</v>
      </c>
      <c r="W586" s="71">
        <v>46</v>
      </c>
      <c r="X586" s="71">
        <v>602</v>
      </c>
      <c r="Y586" s="71">
        <v>941</v>
      </c>
      <c r="Z586" s="71">
        <v>1098</v>
      </c>
      <c r="AA586" s="71">
        <v>511</v>
      </c>
      <c r="AB586" s="71">
        <v>2339</v>
      </c>
      <c r="AC586" s="71">
        <v>0</v>
      </c>
      <c r="AD586" s="71">
        <v>0</v>
      </c>
      <c r="AE586" s="72"/>
      <c r="AF586" s="71"/>
      <c r="AG586" s="71"/>
      <c r="AH586" s="71"/>
      <c r="AI586" s="71"/>
      <c r="AJ586" s="71"/>
      <c r="AK586" s="71"/>
      <c r="AL586" s="71"/>
      <c r="AM586" s="71"/>
      <c r="AN586" s="71"/>
      <c r="AO586" s="71"/>
      <c r="AP586" s="71"/>
      <c r="AQ586" s="72"/>
      <c r="AR586" s="71">
        <v>14</v>
      </c>
      <c r="AS586" s="71">
        <v>0</v>
      </c>
      <c r="AT586" s="71">
        <v>1</v>
      </c>
      <c r="AU586" s="71">
        <v>0</v>
      </c>
      <c r="AV586" s="71">
        <v>0</v>
      </c>
      <c r="AW586" s="71">
        <v>0</v>
      </c>
      <c r="AX586" s="71"/>
      <c r="AY586" s="72"/>
      <c r="AZ586" s="71">
        <v>73.400000000000006</v>
      </c>
      <c r="BA586" s="71">
        <v>0</v>
      </c>
      <c r="BB586" s="71">
        <v>4500</v>
      </c>
      <c r="BC586" s="71">
        <v>0</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2334</v>
      </c>
      <c r="B587" s="70">
        <v>454</v>
      </c>
      <c r="C587" s="70">
        <v>12</v>
      </c>
      <c r="D587" s="70">
        <v>27</v>
      </c>
      <c r="E587" s="70">
        <v>2015</v>
      </c>
      <c r="F587" s="70" t="s">
        <v>182</v>
      </c>
      <c r="G587" s="70" t="s">
        <v>2322</v>
      </c>
      <c r="H587" s="70" t="s">
        <v>2323</v>
      </c>
      <c r="I587" s="148"/>
      <c r="J587" s="71">
        <v>0</v>
      </c>
      <c r="K587" s="71">
        <v>0.14433083968955579</v>
      </c>
      <c r="L587" s="71">
        <v>1.7289714053615119</v>
      </c>
      <c r="M587" s="71">
        <v>2.6783835653389252</v>
      </c>
      <c r="N587" s="71">
        <v>2.9624247860964572</v>
      </c>
      <c r="O587" s="71">
        <v>1.9070818169254447</v>
      </c>
      <c r="P587" s="71">
        <v>2.5126481009946469</v>
      </c>
      <c r="Q587" s="71">
        <v>0.16434349318915201</v>
      </c>
      <c r="R587" s="71">
        <v>0</v>
      </c>
      <c r="S587" s="71">
        <v>0</v>
      </c>
      <c r="T587" s="72"/>
      <c r="U587" s="71">
        <v>0</v>
      </c>
      <c r="V587" s="71">
        <v>60</v>
      </c>
      <c r="W587" s="71">
        <v>46</v>
      </c>
      <c r="X587" s="71">
        <v>602</v>
      </c>
      <c r="Y587" s="71">
        <v>936</v>
      </c>
      <c r="Z587" s="71">
        <v>1108</v>
      </c>
      <c r="AA587" s="71">
        <v>500</v>
      </c>
      <c r="AB587" s="71">
        <v>2262</v>
      </c>
      <c r="AC587" s="71">
        <v>0</v>
      </c>
      <c r="AD587" s="71">
        <v>0</v>
      </c>
      <c r="AE587" s="72"/>
      <c r="AF587" s="71">
        <v>0</v>
      </c>
      <c r="AG587" s="71">
        <v>111800.92911063851</v>
      </c>
      <c r="AH587" s="71">
        <v>274028.57125418639</v>
      </c>
      <c r="AI587" s="71">
        <v>3721303.2079356881</v>
      </c>
      <c r="AJ587" s="71">
        <v>4480657.3160049142</v>
      </c>
      <c r="AK587" s="71">
        <v>0</v>
      </c>
      <c r="AL587" s="71">
        <v>0</v>
      </c>
      <c r="AM587" s="71">
        <v>309997.61126687808</v>
      </c>
      <c r="AN587" s="71">
        <v>0</v>
      </c>
      <c r="AO587" s="71">
        <v>0</v>
      </c>
      <c r="AP587" s="71">
        <v>8897787.6355723049</v>
      </c>
      <c r="AQ587" s="72"/>
      <c r="AR587" s="71">
        <v>17</v>
      </c>
      <c r="AS587" s="71">
        <v>0</v>
      </c>
      <c r="AT587" s="71">
        <v>1</v>
      </c>
      <c r="AU587" s="71">
        <v>0</v>
      </c>
      <c r="AV587" s="71">
        <v>0</v>
      </c>
      <c r="AW587" s="71">
        <v>0</v>
      </c>
      <c r="AX587" s="71"/>
      <c r="AY587" s="72"/>
      <c r="AZ587" s="71">
        <v>94.6</v>
      </c>
      <c r="BA587" s="71">
        <v>0</v>
      </c>
      <c r="BB587" s="71">
        <v>4500</v>
      </c>
      <c r="BC587" s="71">
        <v>0</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2335</v>
      </c>
      <c r="B588" s="70">
        <v>455</v>
      </c>
      <c r="C588" s="70">
        <v>13</v>
      </c>
      <c r="D588" s="70">
        <v>27</v>
      </c>
      <c r="E588" s="70">
        <v>2016</v>
      </c>
      <c r="F588" s="70" t="s">
        <v>155</v>
      </c>
      <c r="G588" s="70" t="s">
        <v>2322</v>
      </c>
      <c r="H588" s="70" t="s">
        <v>2323</v>
      </c>
      <c r="I588" s="148"/>
      <c r="J588" s="71">
        <v>0.21118781304658552</v>
      </c>
      <c r="K588" s="71">
        <v>0.13289118034034508</v>
      </c>
      <c r="L588" s="71">
        <v>2.0848679016721348</v>
      </c>
      <c r="M588" s="71">
        <v>2.6175812306619499</v>
      </c>
      <c r="N588" s="71">
        <v>2.8882525183070213</v>
      </c>
      <c r="O588" s="71">
        <v>1.8618194127243051</v>
      </c>
      <c r="P588" s="71">
        <v>2.4293609670303593</v>
      </c>
      <c r="Q588" s="71">
        <v>0.15630867763494036</v>
      </c>
      <c r="R588" s="71">
        <v>0</v>
      </c>
      <c r="S588" s="71">
        <v>0</v>
      </c>
      <c r="T588" s="72"/>
      <c r="U588" s="71">
        <v>39132</v>
      </c>
      <c r="V588" s="71">
        <v>60</v>
      </c>
      <c r="W588" s="71">
        <v>46</v>
      </c>
      <c r="X588" s="71">
        <v>602</v>
      </c>
      <c r="Y588" s="71">
        <v>926</v>
      </c>
      <c r="Z588" s="71">
        <v>1095</v>
      </c>
      <c r="AA588" s="71">
        <v>500</v>
      </c>
      <c r="AB588" s="71">
        <v>2213</v>
      </c>
      <c r="AC588" s="71">
        <v>0</v>
      </c>
      <c r="AD588" s="71">
        <v>0</v>
      </c>
      <c r="AE588" s="72"/>
      <c r="AF588" s="71">
        <v>233119.80070256439</v>
      </c>
      <c r="AG588" s="71">
        <v>99345.424674186987</v>
      </c>
      <c r="AH588" s="71">
        <v>257327.8030821874</v>
      </c>
      <c r="AI588" s="71">
        <v>3934837.6736663119</v>
      </c>
      <c r="AJ588" s="71">
        <v>4130897.1016975599</v>
      </c>
      <c r="AK588" s="71">
        <v>0</v>
      </c>
      <c r="AL588" s="71">
        <v>0</v>
      </c>
      <c r="AM588" s="71">
        <v>303517.9874553628</v>
      </c>
      <c r="AN588" s="71">
        <v>0</v>
      </c>
      <c r="AO588" s="71">
        <v>0</v>
      </c>
      <c r="AP588" s="71">
        <v>8959045.7912781723</v>
      </c>
      <c r="AQ588" s="72"/>
      <c r="AR588" s="71">
        <v>18</v>
      </c>
      <c r="AS588" s="71">
        <v>2</v>
      </c>
      <c r="AT588" s="71">
        <v>1</v>
      </c>
      <c r="AU588" s="71">
        <v>0</v>
      </c>
      <c r="AV588" s="71">
        <v>0</v>
      </c>
      <c r="AW588" s="71">
        <v>0</v>
      </c>
      <c r="AX588" s="71"/>
      <c r="AY588" s="72"/>
      <c r="AZ588" s="71">
        <v>98.6</v>
      </c>
      <c r="BA588" s="71">
        <v>24.9</v>
      </c>
      <c r="BB588" s="71">
        <v>2250</v>
      </c>
      <c r="BC588" s="71">
        <v>0</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2336</v>
      </c>
      <c r="B589" s="70">
        <v>456</v>
      </c>
      <c r="C589" s="70">
        <v>14</v>
      </c>
      <c r="D589" s="70">
        <v>27</v>
      </c>
      <c r="E589" s="70">
        <v>2017</v>
      </c>
      <c r="F589" s="70" t="s">
        <v>156</v>
      </c>
      <c r="G589" s="70" t="s">
        <v>2322</v>
      </c>
      <c r="H589" s="70" t="s">
        <v>2323</v>
      </c>
      <c r="I589" s="148"/>
      <c r="J589" s="71">
        <v>0.20068751817117381</v>
      </c>
      <c r="K589" s="71">
        <v>0.13548869492448187</v>
      </c>
      <c r="L589" s="71">
        <v>1.8435964355986498</v>
      </c>
      <c r="M589" s="71">
        <v>2.2871206273586933</v>
      </c>
      <c r="N589" s="71">
        <v>2.5825223644106909</v>
      </c>
      <c r="O589" s="71">
        <v>1.8180585802120262</v>
      </c>
      <c r="P589" s="71">
        <v>2.3753482834729107</v>
      </c>
      <c r="Q589" s="71">
        <v>0.14637277852806899</v>
      </c>
      <c r="R589" s="71">
        <v>0</v>
      </c>
      <c r="S589" s="71">
        <v>0</v>
      </c>
      <c r="T589" s="72"/>
      <c r="U589" s="71">
        <v>40252</v>
      </c>
      <c r="V589" s="71">
        <v>60</v>
      </c>
      <c r="W589" s="71">
        <v>46</v>
      </c>
      <c r="X589" s="71">
        <v>602</v>
      </c>
      <c r="Y589" s="71">
        <v>914</v>
      </c>
      <c r="Z589" s="71">
        <v>1087</v>
      </c>
      <c r="AA589" s="71">
        <v>492</v>
      </c>
      <c r="AB589" s="71">
        <v>2143</v>
      </c>
      <c r="AC589" s="71">
        <v>0</v>
      </c>
      <c r="AD589" s="71">
        <v>0</v>
      </c>
      <c r="AE589" s="72"/>
      <c r="AF589" s="71">
        <v>242255.85081445239</v>
      </c>
      <c r="AG589" s="71">
        <v>109003.39696057769</v>
      </c>
      <c r="AH589" s="71">
        <v>310343.54254804051</v>
      </c>
      <c r="AI589" s="71">
        <v>3957193.8163487338</v>
      </c>
      <c r="AJ589" s="71">
        <v>4093594.0002302388</v>
      </c>
      <c r="AK589" s="71">
        <v>0</v>
      </c>
      <c r="AL589" s="71">
        <v>0</v>
      </c>
      <c r="AM589" s="71">
        <v>294377.22850194463</v>
      </c>
      <c r="AN589" s="71">
        <v>0</v>
      </c>
      <c r="AO589" s="71">
        <v>0</v>
      </c>
      <c r="AP589" s="71">
        <v>9006767.8354039881</v>
      </c>
      <c r="AQ589" s="72"/>
      <c r="AR589" s="71">
        <v>18</v>
      </c>
      <c r="AS589" s="71">
        <v>2</v>
      </c>
      <c r="AT589" s="71">
        <v>1</v>
      </c>
      <c r="AU589" s="71">
        <v>0</v>
      </c>
      <c r="AV589" s="71">
        <v>0</v>
      </c>
      <c r="AW589" s="71">
        <v>0</v>
      </c>
      <c r="AX589" s="71"/>
      <c r="AY589" s="72"/>
      <c r="AZ589" s="71">
        <v>98.6</v>
      </c>
      <c r="BA589" s="71">
        <v>24.9</v>
      </c>
      <c r="BB589" s="71">
        <v>2250</v>
      </c>
      <c r="BC589" s="71">
        <v>0</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2337</v>
      </c>
      <c r="B590" s="70">
        <v>457</v>
      </c>
      <c r="C590" s="70">
        <v>15</v>
      </c>
      <c r="D590" s="70">
        <v>27</v>
      </c>
      <c r="E590" s="70">
        <v>2018</v>
      </c>
      <c r="F590" s="70" t="s">
        <v>183</v>
      </c>
      <c r="G590" s="70" t="s">
        <v>2322</v>
      </c>
      <c r="H590" s="70" t="s">
        <v>2323</v>
      </c>
      <c r="I590" s="148"/>
      <c r="J590" s="71">
        <v>0.16363073136857728</v>
      </c>
      <c r="K590" s="71">
        <v>0.11516598145160215</v>
      </c>
      <c r="L590" s="71">
        <v>1.6565528812144765</v>
      </c>
      <c r="M590" s="71">
        <v>2.0365065070294972</v>
      </c>
      <c r="N590" s="71">
        <v>2.0276796220732893</v>
      </c>
      <c r="O590" s="71">
        <v>1.7691311159423211</v>
      </c>
      <c r="P590" s="71">
        <v>2.370823043527531</v>
      </c>
      <c r="Q590" s="71">
        <v>0.13373355843222001</v>
      </c>
      <c r="R590" s="71">
        <v>0</v>
      </c>
      <c r="S590" s="71">
        <v>0</v>
      </c>
      <c r="T590" s="72"/>
      <c r="U590" s="71">
        <v>38202</v>
      </c>
      <c r="V590" s="71">
        <v>60</v>
      </c>
      <c r="W590" s="71">
        <v>46</v>
      </c>
      <c r="X590" s="71">
        <v>602</v>
      </c>
      <c r="Y590" s="71">
        <v>918</v>
      </c>
      <c r="Z590" s="71">
        <v>1078</v>
      </c>
      <c r="AA590" s="71">
        <v>496</v>
      </c>
      <c r="AB590" s="71">
        <v>2110</v>
      </c>
      <c r="AC590" s="71">
        <v>0</v>
      </c>
      <c r="AD590" s="71">
        <v>0</v>
      </c>
      <c r="AE590" s="72"/>
      <c r="AF590" s="71">
        <v>225869.81022125209</v>
      </c>
      <c r="AG590" s="71">
        <v>91155.369188633878</v>
      </c>
      <c r="AH590" s="71">
        <v>293424.73697816388</v>
      </c>
      <c r="AI590" s="71">
        <v>3949089.990635646</v>
      </c>
      <c r="AJ590" s="71">
        <v>3651271.1828842699</v>
      </c>
      <c r="AK590" s="71">
        <v>0</v>
      </c>
      <c r="AL590" s="71">
        <v>0</v>
      </c>
      <c r="AM590" s="71">
        <v>290443.84360157908</v>
      </c>
      <c r="AN590" s="71">
        <v>0</v>
      </c>
      <c r="AO590" s="71">
        <v>0</v>
      </c>
      <c r="AP590" s="71">
        <v>8501254.9335095454</v>
      </c>
      <c r="AQ590" s="72"/>
      <c r="AR590" s="71">
        <v>18</v>
      </c>
      <c r="AS590" s="71">
        <v>2</v>
      </c>
      <c r="AT590" s="71">
        <v>1</v>
      </c>
      <c r="AU590" s="71">
        <v>0</v>
      </c>
      <c r="AV590" s="71">
        <v>0</v>
      </c>
      <c r="AW590" s="71">
        <v>0</v>
      </c>
      <c r="AX590" s="71"/>
      <c r="AY590" s="72"/>
      <c r="AZ590" s="71">
        <v>99.2</v>
      </c>
      <c r="BA590" s="71">
        <v>25</v>
      </c>
      <c r="BB590" s="71">
        <v>2250</v>
      </c>
      <c r="BC590" s="71">
        <v>0</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2338</v>
      </c>
      <c r="B591" s="70">
        <v>458</v>
      </c>
      <c r="C591" s="70">
        <v>16</v>
      </c>
      <c r="D591" s="70">
        <v>27</v>
      </c>
      <c r="E591" s="70">
        <v>2019</v>
      </c>
      <c r="F591" s="70" t="s">
        <v>158</v>
      </c>
      <c r="G591" s="70" t="s">
        <v>2322</v>
      </c>
      <c r="H591" s="70" t="s">
        <v>2323</v>
      </c>
      <c r="I591" s="148"/>
      <c r="J591" s="71">
        <v>0.16167123299796121</v>
      </c>
      <c r="K591" s="71">
        <v>0.11014225449427342</v>
      </c>
      <c r="L591" s="71">
        <v>1.6712689323280028</v>
      </c>
      <c r="M591" s="71">
        <v>1.883870674767363</v>
      </c>
      <c r="N591" s="71">
        <v>1.9848095169661981</v>
      </c>
      <c r="O591" s="71">
        <v>1.6899149382199345</v>
      </c>
      <c r="P591" s="71">
        <v>2.3164636588336047</v>
      </c>
      <c r="Q591" s="71">
        <v>0.12798699533420199</v>
      </c>
      <c r="R591" s="71">
        <v>0</v>
      </c>
      <c r="S591" s="71">
        <v>0</v>
      </c>
      <c r="T591" s="72"/>
      <c r="U591" s="71">
        <v>39026</v>
      </c>
      <c r="V591" s="71">
        <v>60</v>
      </c>
      <c r="W591" s="71">
        <v>46</v>
      </c>
      <c r="X591" s="71">
        <v>602</v>
      </c>
      <c r="Y591" s="71">
        <v>918</v>
      </c>
      <c r="Z591" s="71">
        <v>1058</v>
      </c>
      <c r="AA591" s="71">
        <v>481</v>
      </c>
      <c r="AB591" s="71">
        <v>2074</v>
      </c>
      <c r="AC591" s="71">
        <v>0</v>
      </c>
      <c r="AD591" s="71">
        <v>0</v>
      </c>
      <c r="AE591" s="72"/>
      <c r="AF591" s="71">
        <v>226391.17342359829</v>
      </c>
      <c r="AG591" s="71">
        <v>95789.645479342493</v>
      </c>
      <c r="AH591" s="71">
        <v>310980.40407595452</v>
      </c>
      <c r="AI591" s="71">
        <v>3814210.3730299659</v>
      </c>
      <c r="AJ591" s="71">
        <v>3519798.8317861771</v>
      </c>
      <c r="AK591" s="71">
        <v>0</v>
      </c>
      <c r="AL591" s="71">
        <v>0</v>
      </c>
      <c r="AM591" s="71">
        <v>282463.18693635921</v>
      </c>
      <c r="AN591" s="71">
        <v>0</v>
      </c>
      <c r="AO591" s="71">
        <v>0</v>
      </c>
      <c r="AP591" s="71">
        <v>8249633.6147313975</v>
      </c>
      <c r="AQ591" s="72"/>
      <c r="AR591" s="71">
        <v>18</v>
      </c>
      <c r="AS591" s="71">
        <v>2</v>
      </c>
      <c r="AT591" s="71">
        <v>1</v>
      </c>
      <c r="AU591" s="71">
        <v>0</v>
      </c>
      <c r="AV591" s="71">
        <v>0</v>
      </c>
      <c r="AW591" s="71">
        <v>0</v>
      </c>
      <c r="AX591" s="71"/>
      <c r="AY591" s="72"/>
      <c r="AZ591" s="71">
        <v>98.9</v>
      </c>
      <c r="BA591" s="71">
        <v>24.9</v>
      </c>
      <c r="BB591" s="71">
        <v>2250</v>
      </c>
      <c r="BC591" s="71">
        <v>0</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2339</v>
      </c>
      <c r="B592" s="70">
        <v>459</v>
      </c>
      <c r="C592" s="70">
        <v>17</v>
      </c>
      <c r="D592" s="70">
        <v>27</v>
      </c>
      <c r="E592" s="70">
        <v>2020</v>
      </c>
      <c r="F592" s="70" t="s">
        <v>159</v>
      </c>
      <c r="G592" s="70" t="s">
        <v>2322</v>
      </c>
      <c r="H592" s="70" t="s">
        <v>2323</v>
      </c>
      <c r="I592" s="148"/>
      <c r="J592" s="71">
        <v>0</v>
      </c>
      <c r="K592" s="71">
        <v>0.12785901637309163</v>
      </c>
      <c r="L592" s="71">
        <v>1.6802246316521414</v>
      </c>
      <c r="M592" s="71">
        <v>2.3810124575199172</v>
      </c>
      <c r="N592" s="71">
        <v>2.2369760341481602</v>
      </c>
      <c r="O592" s="71">
        <v>1.4624117293012167</v>
      </c>
      <c r="P592" s="71">
        <v>2.2020463463704529</v>
      </c>
      <c r="Q592" s="71">
        <v>0.11974922922320599</v>
      </c>
      <c r="R592" s="71">
        <v>0</v>
      </c>
      <c r="S592" s="71">
        <v>5.2216451797371208E-2</v>
      </c>
      <c r="T592" s="72"/>
      <c r="U592" s="71">
        <v>0</v>
      </c>
      <c r="V592" s="71">
        <v>66</v>
      </c>
      <c r="W592" s="71">
        <v>56</v>
      </c>
      <c r="X592" s="71">
        <v>721</v>
      </c>
      <c r="Y592" s="71">
        <v>910</v>
      </c>
      <c r="Z592" s="71">
        <v>1045</v>
      </c>
      <c r="AA592" s="71">
        <v>486</v>
      </c>
      <c r="AB592" s="71">
        <v>2031</v>
      </c>
      <c r="AC592" s="71">
        <v>0</v>
      </c>
      <c r="AD592" s="71">
        <v>5.2216451797371208E-2</v>
      </c>
      <c r="AE592" s="72"/>
      <c r="AF592" s="71">
        <v>0</v>
      </c>
      <c r="AG592" s="71">
        <v>98443.980872292363</v>
      </c>
      <c r="AH592" s="71">
        <v>305023.67521203408</v>
      </c>
      <c r="AI592" s="71">
        <v>4667327.6620357661</v>
      </c>
      <c r="AJ592" s="71">
        <v>4264672.1757352948</v>
      </c>
      <c r="AK592" s="71"/>
      <c r="AL592" s="71"/>
      <c r="AM592" s="71">
        <v>265068.06488063675</v>
      </c>
      <c r="AN592" s="71"/>
      <c r="AO592" s="71"/>
      <c r="AP592" s="71">
        <v>9600535.5587360244</v>
      </c>
      <c r="AQ592" s="72"/>
      <c r="AR592" s="71">
        <v>18</v>
      </c>
      <c r="AS592" s="71">
        <v>2</v>
      </c>
      <c r="AT592" s="71">
        <v>1</v>
      </c>
      <c r="AU592" s="71">
        <v>0</v>
      </c>
      <c r="AV592" s="71">
        <v>0</v>
      </c>
      <c r="AW592" s="71">
        <v>0</v>
      </c>
      <c r="AX592" s="71"/>
      <c r="AY592" s="72"/>
      <c r="AZ592" s="71">
        <v>98.9</v>
      </c>
      <c r="BA592" s="71">
        <v>24.9</v>
      </c>
      <c r="BB592" s="71">
        <v>2250</v>
      </c>
      <c r="BC592" s="71">
        <v>0</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2340</v>
      </c>
      <c r="B593" s="70">
        <v>459</v>
      </c>
      <c r="C593" s="70">
        <v>18</v>
      </c>
      <c r="D593" s="70">
        <v>27</v>
      </c>
      <c r="E593" s="70">
        <v>2021</v>
      </c>
      <c r="F593" s="70" t="s">
        <v>160</v>
      </c>
      <c r="G593" s="70" t="s">
        <v>2322</v>
      </c>
      <c r="H593" s="70" t="s">
        <v>2323</v>
      </c>
      <c r="I593" s="148"/>
      <c r="J593" s="71">
        <v>9.6955259004593508E-2</v>
      </c>
      <c r="K593" s="71">
        <v>0.14408306677035568</v>
      </c>
      <c r="L593" s="71">
        <v>1.6982865741523223</v>
      </c>
      <c r="M593" s="71">
        <v>2.2374965310099748</v>
      </c>
      <c r="N593" s="71">
        <v>1.9633303017222465</v>
      </c>
      <c r="O593" s="71">
        <v>1.4257333149427824</v>
      </c>
      <c r="P593" s="71">
        <v>2.2721922418960658</v>
      </c>
      <c r="Q593" s="71">
        <v>0.1161319566135</v>
      </c>
      <c r="R593" s="71">
        <v>0</v>
      </c>
      <c r="S593" s="71">
        <v>9.2459022329874366E-2</v>
      </c>
      <c r="T593" s="72"/>
      <c r="U593" s="71">
        <v>28448</v>
      </c>
      <c r="V593" s="71">
        <v>66</v>
      </c>
      <c r="W593" s="71">
        <v>56</v>
      </c>
      <c r="X593" s="71">
        <v>721</v>
      </c>
      <c r="Y593" s="71">
        <v>901</v>
      </c>
      <c r="Z593" s="71">
        <v>1049</v>
      </c>
      <c r="AA593" s="71">
        <v>489</v>
      </c>
      <c r="AB593" s="71">
        <v>1989</v>
      </c>
      <c r="AC593" s="71">
        <v>0</v>
      </c>
      <c r="AD593" s="71">
        <v>9.2459022329874366E-2</v>
      </c>
      <c r="AE593" s="72"/>
      <c r="AF593" s="71">
        <v>148970.01253914923</v>
      </c>
      <c r="AG593" s="71">
        <v>111369.20441705258</v>
      </c>
      <c r="AH593" s="71">
        <v>313208.75173278281</v>
      </c>
      <c r="AI593" s="71">
        <v>5008970.5456548249</v>
      </c>
      <c r="AJ593" s="71">
        <v>3942907.2020489979</v>
      </c>
      <c r="AK593" s="71">
        <v>0</v>
      </c>
      <c r="AL593" s="71">
        <v>0</v>
      </c>
      <c r="AM593" s="71">
        <v>261083.87284972001</v>
      </c>
      <c r="AN593" s="71">
        <v>0</v>
      </c>
      <c r="AO593" s="71">
        <v>0</v>
      </c>
      <c r="AP593" s="71">
        <v>9786509.5892425273</v>
      </c>
      <c r="AQ593" s="72"/>
      <c r="AR593" s="71">
        <v>18</v>
      </c>
      <c r="AS593" s="71">
        <v>2</v>
      </c>
      <c r="AT593" s="71">
        <v>0</v>
      </c>
      <c r="AU593" s="71">
        <v>0</v>
      </c>
      <c r="AV593" s="71">
        <v>0</v>
      </c>
      <c r="AW593" s="71">
        <v>0</v>
      </c>
      <c r="AX593" s="71"/>
      <c r="AY593" s="72"/>
      <c r="AZ593" s="71">
        <v>98.9</v>
      </c>
      <c r="BA593" s="71">
        <v>24.9</v>
      </c>
      <c r="BB593" s="71">
        <v>0</v>
      </c>
      <c r="BC593" s="71">
        <v>0</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2341</v>
      </c>
      <c r="B594" s="70">
        <v>459</v>
      </c>
      <c r="C594" s="70">
        <v>19</v>
      </c>
      <c r="D594" s="70">
        <v>27</v>
      </c>
      <c r="E594" s="70">
        <v>2022</v>
      </c>
      <c r="F594" s="70" t="s">
        <v>161</v>
      </c>
      <c r="G594" s="70" t="s">
        <v>2322</v>
      </c>
      <c r="H594" s="70" t="s">
        <v>2323</v>
      </c>
      <c r="I594" s="148"/>
      <c r="J594" s="71">
        <v>0.10994147522442967</v>
      </c>
      <c r="K594" s="71">
        <v>0.13523594535396724</v>
      </c>
      <c r="L594" s="71">
        <v>1.2703990073037712</v>
      </c>
      <c r="M594" s="71">
        <v>2.5785772963484175</v>
      </c>
      <c r="N594" s="71">
        <v>2.0997455966767071</v>
      </c>
      <c r="O594" s="71">
        <v>1.4834354538460652</v>
      </c>
      <c r="P594" s="71">
        <v>2.2746888067573199</v>
      </c>
      <c r="Q594" s="71">
        <v>0.11485506273132141</v>
      </c>
      <c r="R594" s="71">
        <v>0</v>
      </c>
      <c r="S594" s="71">
        <v>0.1153722533564536</v>
      </c>
      <c r="T594" s="72"/>
      <c r="U594" s="71">
        <v>32724</v>
      </c>
      <c r="V594" s="71">
        <v>66</v>
      </c>
      <c r="W594" s="71">
        <v>56</v>
      </c>
      <c r="X594" s="71">
        <v>721</v>
      </c>
      <c r="Y594" s="71">
        <v>890</v>
      </c>
      <c r="Z594" s="71">
        <v>1037</v>
      </c>
      <c r="AA594" s="71">
        <v>497</v>
      </c>
      <c r="AB594" s="71">
        <v>1951</v>
      </c>
      <c r="AC594" s="71">
        <v>0</v>
      </c>
      <c r="AD594" s="71">
        <v>0.1153722533564536</v>
      </c>
      <c r="AE594" s="72"/>
      <c r="AF594" s="71">
        <v>154443.87270639391</v>
      </c>
      <c r="AG594" s="71">
        <v>111097.8471461892</v>
      </c>
      <c r="AH594" s="71">
        <v>274933.10355023609</v>
      </c>
      <c r="AI594" s="71">
        <v>4997840.3255150672</v>
      </c>
      <c r="AJ594" s="71">
        <v>3917925.9067536993</v>
      </c>
      <c r="AK594" s="71">
        <v>0</v>
      </c>
      <c r="AL594" s="71">
        <v>0</v>
      </c>
      <c r="AM594" s="71">
        <v>251927.35138828249</v>
      </c>
      <c r="AN594" s="71">
        <v>0</v>
      </c>
      <c r="AO594" s="71">
        <v>0</v>
      </c>
      <c r="AP594" s="71">
        <v>9708168.4070598688</v>
      </c>
      <c r="AQ594" s="72"/>
      <c r="AR594" s="71">
        <v>18</v>
      </c>
      <c r="AS594" s="71">
        <v>2</v>
      </c>
      <c r="AT594" s="71">
        <v>0</v>
      </c>
      <c r="AU594" s="71">
        <v>0</v>
      </c>
      <c r="AV594" s="71">
        <v>0</v>
      </c>
      <c r="AW594" s="71">
        <v>0</v>
      </c>
      <c r="AX594" s="71"/>
      <c r="AY594" s="72"/>
      <c r="AZ594" s="71">
        <v>98.9</v>
      </c>
      <c r="BA594" s="71">
        <v>24.9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2342</v>
      </c>
      <c r="B595" s="70">
        <v>459</v>
      </c>
      <c r="C595" s="70">
        <v>20</v>
      </c>
      <c r="D595" s="70">
        <v>27</v>
      </c>
      <c r="E595" s="70">
        <v>2023</v>
      </c>
      <c r="F595" s="70" t="s">
        <v>1539</v>
      </c>
      <c r="G595" s="70" t="s">
        <v>2322</v>
      </c>
      <c r="H595" s="70" t="s">
        <v>2323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19</v>
      </c>
      <c r="AS595" s="71">
        <v>2</v>
      </c>
      <c r="AT595" s="71">
        <v>0</v>
      </c>
      <c r="AU595" s="71">
        <v>0</v>
      </c>
      <c r="AV595" s="71">
        <v>0</v>
      </c>
      <c r="AW595" s="71">
        <v>0</v>
      </c>
      <c r="AX595" s="71"/>
      <c r="AY595" s="72"/>
      <c r="AZ595" s="71">
        <v>103</v>
      </c>
      <c r="BA595" s="71">
        <v>24.9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2343</v>
      </c>
      <c r="B596" s="70">
        <v>459</v>
      </c>
      <c r="C596" s="70">
        <v>21</v>
      </c>
      <c r="D596" s="70">
        <v>27</v>
      </c>
      <c r="E596" s="70">
        <v>2024</v>
      </c>
      <c r="F596" s="70" t="s">
        <v>1554</v>
      </c>
      <c r="G596" s="1064" t="s">
        <v>2322</v>
      </c>
      <c r="H596" s="70" t="s">
        <v>2323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2344</v>
      </c>
      <c r="B597" s="70">
        <v>52</v>
      </c>
      <c r="C597" s="70">
        <v>1</v>
      </c>
      <c r="D597" s="70">
        <v>4</v>
      </c>
      <c r="E597" s="70">
        <v>1990</v>
      </c>
      <c r="F597" s="70" t="s">
        <v>787</v>
      </c>
      <c r="G597" s="1064" t="s">
        <v>1663</v>
      </c>
      <c r="H597" s="70" t="s">
        <v>1664</v>
      </c>
      <c r="I597" s="148"/>
      <c r="J597" s="71">
        <v>4.9335293905885411</v>
      </c>
      <c r="K597" s="71">
        <v>2.3009223880106848</v>
      </c>
      <c r="L597" s="71">
        <v>0.25648661918826132</v>
      </c>
      <c r="M597" s="71">
        <v>2.8002618946105291</v>
      </c>
      <c r="N597" s="71">
        <v>6.6424762252662886</v>
      </c>
      <c r="O597" s="71">
        <v>1.303147973070534</v>
      </c>
      <c r="P597" s="71">
        <v>2.7922941677064328</v>
      </c>
      <c r="Q597" s="71">
        <v>0.290331576298404</v>
      </c>
      <c r="R597" s="71">
        <v>9.739142439645109</v>
      </c>
      <c r="S597" s="71">
        <v>0.23642061722145269</v>
      </c>
      <c r="T597" s="72"/>
      <c r="U597" s="71">
        <v>138516</v>
      </c>
      <c r="V597" s="71">
        <v>421</v>
      </c>
      <c r="W597" s="71">
        <v>3</v>
      </c>
      <c r="X597" s="71">
        <v>939</v>
      </c>
      <c r="Y597" s="71">
        <v>1421</v>
      </c>
      <c r="Z597" s="71">
        <v>536</v>
      </c>
      <c r="AA597" s="71">
        <v>678</v>
      </c>
      <c r="AB597" s="71">
        <v>4714</v>
      </c>
      <c r="AC597" s="71">
        <v>1686837</v>
      </c>
      <c r="AD597" s="71">
        <v>0.23642061722145269</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2345</v>
      </c>
      <c r="B598" s="70">
        <v>53</v>
      </c>
      <c r="C598" s="70">
        <v>2</v>
      </c>
      <c r="D598" s="70">
        <v>4</v>
      </c>
      <c r="E598" s="70">
        <v>2005</v>
      </c>
      <c r="F598" s="70" t="s">
        <v>789</v>
      </c>
      <c r="G598" s="70" t="s">
        <v>1663</v>
      </c>
      <c r="H598" s="70" t="s">
        <v>1664</v>
      </c>
      <c r="I598" s="148"/>
      <c r="J598" s="71">
        <v>3.652213911907777</v>
      </c>
      <c r="K598" s="71">
        <v>1.032662188482349</v>
      </c>
      <c r="L598" s="71">
        <v>0</v>
      </c>
      <c r="M598" s="71">
        <v>3.6946468678831259</v>
      </c>
      <c r="N598" s="71">
        <v>6.445019424497004</v>
      </c>
      <c r="O598" s="71">
        <v>2.395128789371046</v>
      </c>
      <c r="P598" s="71">
        <v>3.1378860290133539</v>
      </c>
      <c r="Q598" s="71">
        <v>0.16560814491968001</v>
      </c>
      <c r="R598" s="71">
        <v>6.8289816234751459</v>
      </c>
      <c r="S598" s="71">
        <v>0.53702867894660733</v>
      </c>
      <c r="T598" s="72"/>
      <c r="U598" s="71">
        <v>112800</v>
      </c>
      <c r="V598" s="71">
        <v>315</v>
      </c>
      <c r="W598" s="71">
        <v>0</v>
      </c>
      <c r="X598" s="71">
        <v>600</v>
      </c>
      <c r="Y598" s="71">
        <v>1314</v>
      </c>
      <c r="Z598" s="71">
        <v>1140</v>
      </c>
      <c r="AA598" s="71">
        <v>624</v>
      </c>
      <c r="AB598" s="71">
        <v>2811</v>
      </c>
      <c r="AC598" s="71">
        <v>1207564</v>
      </c>
      <c r="AD598" s="71">
        <v>0.53702867894660733</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2346</v>
      </c>
      <c r="B599" s="70">
        <v>54</v>
      </c>
      <c r="C599" s="70">
        <v>3</v>
      </c>
      <c r="D599" s="70">
        <v>4</v>
      </c>
      <c r="E599" s="70">
        <v>2006</v>
      </c>
      <c r="F599" s="70" t="s">
        <v>790</v>
      </c>
      <c r="G599" s="70" t="s">
        <v>1663</v>
      </c>
      <c r="H599" s="70" t="s">
        <v>1664</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2347</v>
      </c>
      <c r="B600" s="70">
        <v>55</v>
      </c>
      <c r="C600" s="70">
        <v>4</v>
      </c>
      <c r="D600" s="70">
        <v>4</v>
      </c>
      <c r="E600" s="70">
        <v>2007</v>
      </c>
      <c r="F600" s="70" t="s">
        <v>791</v>
      </c>
      <c r="G600" s="70" t="s">
        <v>1663</v>
      </c>
      <c r="H600" s="70" t="s">
        <v>1664</v>
      </c>
      <c r="I600" s="148"/>
      <c r="J600" s="71">
        <v>2.5330833445754259</v>
      </c>
      <c r="K600" s="71">
        <v>0.80549195773026616</v>
      </c>
      <c r="L600" s="71">
        <v>8.2068816575081902E-2</v>
      </c>
      <c r="M600" s="71">
        <v>4.7146032158293254</v>
      </c>
      <c r="N600" s="71">
        <v>6.1639350369707282</v>
      </c>
      <c r="O600" s="71">
        <v>2.2251806866293991</v>
      </c>
      <c r="P600" s="71">
        <v>3.1507113702092631</v>
      </c>
      <c r="Q600" s="71">
        <v>0.16521282969072401</v>
      </c>
      <c r="R600" s="71">
        <v>6.4584318007549566</v>
      </c>
      <c r="S600" s="71">
        <v>0.1883361143330736</v>
      </c>
      <c r="T600" s="72"/>
      <c r="U600" s="71">
        <v>83187</v>
      </c>
      <c r="V600" s="71">
        <v>268</v>
      </c>
      <c r="W600" s="71">
        <v>1</v>
      </c>
      <c r="X600" s="71">
        <v>959</v>
      </c>
      <c r="Y600" s="71">
        <v>1260</v>
      </c>
      <c r="Z600" s="71">
        <v>1101</v>
      </c>
      <c r="AA600" s="71">
        <v>617</v>
      </c>
      <c r="AB600" s="71">
        <v>2656</v>
      </c>
      <c r="AC600" s="71">
        <v>1174808</v>
      </c>
      <c r="AD600" s="71">
        <v>0.1883361143330736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2348</v>
      </c>
      <c r="B601" s="70">
        <v>56</v>
      </c>
      <c r="C601" s="70">
        <v>5</v>
      </c>
      <c r="D601" s="70">
        <v>4</v>
      </c>
      <c r="E601" s="70">
        <v>2008</v>
      </c>
      <c r="F601" s="70" t="s">
        <v>792</v>
      </c>
      <c r="G601" s="70" t="s">
        <v>1663</v>
      </c>
      <c r="H601" s="70" t="s">
        <v>1664</v>
      </c>
      <c r="I601" s="148"/>
      <c r="J601" s="71">
        <v>2.1103393941953832</v>
      </c>
      <c r="K601" s="71">
        <v>0.70694603729506889</v>
      </c>
      <c r="L601" s="71">
        <v>0.56690660541671067</v>
      </c>
      <c r="M601" s="71">
        <v>5.5165423033629537</v>
      </c>
      <c r="N601" s="71">
        <v>6.1080812835932097</v>
      </c>
      <c r="O601" s="71">
        <v>2.093105770102655</v>
      </c>
      <c r="P601" s="71">
        <v>3.024704305123826</v>
      </c>
      <c r="Q601" s="71">
        <v>0.15752124384894001</v>
      </c>
      <c r="R601" s="71">
        <v>7.1162197589496907</v>
      </c>
      <c r="S601" s="71">
        <v>0.12783514911958019</v>
      </c>
      <c r="T601" s="72"/>
      <c r="U601" s="71">
        <v>72817</v>
      </c>
      <c r="V601" s="71">
        <v>268</v>
      </c>
      <c r="W601" s="71">
        <v>8</v>
      </c>
      <c r="X601" s="71">
        <v>959</v>
      </c>
      <c r="Y601" s="71">
        <v>1232</v>
      </c>
      <c r="Z601" s="71">
        <v>1072</v>
      </c>
      <c r="AA601" s="71">
        <v>593</v>
      </c>
      <c r="AB601" s="71">
        <v>2574</v>
      </c>
      <c r="AC601" s="71">
        <v>1344156</v>
      </c>
      <c r="AD601" s="71">
        <v>0.12783514911958019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2349</v>
      </c>
      <c r="B602" s="70">
        <v>57</v>
      </c>
      <c r="C602" s="70">
        <v>6</v>
      </c>
      <c r="D602" s="70">
        <v>4</v>
      </c>
      <c r="E602" s="70">
        <v>2009</v>
      </c>
      <c r="F602" s="70" t="s">
        <v>176</v>
      </c>
      <c r="G602" s="70" t="s">
        <v>1663</v>
      </c>
      <c r="H602" s="70" t="s">
        <v>1664</v>
      </c>
      <c r="I602" s="148"/>
      <c r="J602" s="71">
        <v>1.619482472309133</v>
      </c>
      <c r="K602" s="71">
        <v>0.37906407573257112</v>
      </c>
      <c r="L602" s="71">
        <v>0.30919747980404139</v>
      </c>
      <c r="M602" s="71">
        <v>4.3544702358159588</v>
      </c>
      <c r="N602" s="71">
        <v>5.1995665320865418</v>
      </c>
      <c r="O602" s="71">
        <v>2.1027668483434709</v>
      </c>
      <c r="P602" s="71">
        <v>2.9313895582435938</v>
      </c>
      <c r="Q602" s="71">
        <v>0.14510212494956301</v>
      </c>
      <c r="R602" s="71">
        <v>7.2637127867174192</v>
      </c>
      <c r="S602" s="71">
        <v>0.30357853802000001</v>
      </c>
      <c r="T602" s="72"/>
      <c r="U602" s="71">
        <v>56431</v>
      </c>
      <c r="V602" s="71">
        <v>176</v>
      </c>
      <c r="W602" s="71">
        <v>5</v>
      </c>
      <c r="X602" s="71">
        <v>956</v>
      </c>
      <c r="Y602" s="71">
        <v>1221</v>
      </c>
      <c r="Z602" s="71">
        <v>1063</v>
      </c>
      <c r="AA602" s="71">
        <v>590</v>
      </c>
      <c r="AB602" s="71">
        <v>2489</v>
      </c>
      <c r="AC602" s="71">
        <v>1338511</v>
      </c>
      <c r="AD602" s="71">
        <v>0.30357853802000001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0.66100000000000003</v>
      </c>
      <c r="BL602" s="71">
        <v>0</v>
      </c>
      <c r="BM602" s="71">
        <v>0</v>
      </c>
      <c r="BN602" s="72"/>
      <c r="BO602" s="71">
        <v>0</v>
      </c>
      <c r="BP602" s="71">
        <v>0</v>
      </c>
      <c r="BQ602" s="71">
        <v>0</v>
      </c>
      <c r="BR602" s="71">
        <v>1</v>
      </c>
      <c r="BS602" s="71">
        <v>0</v>
      </c>
      <c r="BT602" s="71">
        <v>0</v>
      </c>
      <c r="BU602"/>
      <c r="BV602" s="70">
        <v>0.66100000000000003</v>
      </c>
      <c r="BW602" s="70">
        <v>0</v>
      </c>
      <c r="BX602" s="70">
        <v>0</v>
      </c>
      <c r="BY602" s="70">
        <v>0</v>
      </c>
      <c r="BZ602" s="70">
        <v>0</v>
      </c>
      <c r="CA602" s="70">
        <v>0</v>
      </c>
      <c r="CB602" s="70">
        <v>0</v>
      </c>
      <c r="CC602" s="70">
        <v>0</v>
      </c>
      <c r="CD602" s="70">
        <v>0</v>
      </c>
    </row>
    <row r="603" spans="1:82">
      <c r="A603" s="70" t="s">
        <v>2350</v>
      </c>
      <c r="B603" s="70">
        <v>58</v>
      </c>
      <c r="C603" s="70">
        <v>7</v>
      </c>
      <c r="D603" s="70">
        <v>4</v>
      </c>
      <c r="E603" s="70">
        <v>2010</v>
      </c>
      <c r="F603" s="70" t="s">
        <v>177</v>
      </c>
      <c r="G603" s="70" t="s">
        <v>1663</v>
      </c>
      <c r="H603" s="70" t="s">
        <v>1664</v>
      </c>
      <c r="I603" s="148"/>
      <c r="J603" s="71">
        <v>1.9290536869998309</v>
      </c>
      <c r="K603" s="71">
        <v>0.39532828410915788</v>
      </c>
      <c r="L603" s="71">
        <v>0.28149408227081341</v>
      </c>
      <c r="M603" s="71">
        <v>3.8978581696196262</v>
      </c>
      <c r="N603" s="71">
        <v>4.9910653060411381</v>
      </c>
      <c r="O603" s="71">
        <v>2.106823866710815</v>
      </c>
      <c r="P603" s="71">
        <v>3.0166636944489351</v>
      </c>
      <c r="Q603" s="71">
        <v>0.14832539959813201</v>
      </c>
      <c r="R603" s="71">
        <v>7.9479837271061866</v>
      </c>
      <c r="S603" s="71">
        <v>0.36633949300000013</v>
      </c>
      <c r="T603" s="72"/>
      <c r="U603" s="71">
        <v>75245</v>
      </c>
      <c r="V603" s="71">
        <v>176</v>
      </c>
      <c r="W603" s="71">
        <v>5</v>
      </c>
      <c r="X603" s="71">
        <v>956</v>
      </c>
      <c r="Y603" s="71">
        <v>1192</v>
      </c>
      <c r="Z603" s="71">
        <v>1070</v>
      </c>
      <c r="AA603" s="71">
        <v>592</v>
      </c>
      <c r="AB603" s="71">
        <v>2438</v>
      </c>
      <c r="AC603" s="71">
        <v>1387945</v>
      </c>
      <c r="AD603" s="71">
        <v>0.36633949300000013</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0.69299999999999995</v>
      </c>
      <c r="BL603" s="71">
        <v>0</v>
      </c>
      <c r="BM603" s="71">
        <v>0</v>
      </c>
      <c r="BN603" s="72"/>
      <c r="BO603" s="71">
        <v>0</v>
      </c>
      <c r="BP603" s="71">
        <v>0</v>
      </c>
      <c r="BQ603" s="71">
        <v>0</v>
      </c>
      <c r="BR603" s="71">
        <v>1</v>
      </c>
      <c r="BS603" s="71">
        <v>0</v>
      </c>
      <c r="BT603" s="71">
        <v>0</v>
      </c>
      <c r="BU603"/>
      <c r="BV603" s="70">
        <v>0.69299999999999995</v>
      </c>
      <c r="BW603" s="70">
        <v>0</v>
      </c>
      <c r="BX603" s="70">
        <v>0</v>
      </c>
      <c r="BY603" s="70">
        <v>0</v>
      </c>
      <c r="BZ603" s="70">
        <v>0</v>
      </c>
      <c r="CA603" s="70">
        <v>0</v>
      </c>
      <c r="CB603" s="70">
        <v>0</v>
      </c>
      <c r="CC603" s="70">
        <v>0</v>
      </c>
      <c r="CD603" s="70">
        <v>0</v>
      </c>
    </row>
    <row r="604" spans="1:82">
      <c r="A604" s="70" t="s">
        <v>2351</v>
      </c>
      <c r="B604" s="70">
        <v>59</v>
      </c>
      <c r="C604" s="70">
        <v>8</v>
      </c>
      <c r="D604" s="70">
        <v>4</v>
      </c>
      <c r="E604" s="70">
        <v>2011</v>
      </c>
      <c r="F604" s="70" t="s">
        <v>178</v>
      </c>
      <c r="G604" s="70" t="s">
        <v>1663</v>
      </c>
      <c r="H604" s="70" t="s">
        <v>1664</v>
      </c>
      <c r="I604" s="148"/>
      <c r="J604" s="71">
        <v>2.3852164104066542</v>
      </c>
      <c r="K604" s="71">
        <v>0.55392845969582138</v>
      </c>
      <c r="L604" s="71">
        <v>0.26265448978024641</v>
      </c>
      <c r="M604" s="71">
        <v>4.9240907294788041</v>
      </c>
      <c r="N604" s="71">
        <v>5.9118800060676948</v>
      </c>
      <c r="O604" s="71">
        <v>2.0697348571920311</v>
      </c>
      <c r="P604" s="71">
        <v>2.9492808119631402</v>
      </c>
      <c r="Q604" s="71">
        <v>0.165477464572995</v>
      </c>
      <c r="R604" s="71">
        <v>8.0102098604123828</v>
      </c>
      <c r="S604" s="71">
        <v>0.17727338174000001</v>
      </c>
      <c r="T604" s="72"/>
      <c r="U604" s="71">
        <v>87623</v>
      </c>
      <c r="V604" s="71">
        <v>176</v>
      </c>
      <c r="W604" s="71">
        <v>5</v>
      </c>
      <c r="X604" s="71">
        <v>956</v>
      </c>
      <c r="Y604" s="71">
        <v>1173</v>
      </c>
      <c r="Z604" s="71">
        <v>1074</v>
      </c>
      <c r="AA604" s="71">
        <v>596</v>
      </c>
      <c r="AB604" s="71">
        <v>2358</v>
      </c>
      <c r="AC604" s="71">
        <v>1396498</v>
      </c>
      <c r="AD604" s="71">
        <v>0.17727338174000001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0.71499999999999997</v>
      </c>
      <c r="BL604" s="71">
        <v>0</v>
      </c>
      <c r="BM604" s="71">
        <v>0</v>
      </c>
      <c r="BN604" s="72"/>
      <c r="BO604" s="71">
        <v>0</v>
      </c>
      <c r="BP604" s="71">
        <v>0</v>
      </c>
      <c r="BQ604" s="71">
        <v>0</v>
      </c>
      <c r="BR604" s="71">
        <v>1</v>
      </c>
      <c r="BS604" s="71">
        <v>0</v>
      </c>
      <c r="BT604" s="71">
        <v>0</v>
      </c>
      <c r="BU604"/>
      <c r="BV604" s="70">
        <v>0.71499999999999997</v>
      </c>
      <c r="BW604" s="70">
        <v>0</v>
      </c>
      <c r="BX604" s="70">
        <v>0</v>
      </c>
      <c r="BY604" s="70">
        <v>0</v>
      </c>
      <c r="BZ604" s="70">
        <v>0</v>
      </c>
      <c r="CA604" s="70">
        <v>0</v>
      </c>
      <c r="CB604" s="70">
        <v>0</v>
      </c>
      <c r="CC604" s="70">
        <v>0</v>
      </c>
      <c r="CD604" s="70">
        <v>0</v>
      </c>
    </row>
    <row r="605" spans="1:82">
      <c r="A605" s="70" t="s">
        <v>2352</v>
      </c>
      <c r="B605" s="70">
        <v>60</v>
      </c>
      <c r="C605" s="70">
        <v>9</v>
      </c>
      <c r="D605" s="70">
        <v>4</v>
      </c>
      <c r="E605" s="70">
        <v>2012</v>
      </c>
      <c r="F605" s="70" t="s">
        <v>179</v>
      </c>
      <c r="G605" s="70" t="s">
        <v>1663</v>
      </c>
      <c r="H605" s="70" t="s">
        <v>1664</v>
      </c>
      <c r="I605" s="148"/>
      <c r="J605" s="71">
        <v>1.5032965091402599</v>
      </c>
      <c r="K605" s="71">
        <v>0.62402183359833607</v>
      </c>
      <c r="L605" s="71">
        <v>0.2650105699485088</v>
      </c>
      <c r="M605" s="71">
        <v>6.1157050405173674</v>
      </c>
      <c r="N605" s="71">
        <v>6.4887212754516357</v>
      </c>
      <c r="O605" s="71">
        <v>2.0706554596298203</v>
      </c>
      <c r="P605" s="71">
        <v>2.9461543097686111</v>
      </c>
      <c r="Q605" s="71">
        <v>0.17605187973859901</v>
      </c>
      <c r="R605" s="71">
        <v>8.3113590751500386</v>
      </c>
      <c r="S605" s="71">
        <v>0.23851551015</v>
      </c>
      <c r="T605" s="72"/>
      <c r="U605" s="71">
        <v>52913</v>
      </c>
      <c r="V605" s="71">
        <v>176</v>
      </c>
      <c r="W605" s="71">
        <v>5</v>
      </c>
      <c r="X605" s="71">
        <v>956</v>
      </c>
      <c r="Y605" s="71">
        <v>1172</v>
      </c>
      <c r="Z605" s="71">
        <v>1083</v>
      </c>
      <c r="AA605" s="71">
        <v>592</v>
      </c>
      <c r="AB605" s="71">
        <v>2309</v>
      </c>
      <c r="AC605" s="71">
        <v>1411470</v>
      </c>
      <c r="AD605" s="71">
        <v>0.23851551015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0.70699999999999996</v>
      </c>
      <c r="BL605" s="71">
        <v>0</v>
      </c>
      <c r="BM605" s="71">
        <v>0</v>
      </c>
      <c r="BN605" s="72"/>
      <c r="BO605" s="71">
        <v>0</v>
      </c>
      <c r="BP605" s="71">
        <v>0</v>
      </c>
      <c r="BQ605" s="71">
        <v>0</v>
      </c>
      <c r="BR605" s="71">
        <v>1</v>
      </c>
      <c r="BS605" s="71">
        <v>0</v>
      </c>
      <c r="BT605" s="71">
        <v>0</v>
      </c>
      <c r="BU605"/>
      <c r="BV605" s="70">
        <v>0.70699999999999996</v>
      </c>
      <c r="BW605" s="70">
        <v>0</v>
      </c>
      <c r="BX605" s="70">
        <v>0</v>
      </c>
      <c r="BY605" s="70">
        <v>0</v>
      </c>
      <c r="BZ605" s="70">
        <v>0</v>
      </c>
      <c r="CA605" s="70">
        <v>0</v>
      </c>
      <c r="CB605" s="70">
        <v>0</v>
      </c>
      <c r="CC605" s="70">
        <v>0</v>
      </c>
      <c r="CD605" s="70">
        <v>0</v>
      </c>
    </row>
    <row r="606" spans="1:82">
      <c r="A606" s="70" t="s">
        <v>2353</v>
      </c>
      <c r="B606" s="70">
        <v>61</v>
      </c>
      <c r="C606" s="70">
        <v>10</v>
      </c>
      <c r="D606" s="70">
        <v>4</v>
      </c>
      <c r="E606" s="70">
        <v>2013</v>
      </c>
      <c r="F606" s="70" t="s">
        <v>180</v>
      </c>
      <c r="G606" s="70" t="s">
        <v>1663</v>
      </c>
      <c r="H606" s="70" t="s">
        <v>1664</v>
      </c>
      <c r="I606" s="148"/>
      <c r="J606" s="71">
        <v>1.5391709313408339</v>
      </c>
      <c r="K606" s="71">
        <v>0.51575617398665252</v>
      </c>
      <c r="L606" s="71">
        <v>0.23402522977777079</v>
      </c>
      <c r="M606" s="71">
        <v>5.6877519031874408</v>
      </c>
      <c r="N606" s="71">
        <v>6.2508750729409934</v>
      </c>
      <c r="O606" s="71">
        <v>1.9638533991277214</v>
      </c>
      <c r="P606" s="71">
        <v>2.9722415323329616</v>
      </c>
      <c r="Q606" s="71">
        <v>0.177142706797423</v>
      </c>
      <c r="R606" s="71">
        <v>4.7263403909727728</v>
      </c>
      <c r="S606" s="71">
        <v>0.3169643955</v>
      </c>
      <c r="T606" s="72"/>
      <c r="U606" s="71">
        <v>55162</v>
      </c>
      <c r="V606" s="71">
        <v>176</v>
      </c>
      <c r="W606" s="71">
        <v>5</v>
      </c>
      <c r="X606" s="71">
        <v>956</v>
      </c>
      <c r="Y606" s="71">
        <v>1165</v>
      </c>
      <c r="Z606" s="71">
        <v>1073</v>
      </c>
      <c r="AA606" s="71">
        <v>595</v>
      </c>
      <c r="AB606" s="71">
        <v>2290</v>
      </c>
      <c r="AC606" s="71">
        <v>783494</v>
      </c>
      <c r="AD606" s="71">
        <v>0.3169643955</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0.68100000000000005</v>
      </c>
      <c r="BL606" s="71">
        <v>0</v>
      </c>
      <c r="BM606" s="71">
        <v>0</v>
      </c>
      <c r="BN606" s="72"/>
      <c r="BO606" s="71">
        <v>0</v>
      </c>
      <c r="BP606" s="71">
        <v>0</v>
      </c>
      <c r="BQ606" s="71">
        <v>0</v>
      </c>
      <c r="BR606" s="71">
        <v>1</v>
      </c>
      <c r="BS606" s="71">
        <v>0</v>
      </c>
      <c r="BT606" s="71">
        <v>0</v>
      </c>
      <c r="BU606"/>
      <c r="BV606" s="70">
        <v>0.68100000000000005</v>
      </c>
      <c r="BW606" s="70">
        <v>0</v>
      </c>
      <c r="BX606" s="70">
        <v>0</v>
      </c>
      <c r="BY606" s="70">
        <v>0</v>
      </c>
      <c r="BZ606" s="70">
        <v>0</v>
      </c>
      <c r="CA606" s="70">
        <v>0</v>
      </c>
      <c r="CB606" s="70">
        <v>0</v>
      </c>
      <c r="CC606" s="70">
        <v>0</v>
      </c>
      <c r="CD606" s="70">
        <v>0</v>
      </c>
    </row>
    <row r="607" spans="1:82">
      <c r="A607" s="70" t="s">
        <v>2354</v>
      </c>
      <c r="B607" s="70">
        <v>62</v>
      </c>
      <c r="C607" s="70">
        <v>11</v>
      </c>
      <c r="D607" s="70">
        <v>4</v>
      </c>
      <c r="E607" s="70">
        <v>2014</v>
      </c>
      <c r="F607" s="70" t="s">
        <v>181</v>
      </c>
      <c r="G607" s="70" t="s">
        <v>1663</v>
      </c>
      <c r="H607" s="70" t="s">
        <v>1664</v>
      </c>
      <c r="I607" s="148"/>
      <c r="J607" s="71">
        <v>1.3573809195938349</v>
      </c>
      <c r="K607" s="71">
        <v>0.49578274384724758</v>
      </c>
      <c r="L607" s="71">
        <v>0.27511837159562069</v>
      </c>
      <c r="M607" s="71">
        <v>5.6322400752885038</v>
      </c>
      <c r="N607" s="71">
        <v>6.5222854362930116</v>
      </c>
      <c r="O607" s="71">
        <v>1.8733026852079624</v>
      </c>
      <c r="P607" s="71">
        <v>2.9475201574015522</v>
      </c>
      <c r="Q607" s="71">
        <v>0.16595013566049299</v>
      </c>
      <c r="R607" s="71">
        <v>4.6160315240987186</v>
      </c>
      <c r="S607" s="71">
        <v>0.2148630386</v>
      </c>
      <c r="T607" s="72"/>
      <c r="U607" s="71">
        <v>54028</v>
      </c>
      <c r="V607" s="71">
        <v>147</v>
      </c>
      <c r="W607" s="71">
        <v>6</v>
      </c>
      <c r="X607" s="71">
        <v>900</v>
      </c>
      <c r="Y607" s="71">
        <v>1148</v>
      </c>
      <c r="Z607" s="71">
        <v>1078</v>
      </c>
      <c r="AA607" s="71">
        <v>587</v>
      </c>
      <c r="AB607" s="71">
        <v>2236</v>
      </c>
      <c r="AC607" s="71">
        <v>767614</v>
      </c>
      <c r="AD607" s="71">
        <v>0.2148630386</v>
      </c>
      <c r="AE607" s="72"/>
      <c r="AF607" s="71"/>
      <c r="AG607" s="71"/>
      <c r="AH607" s="71"/>
      <c r="AI607" s="71"/>
      <c r="AJ607" s="71"/>
      <c r="AK607" s="71"/>
      <c r="AL607" s="71"/>
      <c r="AM607" s="71"/>
      <c r="AN607" s="71"/>
      <c r="AO607" s="71"/>
      <c r="AP607" s="71"/>
      <c r="AQ607" s="72"/>
      <c r="AR607" s="71">
        <v>0</v>
      </c>
      <c r="AS607" s="71">
        <v>1</v>
      </c>
      <c r="AT607" s="71">
        <v>0</v>
      </c>
      <c r="AU607" s="71">
        <v>0</v>
      </c>
      <c r="AV607" s="71">
        <v>0</v>
      </c>
      <c r="AW607" s="71">
        <v>0</v>
      </c>
      <c r="AX607" s="71"/>
      <c r="AY607" s="72"/>
      <c r="AZ607" s="71">
        <v>0</v>
      </c>
      <c r="BA607" s="71">
        <v>10</v>
      </c>
      <c r="BB607" s="71">
        <v>0</v>
      </c>
      <c r="BC607" s="71">
        <v>0</v>
      </c>
      <c r="BD607" s="71">
        <v>0</v>
      </c>
      <c r="BE607" s="71">
        <v>0</v>
      </c>
      <c r="BF607" s="71"/>
      <c r="BG607" s="72"/>
      <c r="BH607" s="71">
        <v>0</v>
      </c>
      <c r="BI607" s="71">
        <v>0</v>
      </c>
      <c r="BJ607" s="71">
        <v>0</v>
      </c>
      <c r="BK607" s="71">
        <v>0.64200000000000002</v>
      </c>
      <c r="BL607" s="71">
        <v>0</v>
      </c>
      <c r="BM607" s="71">
        <v>0</v>
      </c>
      <c r="BN607" s="72"/>
      <c r="BO607" s="71">
        <v>0</v>
      </c>
      <c r="BP607" s="71">
        <v>0</v>
      </c>
      <c r="BQ607" s="71">
        <v>0</v>
      </c>
      <c r="BR607" s="71">
        <v>1</v>
      </c>
      <c r="BS607" s="71">
        <v>0</v>
      </c>
      <c r="BT607" s="71">
        <v>0</v>
      </c>
      <c r="BU607"/>
      <c r="BV607" s="70">
        <v>0.64200000000000002</v>
      </c>
      <c r="BW607" s="70">
        <v>0</v>
      </c>
      <c r="BX607" s="70">
        <v>0</v>
      </c>
      <c r="BY607" s="70">
        <v>0</v>
      </c>
      <c r="BZ607" s="70">
        <v>0</v>
      </c>
      <c r="CA607" s="70">
        <v>0</v>
      </c>
      <c r="CB607" s="70">
        <v>0</v>
      </c>
      <c r="CC607" s="70">
        <v>0</v>
      </c>
      <c r="CD607" s="70">
        <v>0</v>
      </c>
    </row>
    <row r="608" spans="1:82">
      <c r="A608" s="70" t="s">
        <v>2355</v>
      </c>
      <c r="B608" s="70">
        <v>63</v>
      </c>
      <c r="C608" s="70">
        <v>12</v>
      </c>
      <c r="D608" s="70">
        <v>4</v>
      </c>
      <c r="E608" s="70">
        <v>2015</v>
      </c>
      <c r="F608" s="70" t="s">
        <v>182</v>
      </c>
      <c r="G608" s="70" t="s">
        <v>1663</v>
      </c>
      <c r="H608" s="70" t="s">
        <v>1664</v>
      </c>
      <c r="I608" s="148"/>
      <c r="J608" s="71">
        <v>2.3183884093083438</v>
      </c>
      <c r="K608" s="71">
        <v>0.47540411335105159</v>
      </c>
      <c r="L608" s="71">
        <v>0.28959078747995409</v>
      </c>
      <c r="M608" s="71">
        <v>5.4496025341606504</v>
      </c>
      <c r="N608" s="71">
        <v>5.9717316249400616</v>
      </c>
      <c r="O608" s="71">
        <v>1.8451188698051235</v>
      </c>
      <c r="P608" s="71">
        <v>2.9950765363856187</v>
      </c>
      <c r="Q608" s="71">
        <v>0.160347519658912</v>
      </c>
      <c r="R608" s="71">
        <v>4.4233704328289827</v>
      </c>
      <c r="S608" s="71">
        <v>0.37769726260000008</v>
      </c>
      <c r="T608" s="72"/>
      <c r="U608" s="71">
        <v>92520</v>
      </c>
      <c r="V608" s="71">
        <v>147</v>
      </c>
      <c r="W608" s="71">
        <v>6</v>
      </c>
      <c r="X608" s="71">
        <v>900</v>
      </c>
      <c r="Y608" s="71">
        <v>1142</v>
      </c>
      <c r="Z608" s="71">
        <v>1072</v>
      </c>
      <c r="AA608" s="71">
        <v>596</v>
      </c>
      <c r="AB608" s="71">
        <v>2207</v>
      </c>
      <c r="AC608" s="71">
        <v>756103</v>
      </c>
      <c r="AD608" s="71">
        <v>0.37769726260000008</v>
      </c>
      <c r="AE608" s="72"/>
      <c r="AF608" s="71">
        <v>714004.64856948424</v>
      </c>
      <c r="AG608" s="71">
        <v>316723.6655457968</v>
      </c>
      <c r="AH608" s="71">
        <v>37444.628730002209</v>
      </c>
      <c r="AI608" s="71">
        <v>5724073.047799251</v>
      </c>
      <c r="AJ608" s="71">
        <v>5057972.384439473</v>
      </c>
      <c r="AK608" s="71">
        <v>0</v>
      </c>
      <c r="AL608" s="71">
        <v>0</v>
      </c>
      <c r="AM608" s="71">
        <v>302460.09198320069</v>
      </c>
      <c r="AN608" s="71">
        <v>0</v>
      </c>
      <c r="AO608" s="71">
        <v>0</v>
      </c>
      <c r="AP608" s="71">
        <v>12152678.467067208</v>
      </c>
      <c r="AQ608" s="72"/>
      <c r="AR608" s="71">
        <v>0</v>
      </c>
      <c r="AS608" s="71">
        <v>1</v>
      </c>
      <c r="AT608" s="71">
        <v>0</v>
      </c>
      <c r="AU608" s="71">
        <v>0</v>
      </c>
      <c r="AV608" s="71">
        <v>0</v>
      </c>
      <c r="AW608" s="71">
        <v>0</v>
      </c>
      <c r="AX608" s="71"/>
      <c r="AY608" s="72"/>
      <c r="AZ608" s="71">
        <v>0</v>
      </c>
      <c r="BA608" s="71">
        <v>10</v>
      </c>
      <c r="BB608" s="71">
        <v>0</v>
      </c>
      <c r="BC608" s="71">
        <v>0</v>
      </c>
      <c r="BD608" s="71">
        <v>0</v>
      </c>
      <c r="BE608" s="71">
        <v>0</v>
      </c>
      <c r="BF608" s="71"/>
      <c r="BG608" s="72"/>
      <c r="BH608" s="71">
        <v>0</v>
      </c>
      <c r="BI608" s="71">
        <v>0</v>
      </c>
      <c r="BJ608" s="71">
        <v>0</v>
      </c>
      <c r="BK608" s="71">
        <v>0.63600000000000001</v>
      </c>
      <c r="BL608" s="71">
        <v>0</v>
      </c>
      <c r="BM608" s="71">
        <v>0</v>
      </c>
      <c r="BN608" s="72"/>
      <c r="BO608" s="71">
        <v>0</v>
      </c>
      <c r="BP608" s="71">
        <v>0</v>
      </c>
      <c r="BQ608" s="71">
        <v>0</v>
      </c>
      <c r="BR608" s="71">
        <v>1</v>
      </c>
      <c r="BS608" s="71">
        <v>0</v>
      </c>
      <c r="BT608" s="71">
        <v>0</v>
      </c>
      <c r="BU608"/>
      <c r="BV608" s="70">
        <v>0.63600000000000001</v>
      </c>
      <c r="BW608" s="70">
        <v>0</v>
      </c>
      <c r="BX608" s="70">
        <v>0</v>
      </c>
      <c r="BY608" s="70">
        <v>0</v>
      </c>
      <c r="BZ608" s="70">
        <v>0</v>
      </c>
      <c r="CA608" s="70">
        <v>0</v>
      </c>
      <c r="CB608" s="70">
        <v>0</v>
      </c>
      <c r="CC608" s="70">
        <v>0</v>
      </c>
      <c r="CD608" s="70">
        <v>0</v>
      </c>
    </row>
    <row r="609" spans="1:82">
      <c r="A609" s="70" t="s">
        <v>2356</v>
      </c>
      <c r="B609" s="70">
        <v>64</v>
      </c>
      <c r="C609" s="70">
        <v>13</v>
      </c>
      <c r="D609" s="70">
        <v>4</v>
      </c>
      <c r="E609" s="70">
        <v>2016</v>
      </c>
      <c r="F609" s="70" t="s">
        <v>155</v>
      </c>
      <c r="G609" s="70" t="s">
        <v>1663</v>
      </c>
      <c r="H609" s="70" t="s">
        <v>1664</v>
      </c>
      <c r="I609" s="148"/>
      <c r="J609" s="71">
        <v>2.7542176736545829</v>
      </c>
      <c r="K609" s="71">
        <v>0.4484382688463161</v>
      </c>
      <c r="L609" s="71">
        <v>0.31141092450582564</v>
      </c>
      <c r="M609" s="71">
        <v>4.6724021624447447</v>
      </c>
      <c r="N609" s="71">
        <v>5.9080066504093365</v>
      </c>
      <c r="O609" s="71">
        <v>1.8346147455064159</v>
      </c>
      <c r="P609" s="71">
        <v>3.0707122623263738</v>
      </c>
      <c r="Q609" s="71">
        <v>0.15164696379675416</v>
      </c>
      <c r="R609" s="71">
        <v>4.4174121259783234</v>
      </c>
      <c r="S609" s="71">
        <v>0.19113720187500002</v>
      </c>
      <c r="T609" s="72"/>
      <c r="U609" s="71">
        <v>104622</v>
      </c>
      <c r="V609" s="71">
        <v>147</v>
      </c>
      <c r="W609" s="71">
        <v>6</v>
      </c>
      <c r="X609" s="71">
        <v>900</v>
      </c>
      <c r="Y609" s="71">
        <v>1111</v>
      </c>
      <c r="Z609" s="71">
        <v>1079</v>
      </c>
      <c r="AA609" s="71">
        <v>632</v>
      </c>
      <c r="AB609" s="71">
        <v>2147</v>
      </c>
      <c r="AC609" s="71">
        <v>754450.50840897439</v>
      </c>
      <c r="AD609" s="71">
        <v>0.191137201875</v>
      </c>
      <c r="AE609" s="72"/>
      <c r="AF609" s="71">
        <v>863078.75950652652</v>
      </c>
      <c r="AG609" s="71">
        <v>301902.42665776127</v>
      </c>
      <c r="AH609" s="71">
        <v>31736.167955333629</v>
      </c>
      <c r="AI609" s="71">
        <v>5713766.1532998551</v>
      </c>
      <c r="AJ609" s="71">
        <v>4887655.9562655427</v>
      </c>
      <c r="AK609" s="71">
        <v>0</v>
      </c>
      <c r="AL609" s="71">
        <v>0</v>
      </c>
      <c r="AM609" s="71">
        <v>294465.93721945962</v>
      </c>
      <c r="AN609" s="71">
        <v>0</v>
      </c>
      <c r="AO609" s="71">
        <v>0</v>
      </c>
      <c r="AP609" s="71">
        <v>12092605.400904479</v>
      </c>
      <c r="AQ609" s="72"/>
      <c r="AR609" s="71">
        <v>0</v>
      </c>
      <c r="AS609" s="71">
        <v>1</v>
      </c>
      <c r="AT609" s="71">
        <v>0</v>
      </c>
      <c r="AU609" s="71">
        <v>0</v>
      </c>
      <c r="AV609" s="71">
        <v>0</v>
      </c>
      <c r="AW609" s="71">
        <v>0</v>
      </c>
      <c r="AX609" s="71"/>
      <c r="AY609" s="72"/>
      <c r="AZ609" s="71">
        <v>0</v>
      </c>
      <c r="BA609" s="71">
        <v>10</v>
      </c>
      <c r="BB609" s="71">
        <v>0</v>
      </c>
      <c r="BC609" s="71">
        <v>0</v>
      </c>
      <c r="BD609" s="71">
        <v>0</v>
      </c>
      <c r="BE609" s="71">
        <v>0</v>
      </c>
      <c r="BF609" s="71"/>
      <c r="BG609" s="72"/>
      <c r="BH609" s="71">
        <v>0</v>
      </c>
      <c r="BI609" s="71">
        <v>0</v>
      </c>
      <c r="BJ609" s="71">
        <v>0</v>
      </c>
      <c r="BK609" s="71">
        <v>0.66500000000000004</v>
      </c>
      <c r="BL609" s="71">
        <v>0</v>
      </c>
      <c r="BM609" s="71">
        <v>0</v>
      </c>
      <c r="BN609" s="72"/>
      <c r="BO609" s="71">
        <v>0</v>
      </c>
      <c r="BP609" s="71">
        <v>0</v>
      </c>
      <c r="BQ609" s="71">
        <v>0</v>
      </c>
      <c r="BR609" s="71">
        <v>1</v>
      </c>
      <c r="BS609" s="71">
        <v>0</v>
      </c>
      <c r="BT609" s="71">
        <v>0</v>
      </c>
      <c r="BU609"/>
      <c r="BV609" s="70">
        <v>0.66500000000000004</v>
      </c>
      <c r="BW609" s="70">
        <v>0</v>
      </c>
      <c r="BX609" s="70">
        <v>0</v>
      </c>
      <c r="BY609" s="70">
        <v>0</v>
      </c>
      <c r="BZ609" s="70">
        <v>0</v>
      </c>
      <c r="CA609" s="70">
        <v>0</v>
      </c>
      <c r="CB609" s="70">
        <v>0</v>
      </c>
      <c r="CC609" s="70">
        <v>0</v>
      </c>
      <c r="CD609" s="70">
        <v>0</v>
      </c>
    </row>
    <row r="610" spans="1:82">
      <c r="A610" s="70" t="s">
        <v>2357</v>
      </c>
      <c r="B610" s="70">
        <v>65</v>
      </c>
      <c r="C610" s="70">
        <v>14</v>
      </c>
      <c r="D610" s="70">
        <v>4</v>
      </c>
      <c r="E610" s="70">
        <v>2017</v>
      </c>
      <c r="F610" s="70" t="s">
        <v>156</v>
      </c>
      <c r="G610" s="70" t="s">
        <v>1663</v>
      </c>
      <c r="H610" s="70" t="s">
        <v>1664</v>
      </c>
      <c r="I610" s="148"/>
      <c r="J610" s="71">
        <v>2.4806825392361809</v>
      </c>
      <c r="K610" s="71">
        <v>0.45823676698865257</v>
      </c>
      <c r="L610" s="71">
        <v>0.28111377280529015</v>
      </c>
      <c r="M610" s="71">
        <v>4.6849707863611556</v>
      </c>
      <c r="N610" s="71">
        <v>5.6928624329693012</v>
      </c>
      <c r="O610" s="71">
        <v>1.8280938621635185</v>
      </c>
      <c r="P610" s="71">
        <v>3.0802280586498312</v>
      </c>
      <c r="Q610" s="71">
        <v>0.14343576057346999</v>
      </c>
      <c r="R610" s="71">
        <v>4.3685866193098164</v>
      </c>
      <c r="S610" s="71">
        <v>0.29769945821000005</v>
      </c>
      <c r="T610" s="72"/>
      <c r="U610" s="71">
        <v>92722</v>
      </c>
      <c r="V610" s="71">
        <v>147</v>
      </c>
      <c r="W610" s="71">
        <v>6</v>
      </c>
      <c r="X610" s="71">
        <v>900</v>
      </c>
      <c r="Y610" s="71">
        <v>1094</v>
      </c>
      <c r="Z610" s="71">
        <v>1093</v>
      </c>
      <c r="AA610" s="71">
        <v>638</v>
      </c>
      <c r="AB610" s="71">
        <v>2100</v>
      </c>
      <c r="AC610" s="71">
        <v>760915.99999999988</v>
      </c>
      <c r="AD610" s="71">
        <v>0.29769945820999999</v>
      </c>
      <c r="AE610" s="72"/>
      <c r="AF610" s="71">
        <v>751629.88103700348</v>
      </c>
      <c r="AG610" s="71">
        <v>302779.61869999819</v>
      </c>
      <c r="AH610" s="71">
        <v>38769.08694474549</v>
      </c>
      <c r="AI610" s="71">
        <v>5572403.98205839</v>
      </c>
      <c r="AJ610" s="71">
        <v>4364309.0348670343</v>
      </c>
      <c r="AK610" s="71">
        <v>0</v>
      </c>
      <c r="AL610" s="71">
        <v>0</v>
      </c>
      <c r="AM610" s="71">
        <v>288470.45256840112</v>
      </c>
      <c r="AN610" s="71">
        <v>0</v>
      </c>
      <c r="AO610" s="71">
        <v>0</v>
      </c>
      <c r="AP610" s="71">
        <v>11318362.056175571</v>
      </c>
      <c r="AQ610" s="72"/>
      <c r="AR610" s="71">
        <v>0</v>
      </c>
      <c r="AS610" s="71">
        <v>1</v>
      </c>
      <c r="AT610" s="71">
        <v>0</v>
      </c>
      <c r="AU610" s="71">
        <v>0</v>
      </c>
      <c r="AV610" s="71">
        <v>0</v>
      </c>
      <c r="AW610" s="71">
        <v>0</v>
      </c>
      <c r="AX610" s="71"/>
      <c r="AY610" s="72"/>
      <c r="AZ610" s="71">
        <v>0</v>
      </c>
      <c r="BA610" s="71">
        <v>10</v>
      </c>
      <c r="BB610" s="71">
        <v>0</v>
      </c>
      <c r="BC610" s="71">
        <v>0</v>
      </c>
      <c r="BD610" s="71">
        <v>0</v>
      </c>
      <c r="BE610" s="71">
        <v>0</v>
      </c>
      <c r="BF610" s="71"/>
      <c r="BG610" s="72"/>
      <c r="BH610" s="71">
        <v>0</v>
      </c>
      <c r="BI610" s="71">
        <v>0</v>
      </c>
      <c r="BJ610" s="71">
        <v>0</v>
      </c>
      <c r="BK610" s="71">
        <v>0.64700000000000002</v>
      </c>
      <c r="BL610" s="71">
        <v>0</v>
      </c>
      <c r="BM610" s="71">
        <v>0</v>
      </c>
      <c r="BN610" s="72"/>
      <c r="BO610" s="71">
        <v>0</v>
      </c>
      <c r="BP610" s="71">
        <v>0</v>
      </c>
      <c r="BQ610" s="71">
        <v>0</v>
      </c>
      <c r="BR610" s="71">
        <v>1</v>
      </c>
      <c r="BS610" s="71">
        <v>0</v>
      </c>
      <c r="BT610" s="71">
        <v>0</v>
      </c>
      <c r="BU610"/>
      <c r="BV610" s="70">
        <v>0.64700000000000002</v>
      </c>
      <c r="BW610" s="70">
        <v>0</v>
      </c>
      <c r="BX610" s="70">
        <v>0</v>
      </c>
      <c r="BY610" s="70">
        <v>0</v>
      </c>
      <c r="BZ610" s="70">
        <v>0</v>
      </c>
      <c r="CA610" s="70">
        <v>0</v>
      </c>
      <c r="CB610" s="70">
        <v>0</v>
      </c>
      <c r="CC610" s="70">
        <v>0</v>
      </c>
      <c r="CD610" s="70">
        <v>0</v>
      </c>
    </row>
    <row r="611" spans="1:82">
      <c r="A611" s="70" t="s">
        <v>2358</v>
      </c>
      <c r="B611" s="70">
        <v>66</v>
      </c>
      <c r="C611" s="70">
        <v>15</v>
      </c>
      <c r="D611" s="70">
        <v>4</v>
      </c>
      <c r="E611" s="70">
        <v>2018</v>
      </c>
      <c r="F611" s="70" t="s">
        <v>183</v>
      </c>
      <c r="G611" s="70" t="s">
        <v>1663</v>
      </c>
      <c r="H611" s="70" t="s">
        <v>1664</v>
      </c>
      <c r="I611" s="148"/>
      <c r="J611" s="71">
        <v>2.4526573924240136</v>
      </c>
      <c r="K611" s="71">
        <v>0.42649431475253768</v>
      </c>
      <c r="L611" s="71">
        <v>0.25788567810443608</v>
      </c>
      <c r="M611" s="71">
        <v>4.7080774201180393</v>
      </c>
      <c r="N611" s="71">
        <v>5.121548005792822</v>
      </c>
      <c r="O611" s="71">
        <v>1.7445142636796729</v>
      </c>
      <c r="P611" s="71">
        <v>3.0304471967670463</v>
      </c>
      <c r="Q611" s="71">
        <v>0.129106757595465</v>
      </c>
      <c r="R611" s="71">
        <v>4.5177951432407646</v>
      </c>
      <c r="S611" s="71">
        <v>0.27353199119999999</v>
      </c>
      <c r="T611" s="72"/>
      <c r="U611" s="71">
        <v>95789</v>
      </c>
      <c r="V611" s="71">
        <v>147</v>
      </c>
      <c r="W611" s="71">
        <v>6</v>
      </c>
      <c r="X611" s="71">
        <v>900</v>
      </c>
      <c r="Y611" s="71">
        <v>1069</v>
      </c>
      <c r="Z611" s="71">
        <v>1063</v>
      </c>
      <c r="AA611" s="71">
        <v>634</v>
      </c>
      <c r="AB611" s="71">
        <v>2037</v>
      </c>
      <c r="AC611" s="71">
        <v>783820.99999999988</v>
      </c>
      <c r="AD611" s="71">
        <v>0.27353199119999999</v>
      </c>
      <c r="AE611" s="72"/>
      <c r="AF611" s="71">
        <v>779461.30634660379</v>
      </c>
      <c r="AG611" s="71">
        <v>273943.12341724167</v>
      </c>
      <c r="AH611" s="71">
        <v>36539.869215746752</v>
      </c>
      <c r="AI611" s="71">
        <v>5696135.1140928287</v>
      </c>
      <c r="AJ611" s="71">
        <v>3961528.0296040308</v>
      </c>
      <c r="AK611" s="71">
        <v>0</v>
      </c>
      <c r="AL611" s="71">
        <v>0</v>
      </c>
      <c r="AM611" s="71">
        <v>280395.31251962867</v>
      </c>
      <c r="AN611" s="71">
        <v>0</v>
      </c>
      <c r="AO611" s="71">
        <v>0</v>
      </c>
      <c r="AP611" s="71">
        <v>11028002.75519608</v>
      </c>
      <c r="AQ611" s="72"/>
      <c r="AR611" s="71">
        <v>0</v>
      </c>
      <c r="AS611" s="71">
        <v>1</v>
      </c>
      <c r="AT611" s="71">
        <v>0</v>
      </c>
      <c r="AU611" s="71">
        <v>0</v>
      </c>
      <c r="AV611" s="71">
        <v>0</v>
      </c>
      <c r="AW611" s="71">
        <v>0</v>
      </c>
      <c r="AX611" s="71"/>
      <c r="AY611" s="72"/>
      <c r="AZ611" s="71">
        <v>0</v>
      </c>
      <c r="BA611" s="71">
        <v>10</v>
      </c>
      <c r="BB611" s="71">
        <v>0</v>
      </c>
      <c r="BC611" s="71">
        <v>0</v>
      </c>
      <c r="BD611" s="71">
        <v>0</v>
      </c>
      <c r="BE611" s="71">
        <v>0</v>
      </c>
      <c r="BF611" s="71"/>
      <c r="BG611" s="72"/>
      <c r="BH611" s="71">
        <v>0</v>
      </c>
      <c r="BI611" s="71">
        <v>0</v>
      </c>
      <c r="BJ611" s="71">
        <v>0</v>
      </c>
      <c r="BK611" s="71">
        <v>0.63100000000000001</v>
      </c>
      <c r="BL611" s="71">
        <v>0</v>
      </c>
      <c r="BM611" s="71">
        <v>0</v>
      </c>
      <c r="BN611" s="72"/>
      <c r="BO611" s="71">
        <v>0</v>
      </c>
      <c r="BP611" s="71">
        <v>0</v>
      </c>
      <c r="BQ611" s="71">
        <v>0</v>
      </c>
      <c r="BR611" s="71">
        <v>1</v>
      </c>
      <c r="BS611" s="71">
        <v>0</v>
      </c>
      <c r="BT611" s="71">
        <v>0</v>
      </c>
      <c r="BU611"/>
      <c r="BV611" s="70">
        <v>0.63100000000000001</v>
      </c>
      <c r="BW611" s="70">
        <v>0</v>
      </c>
      <c r="BX611" s="70">
        <v>0</v>
      </c>
      <c r="BY611" s="70">
        <v>0</v>
      </c>
      <c r="BZ611" s="70">
        <v>0</v>
      </c>
      <c r="CA611" s="70">
        <v>0</v>
      </c>
      <c r="CB611" s="70">
        <v>0</v>
      </c>
      <c r="CC611" s="70">
        <v>0</v>
      </c>
      <c r="CD611" s="70">
        <v>0</v>
      </c>
    </row>
    <row r="612" spans="1:82">
      <c r="A612" s="70" t="s">
        <v>2359</v>
      </c>
      <c r="B612" s="70">
        <v>67</v>
      </c>
      <c r="C612" s="70">
        <v>16</v>
      </c>
      <c r="D612" s="70">
        <v>4</v>
      </c>
      <c r="E612" s="70">
        <v>2019</v>
      </c>
      <c r="F612" s="70" t="s">
        <v>158</v>
      </c>
      <c r="G612" s="70" t="s">
        <v>1663</v>
      </c>
      <c r="H612" s="70" t="s">
        <v>1664</v>
      </c>
      <c r="I612" s="148"/>
      <c r="J612" s="71">
        <v>2.3673149425490556</v>
      </c>
      <c r="K612" s="71">
        <v>0.39575531908945683</v>
      </c>
      <c r="L612" s="71">
        <v>0.25904109393578806</v>
      </c>
      <c r="M612" s="71">
        <v>4.2235729531611534</v>
      </c>
      <c r="N612" s="71">
        <v>5.1265979835264304</v>
      </c>
      <c r="O612" s="71">
        <v>1.6659558417423361</v>
      </c>
      <c r="P612" s="71">
        <v>2.8654799937754571</v>
      </c>
      <c r="Q612" s="71">
        <v>0.123482149307492</v>
      </c>
      <c r="R612" s="71">
        <v>4.1526778958815402</v>
      </c>
      <c r="S612" s="71">
        <v>0.31825419665999999</v>
      </c>
      <c r="T612" s="72"/>
      <c r="U612" s="71">
        <v>97259</v>
      </c>
      <c r="V612" s="71">
        <v>147</v>
      </c>
      <c r="W612" s="71">
        <v>6</v>
      </c>
      <c r="X612" s="71">
        <v>900</v>
      </c>
      <c r="Y612" s="71">
        <v>1057</v>
      </c>
      <c r="Z612" s="71">
        <v>1043</v>
      </c>
      <c r="AA612" s="71">
        <v>595</v>
      </c>
      <c r="AB612" s="71">
        <v>2001</v>
      </c>
      <c r="AC612" s="71">
        <v>732275</v>
      </c>
      <c r="AD612" s="71">
        <v>0.31825419665999999</v>
      </c>
      <c r="AE612" s="72"/>
      <c r="AF612" s="71">
        <v>776596.59131463268</v>
      </c>
      <c r="AG612" s="71">
        <v>273862.00117024587</v>
      </c>
      <c r="AH612" s="71">
        <v>39452.144215471177</v>
      </c>
      <c r="AI612" s="71">
        <v>5581739.5458418773</v>
      </c>
      <c r="AJ612" s="71">
        <v>4131889.7291652579</v>
      </c>
      <c r="AK612" s="71">
        <v>0</v>
      </c>
      <c r="AL612" s="71">
        <v>0</v>
      </c>
      <c r="AM612" s="71">
        <v>272521.136480065</v>
      </c>
      <c r="AN612" s="71">
        <v>0</v>
      </c>
      <c r="AO612" s="71">
        <v>0</v>
      </c>
      <c r="AP612" s="71">
        <v>11076061.14818755</v>
      </c>
      <c r="AQ612" s="72"/>
      <c r="AR612" s="71">
        <v>0</v>
      </c>
      <c r="AS612" s="71">
        <v>1</v>
      </c>
      <c r="AT612" s="71">
        <v>0</v>
      </c>
      <c r="AU612" s="71">
        <v>0</v>
      </c>
      <c r="AV612" s="71">
        <v>0</v>
      </c>
      <c r="AW612" s="71">
        <v>0</v>
      </c>
      <c r="AX612" s="71"/>
      <c r="AY612" s="72"/>
      <c r="AZ612" s="71">
        <v>0</v>
      </c>
      <c r="BA612" s="71">
        <v>10</v>
      </c>
      <c r="BB612" s="71">
        <v>0</v>
      </c>
      <c r="BC612" s="71">
        <v>0</v>
      </c>
      <c r="BD612" s="71">
        <v>0</v>
      </c>
      <c r="BE612" s="71">
        <v>0</v>
      </c>
      <c r="BF612" s="71"/>
      <c r="BG612" s="72"/>
      <c r="BH612" s="71">
        <v>0</v>
      </c>
      <c r="BI612" s="71">
        <v>0</v>
      </c>
      <c r="BJ612" s="71">
        <v>0</v>
      </c>
      <c r="BK612" s="71">
        <v>0.63900000000000001</v>
      </c>
      <c r="BL612" s="71">
        <v>0</v>
      </c>
      <c r="BM612" s="71">
        <v>0</v>
      </c>
      <c r="BN612" s="72"/>
      <c r="BO612" s="71">
        <v>0</v>
      </c>
      <c r="BP612" s="71">
        <v>0</v>
      </c>
      <c r="BQ612" s="71">
        <v>0</v>
      </c>
      <c r="BR612" s="71">
        <v>1</v>
      </c>
      <c r="BS612" s="71">
        <v>0</v>
      </c>
      <c r="BT612" s="71">
        <v>0</v>
      </c>
      <c r="BU612"/>
      <c r="BV612" s="70">
        <v>0.63900000000000001</v>
      </c>
      <c r="BW612" s="70">
        <v>0</v>
      </c>
      <c r="BX612" s="70">
        <v>0</v>
      </c>
      <c r="BY612" s="70">
        <v>0</v>
      </c>
      <c r="BZ612" s="70">
        <v>0</v>
      </c>
      <c r="CA612" s="70">
        <v>0</v>
      </c>
      <c r="CB612" s="70">
        <v>0</v>
      </c>
      <c r="CC612" s="70">
        <v>0</v>
      </c>
      <c r="CD612" s="70">
        <v>0</v>
      </c>
    </row>
    <row r="613" spans="1:82">
      <c r="A613" s="70" t="s">
        <v>2360</v>
      </c>
      <c r="B613" s="70">
        <v>68</v>
      </c>
      <c r="C613" s="70">
        <v>17</v>
      </c>
      <c r="D613" s="70">
        <v>4</v>
      </c>
      <c r="E613" s="70">
        <v>2020</v>
      </c>
      <c r="F613" s="70" t="s">
        <v>159</v>
      </c>
      <c r="G613" s="70" t="s">
        <v>1663</v>
      </c>
      <c r="H613" s="70" t="s">
        <v>1664</v>
      </c>
      <c r="I613" s="148"/>
      <c r="J613" s="71">
        <v>0</v>
      </c>
      <c r="K613" s="71">
        <v>0.35791872685172649</v>
      </c>
      <c r="L613" s="71">
        <v>0.38870249061768114</v>
      </c>
      <c r="M613" s="71">
        <v>3.5746341967508095</v>
      </c>
      <c r="N613" s="71">
        <v>4.663253068291044</v>
      </c>
      <c r="O613" s="71">
        <v>1.4470179216243619</v>
      </c>
      <c r="P613" s="71">
        <v>2.6959209384576535</v>
      </c>
      <c r="Q613" s="71">
        <v>0.115798860755478</v>
      </c>
      <c r="R613" s="71">
        <v>1.0289684670459491</v>
      </c>
      <c r="S613" s="71">
        <v>0.20554830134999999</v>
      </c>
      <c r="T613" s="72"/>
      <c r="U613" s="71">
        <v>0</v>
      </c>
      <c r="V613" s="71">
        <v>123</v>
      </c>
      <c r="W613" s="71">
        <v>8</v>
      </c>
      <c r="X613" s="71">
        <v>801</v>
      </c>
      <c r="Y613" s="71">
        <v>1049</v>
      </c>
      <c r="Z613" s="71">
        <v>1034</v>
      </c>
      <c r="AA613" s="71">
        <v>595</v>
      </c>
      <c r="AB613" s="71">
        <v>1964</v>
      </c>
      <c r="AC613" s="71">
        <v>182404.99999999997</v>
      </c>
      <c r="AD613" s="71">
        <v>0.20554830134999999</v>
      </c>
      <c r="AE613" s="72"/>
      <c r="AF613" s="71">
        <v>0</v>
      </c>
      <c r="AG613" s="71">
        <v>229318.74159150146</v>
      </c>
      <c r="AH613" s="71">
        <v>57002.554821619618</v>
      </c>
      <c r="AI613" s="71">
        <v>4599087.0081095276</v>
      </c>
      <c r="AJ613" s="71">
        <v>4307705.7237628661</v>
      </c>
      <c r="AK613" s="71"/>
      <c r="AL613" s="71"/>
      <c r="AM613" s="71">
        <v>256323.82049511111</v>
      </c>
      <c r="AN613" s="71"/>
      <c r="AO613" s="71"/>
      <c r="AP613" s="71">
        <v>9449437.8487806264</v>
      </c>
      <c r="AQ613" s="72"/>
      <c r="AR613" s="71">
        <v>0</v>
      </c>
      <c r="AS613" s="71">
        <v>1</v>
      </c>
      <c r="AT613" s="71">
        <v>0</v>
      </c>
      <c r="AU613" s="71">
        <v>0</v>
      </c>
      <c r="AV613" s="71">
        <v>0</v>
      </c>
      <c r="AW613" s="71">
        <v>0</v>
      </c>
      <c r="AX613" s="71"/>
      <c r="AY613" s="72"/>
      <c r="AZ613" s="71">
        <v>0</v>
      </c>
      <c r="BA613" s="71">
        <v>10</v>
      </c>
      <c r="BB613" s="71">
        <v>0</v>
      </c>
      <c r="BC613" s="71">
        <v>0</v>
      </c>
      <c r="BD613" s="71">
        <v>0</v>
      </c>
      <c r="BE613" s="71">
        <v>0</v>
      </c>
      <c r="BF613" s="71"/>
      <c r="BG613" s="72"/>
      <c r="BH613" s="71">
        <v>0</v>
      </c>
      <c r="BI613" s="71">
        <v>0</v>
      </c>
      <c r="BJ613" s="71">
        <v>0</v>
      </c>
      <c r="BK613" s="71">
        <v>0.64300000000000002</v>
      </c>
      <c r="BL613" s="71">
        <v>0</v>
      </c>
      <c r="BM613" s="71">
        <v>0</v>
      </c>
      <c r="BN613" s="72"/>
      <c r="BO613" s="71">
        <v>0</v>
      </c>
      <c r="BP613" s="71">
        <v>0</v>
      </c>
      <c r="BQ613" s="71">
        <v>0</v>
      </c>
      <c r="BR613" s="71">
        <v>1</v>
      </c>
      <c r="BS613" s="71">
        <v>0</v>
      </c>
      <c r="BT613" s="71">
        <v>0</v>
      </c>
      <c r="BU613"/>
      <c r="BV613" s="70">
        <v>0.64300000000000002</v>
      </c>
      <c r="BW613" s="70">
        <v>0</v>
      </c>
      <c r="BX613" s="70">
        <v>0</v>
      </c>
      <c r="BY613" s="70">
        <v>0</v>
      </c>
      <c r="BZ613" s="70">
        <v>0</v>
      </c>
      <c r="CA613" s="70">
        <v>0</v>
      </c>
      <c r="CB613" s="70">
        <v>0</v>
      </c>
      <c r="CC613" s="70">
        <v>0</v>
      </c>
      <c r="CD613" s="70">
        <v>0</v>
      </c>
    </row>
    <row r="614" spans="1:82">
      <c r="A614" s="70" t="s">
        <v>2361</v>
      </c>
      <c r="B614" s="70">
        <v>68</v>
      </c>
      <c r="C614" s="70">
        <v>18</v>
      </c>
      <c r="D614" s="70">
        <v>4</v>
      </c>
      <c r="E614" s="70">
        <v>2021</v>
      </c>
      <c r="F614" s="70" t="s">
        <v>160</v>
      </c>
      <c r="G614" s="70" t="s">
        <v>1663</v>
      </c>
      <c r="H614" s="70" t="s">
        <v>1664</v>
      </c>
      <c r="I614" s="148"/>
      <c r="J614" s="71">
        <v>2.8372850151510729</v>
      </c>
      <c r="K614" s="71">
        <v>0.3447750860883354</v>
      </c>
      <c r="L614" s="71">
        <v>0.35472559534724823</v>
      </c>
      <c r="M614" s="71">
        <v>3.6304574494587114</v>
      </c>
      <c r="N614" s="71">
        <v>4.5324361970066285</v>
      </c>
      <c r="O614" s="71">
        <v>1.3985506015978297</v>
      </c>
      <c r="P614" s="71">
        <v>2.7693795013702558</v>
      </c>
      <c r="Q614" s="71">
        <v>0.112745504384449</v>
      </c>
      <c r="R614" s="71">
        <v>2.761697928567564</v>
      </c>
      <c r="S614" s="71">
        <v>0.27030990986999998</v>
      </c>
      <c r="T614" s="72"/>
      <c r="U614" s="71">
        <v>135698</v>
      </c>
      <c r="V614" s="71">
        <v>123</v>
      </c>
      <c r="W614" s="71">
        <v>8</v>
      </c>
      <c r="X614" s="71">
        <v>801</v>
      </c>
      <c r="Y614" s="71">
        <v>1032</v>
      </c>
      <c r="Z614" s="71">
        <v>1029</v>
      </c>
      <c r="AA614" s="71">
        <v>596</v>
      </c>
      <c r="AB614" s="71">
        <v>1931</v>
      </c>
      <c r="AC614" s="71">
        <v>474935.99999999994</v>
      </c>
      <c r="AD614" s="71">
        <v>0.27030990986999998</v>
      </c>
      <c r="AE614" s="72"/>
      <c r="AF614" s="71">
        <v>1039388.2707552975</v>
      </c>
      <c r="AG614" s="71">
        <v>233278.71630530985</v>
      </c>
      <c r="AH614" s="71">
        <v>51106.107739974861</v>
      </c>
      <c r="AI614" s="71">
        <v>5046561.7595961737</v>
      </c>
      <c r="AJ614" s="71">
        <v>4128210.381377114</v>
      </c>
      <c r="AK614" s="71">
        <v>0</v>
      </c>
      <c r="AL614" s="71">
        <v>0</v>
      </c>
      <c r="AM614" s="71">
        <v>253470.56735686745</v>
      </c>
      <c r="AN614" s="71">
        <v>0</v>
      </c>
      <c r="AO614" s="71">
        <v>0</v>
      </c>
      <c r="AP614" s="71">
        <v>10752015.803130737</v>
      </c>
      <c r="AQ614" s="72"/>
      <c r="AR614" s="71">
        <v>0</v>
      </c>
      <c r="AS614" s="71">
        <v>1</v>
      </c>
      <c r="AT614" s="71">
        <v>0</v>
      </c>
      <c r="AU614" s="71">
        <v>0</v>
      </c>
      <c r="AV614" s="71">
        <v>0</v>
      </c>
      <c r="AW614" s="71">
        <v>0</v>
      </c>
      <c r="AX614" s="71"/>
      <c r="AY614" s="72"/>
      <c r="AZ614" s="71">
        <v>0</v>
      </c>
      <c r="BA614" s="71">
        <v>10</v>
      </c>
      <c r="BB614" s="71">
        <v>0</v>
      </c>
      <c r="BC614" s="71">
        <v>0</v>
      </c>
      <c r="BD614" s="71">
        <v>0</v>
      </c>
      <c r="BE614" s="71">
        <v>0</v>
      </c>
      <c r="BF614" s="71"/>
      <c r="BG614" s="72"/>
      <c r="BH614" s="71">
        <v>0</v>
      </c>
      <c r="BI614" s="71">
        <v>0</v>
      </c>
      <c r="BJ614" s="71">
        <v>0</v>
      </c>
      <c r="BK614" s="71">
        <v>0.63800000000000001</v>
      </c>
      <c r="BL614" s="71">
        <v>0</v>
      </c>
      <c r="BM614" s="71">
        <v>0</v>
      </c>
      <c r="BN614" s="72"/>
      <c r="BO614" s="71">
        <v>0</v>
      </c>
      <c r="BP614" s="71">
        <v>0</v>
      </c>
      <c r="BQ614" s="71">
        <v>0</v>
      </c>
      <c r="BR614" s="71">
        <v>1</v>
      </c>
      <c r="BS614" s="71">
        <v>0</v>
      </c>
      <c r="BT614" s="71">
        <v>0</v>
      </c>
      <c r="BU614"/>
      <c r="BV614" s="70">
        <v>0.63800000000000001</v>
      </c>
      <c r="BW614" s="70">
        <v>0</v>
      </c>
      <c r="BX614" s="70">
        <v>0</v>
      </c>
      <c r="BY614" s="70">
        <v>0</v>
      </c>
      <c r="BZ614" s="70">
        <v>0</v>
      </c>
      <c r="CA614" s="70">
        <v>0</v>
      </c>
      <c r="CB614" s="70">
        <v>0</v>
      </c>
      <c r="CC614" s="70">
        <v>0</v>
      </c>
      <c r="CD614" s="70">
        <v>0</v>
      </c>
    </row>
    <row r="615" spans="1:82">
      <c r="A615" s="70" t="s">
        <v>1673</v>
      </c>
      <c r="B615" s="70">
        <v>68</v>
      </c>
      <c r="C615" s="70">
        <v>19</v>
      </c>
      <c r="D615" s="70">
        <v>4</v>
      </c>
      <c r="E615" s="70">
        <v>2022</v>
      </c>
      <c r="F615" s="70" t="s">
        <v>161</v>
      </c>
      <c r="G615" s="1064" t="s">
        <v>1663</v>
      </c>
      <c r="H615" s="70" t="s">
        <v>1664</v>
      </c>
      <c r="I615" s="148"/>
      <c r="J615" s="71">
        <v>1.8334051943336724</v>
      </c>
      <c r="K615" s="71">
        <v>0.32979601429890248</v>
      </c>
      <c r="L615" s="71">
        <v>0.3180583312289999</v>
      </c>
      <c r="M615" s="71">
        <v>3.701441720684707</v>
      </c>
      <c r="N615" s="71">
        <v>4.450734497592669</v>
      </c>
      <c r="O615" s="71">
        <v>1.4748524136116616</v>
      </c>
      <c r="P615" s="71">
        <v>2.6911811234875334</v>
      </c>
      <c r="Q615" s="71">
        <v>0.1114994817084176</v>
      </c>
      <c r="R615" s="71">
        <v>3.0586046748931781</v>
      </c>
      <c r="S615" s="71">
        <v>0.27304009602500001</v>
      </c>
      <c r="T615" s="72"/>
      <c r="U615" s="71">
        <v>107846</v>
      </c>
      <c r="V615" s="71">
        <v>123</v>
      </c>
      <c r="W615" s="71">
        <v>8</v>
      </c>
      <c r="X615" s="71">
        <v>801</v>
      </c>
      <c r="Y615" s="71">
        <v>1029</v>
      </c>
      <c r="Z615" s="71">
        <v>1031</v>
      </c>
      <c r="AA615" s="71">
        <v>588</v>
      </c>
      <c r="AB615" s="71">
        <v>1894</v>
      </c>
      <c r="AC615" s="71">
        <v>532601.99999999988</v>
      </c>
      <c r="AD615" s="71">
        <v>0.27304009602500001</v>
      </c>
      <c r="AE615" s="72"/>
      <c r="AF615" s="71">
        <v>736429.19253621763</v>
      </c>
      <c r="AG615" s="71">
        <v>235327.96992462745</v>
      </c>
      <c r="AH615" s="71">
        <v>56728.249419033666</v>
      </c>
      <c r="AI615" s="71">
        <v>5011863.4956194619</v>
      </c>
      <c r="AJ615" s="71">
        <v>4189948.7596342587</v>
      </c>
      <c r="AK615" s="71">
        <v>0</v>
      </c>
      <c r="AL615" s="71">
        <v>0</v>
      </c>
      <c r="AM615" s="71">
        <v>244567.09560707686</v>
      </c>
      <c r="AN615" s="71">
        <v>0</v>
      </c>
      <c r="AO615" s="71">
        <v>0</v>
      </c>
      <c r="AP615" s="71">
        <v>10474864.762740677</v>
      </c>
      <c r="AQ615" s="72"/>
      <c r="AR615" s="71">
        <v>0</v>
      </c>
      <c r="AS615" s="71">
        <v>1</v>
      </c>
      <c r="AT615" s="71">
        <v>0</v>
      </c>
      <c r="AU615" s="71">
        <v>0</v>
      </c>
      <c r="AV615" s="71">
        <v>0</v>
      </c>
      <c r="AW615" s="71">
        <v>0</v>
      </c>
      <c r="AX615" s="71"/>
      <c r="AY615" s="72"/>
      <c r="AZ615" s="71">
        <v>0</v>
      </c>
      <c r="BA615" s="71">
        <v>10</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2362</v>
      </c>
      <c r="B616" s="70">
        <v>68</v>
      </c>
      <c r="C616" s="70">
        <v>20</v>
      </c>
      <c r="D616" s="70">
        <v>4</v>
      </c>
      <c r="E616" s="70">
        <v>2023</v>
      </c>
      <c r="F616" s="70" t="s">
        <v>1539</v>
      </c>
      <c r="G616" s="1064" t="s">
        <v>1663</v>
      </c>
      <c r="H616" s="70" t="s">
        <v>1664</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0</v>
      </c>
      <c r="AS616" s="71">
        <v>1</v>
      </c>
      <c r="AT616" s="71">
        <v>0</v>
      </c>
      <c r="AU616" s="71">
        <v>0</v>
      </c>
      <c r="AV616" s="71">
        <v>0</v>
      </c>
      <c r="AW616" s="71">
        <v>0</v>
      </c>
      <c r="AX616" s="71"/>
      <c r="AY616" s="72"/>
      <c r="AZ616" s="71">
        <v>0</v>
      </c>
      <c r="BA616" s="71">
        <v>10</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1662</v>
      </c>
      <c r="B617" s="70">
        <v>68</v>
      </c>
      <c r="C617" s="70">
        <v>21</v>
      </c>
      <c r="D617" s="70">
        <v>4</v>
      </c>
      <c r="E617" s="70">
        <v>2024</v>
      </c>
      <c r="F617" s="70" t="s">
        <v>1554</v>
      </c>
      <c r="G617" s="70" t="s">
        <v>1663</v>
      </c>
      <c r="H617" s="70" t="s">
        <v>1664</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2383</v>
      </c>
      <c r="B618" s="70">
        <v>511</v>
      </c>
      <c r="C618" s="70">
        <v>1</v>
      </c>
      <c r="D618" s="70">
        <v>31</v>
      </c>
      <c r="E618" s="70">
        <v>1990</v>
      </c>
      <c r="F618" s="70" t="s">
        <v>787</v>
      </c>
      <c r="G618" s="70" t="s">
        <v>2384</v>
      </c>
      <c r="H618" s="70" t="s">
        <v>2385</v>
      </c>
      <c r="I618" s="148"/>
      <c r="J618" s="71">
        <v>2003.723618417649</v>
      </c>
      <c r="K618" s="71">
        <v>264.397448751924</v>
      </c>
      <c r="L618" s="71">
        <v>409.01110988683661</v>
      </c>
      <c r="M618" s="71">
        <v>850.16809663475215</v>
      </c>
      <c r="N618" s="71">
        <v>1548.9660034193621</v>
      </c>
      <c r="O618" s="71">
        <v>821.24822887224377</v>
      </c>
      <c r="P618" s="71">
        <v>1174.958672547893</v>
      </c>
      <c r="Q618" s="71">
        <v>75.599410821300907</v>
      </c>
      <c r="R618" s="71">
        <v>18.833285808458271</v>
      </c>
      <c r="S618" s="71">
        <v>81.45198000000002</v>
      </c>
      <c r="T618" s="72"/>
      <c r="U618" s="71">
        <v>150107439</v>
      </c>
      <c r="V618" s="71">
        <v>64277</v>
      </c>
      <c r="W618" s="71">
        <v>7556</v>
      </c>
      <c r="X618" s="71">
        <v>337811</v>
      </c>
      <c r="Y618" s="71">
        <v>358562</v>
      </c>
      <c r="Z618" s="71">
        <v>337789</v>
      </c>
      <c r="AA618" s="71">
        <v>285293</v>
      </c>
      <c r="AB618" s="71">
        <v>1227478</v>
      </c>
      <c r="AC618" s="71">
        <v>3261959</v>
      </c>
      <c r="AD618" s="71">
        <v>81.451980000000006</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2386</v>
      </c>
      <c r="B619" s="70">
        <v>512</v>
      </c>
      <c r="C619" s="70">
        <v>2</v>
      </c>
      <c r="D619" s="70">
        <v>31</v>
      </c>
      <c r="E619" s="70">
        <v>2005</v>
      </c>
      <c r="F619" s="70" t="s">
        <v>789</v>
      </c>
      <c r="G619" s="70" t="s">
        <v>2384</v>
      </c>
      <c r="H619" s="70" t="s">
        <v>2385</v>
      </c>
      <c r="I619" s="148"/>
      <c r="J619" s="71">
        <v>2460.4912280130939</v>
      </c>
      <c r="K619" s="71">
        <v>224.77994112066159</v>
      </c>
      <c r="L619" s="71">
        <v>351.45044627178549</v>
      </c>
      <c r="M619" s="71">
        <v>1760.9382773798541</v>
      </c>
      <c r="N619" s="71">
        <v>2400.027177390994</v>
      </c>
      <c r="O619" s="71">
        <v>1232.262247278911</v>
      </c>
      <c r="P619" s="71">
        <v>1136.166175678236</v>
      </c>
      <c r="Q619" s="71">
        <v>68.1259238800221</v>
      </c>
      <c r="R619" s="71">
        <v>79.156567751362516</v>
      </c>
      <c r="S619" s="71">
        <v>138.828194153</v>
      </c>
      <c r="T619" s="72"/>
      <c r="U619" s="71">
        <v>140167156</v>
      </c>
      <c r="V619" s="71">
        <v>56228</v>
      </c>
      <c r="W619" s="71">
        <v>3712</v>
      </c>
      <c r="X619" s="71">
        <v>288144</v>
      </c>
      <c r="Y619" s="71">
        <v>415268</v>
      </c>
      <c r="Z619" s="71">
        <v>586515</v>
      </c>
      <c r="AA619" s="71">
        <v>225938</v>
      </c>
      <c r="AB619" s="71">
        <v>1156356</v>
      </c>
      <c r="AC619" s="71">
        <v>13997200</v>
      </c>
      <c r="AD619" s="71">
        <v>138.828194153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2387</v>
      </c>
      <c r="B620" s="70">
        <v>513</v>
      </c>
      <c r="C620" s="70">
        <v>3</v>
      </c>
      <c r="D620" s="70">
        <v>31</v>
      </c>
      <c r="E620" s="70">
        <v>2006</v>
      </c>
      <c r="F620" s="70" t="s">
        <v>790</v>
      </c>
      <c r="G620" s="70" t="s">
        <v>2384</v>
      </c>
      <c r="H620" s="70" t="s">
        <v>2385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2388</v>
      </c>
      <c r="B621" s="70">
        <v>514</v>
      </c>
      <c r="C621" s="70">
        <v>4</v>
      </c>
      <c r="D621" s="70">
        <v>31</v>
      </c>
      <c r="E621" s="70">
        <v>2007</v>
      </c>
      <c r="F621" s="70" t="s">
        <v>791</v>
      </c>
      <c r="G621" s="70" t="s">
        <v>2384</v>
      </c>
      <c r="H621" s="70" t="s">
        <v>2385</v>
      </c>
      <c r="I621" s="148"/>
      <c r="J621" s="71">
        <v>2099.5721368254999</v>
      </c>
      <c r="K621" s="71">
        <v>153.7243874671513</v>
      </c>
      <c r="L621" s="71">
        <v>433.14449213177329</v>
      </c>
      <c r="M621" s="71">
        <v>1674.0613584110861</v>
      </c>
      <c r="N621" s="71">
        <v>2426.543072492088</v>
      </c>
      <c r="O621" s="71">
        <v>1185.9061058834261</v>
      </c>
      <c r="P621" s="71">
        <v>1109.132106336227</v>
      </c>
      <c r="Q621" s="71">
        <v>70.341290553220702</v>
      </c>
      <c r="R621" s="71">
        <v>75.591685694008149</v>
      </c>
      <c r="S621" s="71">
        <v>142.004450463458</v>
      </c>
      <c r="T621" s="72"/>
      <c r="U621" s="71">
        <v>166047554</v>
      </c>
      <c r="V621" s="71">
        <v>51340</v>
      </c>
      <c r="W621" s="71">
        <v>5012</v>
      </c>
      <c r="X621" s="71">
        <v>350204</v>
      </c>
      <c r="Y621" s="71">
        <v>416787</v>
      </c>
      <c r="Z621" s="71">
        <v>586776</v>
      </c>
      <c r="AA621" s="71">
        <v>217200</v>
      </c>
      <c r="AB621" s="71">
        <v>1130823</v>
      </c>
      <c r="AC621" s="71">
        <v>13750353</v>
      </c>
      <c r="AD621" s="71">
        <v>142.004450463458</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2389</v>
      </c>
      <c r="B622" s="70">
        <v>515</v>
      </c>
      <c r="C622" s="70">
        <v>5</v>
      </c>
      <c r="D622" s="70">
        <v>31</v>
      </c>
      <c r="E622" s="70">
        <v>2008</v>
      </c>
      <c r="F622" s="70" t="s">
        <v>792</v>
      </c>
      <c r="G622" s="70" t="s">
        <v>2384</v>
      </c>
      <c r="H622" s="70" t="s">
        <v>2385</v>
      </c>
      <c r="I622" s="148"/>
      <c r="J622" s="71">
        <v>1907.2019898772</v>
      </c>
      <c r="K622" s="71">
        <v>116.287979210945</v>
      </c>
      <c r="L622" s="71">
        <v>390.290206962404</v>
      </c>
      <c r="M622" s="71">
        <v>1749.9626118614001</v>
      </c>
      <c r="N622" s="71">
        <v>1996.012546388557</v>
      </c>
      <c r="O622" s="71">
        <v>1144.411437375745</v>
      </c>
      <c r="P622" s="71">
        <v>1082.3544757818979</v>
      </c>
      <c r="Q622" s="71">
        <v>68.463297877756204</v>
      </c>
      <c r="R622" s="71">
        <v>71.75997008703645</v>
      </c>
      <c r="S622" s="71">
        <v>144.82627238347001</v>
      </c>
      <c r="T622" s="72"/>
      <c r="U622" s="71">
        <v>155584434</v>
      </c>
      <c r="V622" s="71">
        <v>51340</v>
      </c>
      <c r="W622" s="71">
        <v>5012</v>
      </c>
      <c r="X622" s="71">
        <v>350204</v>
      </c>
      <c r="Y622" s="71">
        <v>417941</v>
      </c>
      <c r="Z622" s="71">
        <v>586119</v>
      </c>
      <c r="AA622" s="71">
        <v>212198</v>
      </c>
      <c r="AB622" s="71">
        <v>1118735</v>
      </c>
      <c r="AC622" s="71">
        <v>13554471</v>
      </c>
      <c r="AD622" s="71">
        <v>144.82627238347001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2390</v>
      </c>
      <c r="B623" s="70">
        <v>516</v>
      </c>
      <c r="C623" s="70">
        <v>6</v>
      </c>
      <c r="D623" s="70">
        <v>31</v>
      </c>
      <c r="E623" s="70">
        <v>2009</v>
      </c>
      <c r="F623" s="70" t="s">
        <v>176</v>
      </c>
      <c r="G623" s="70" t="s">
        <v>2384</v>
      </c>
      <c r="H623" s="70" t="s">
        <v>2385</v>
      </c>
      <c r="I623" s="148"/>
      <c r="J623" s="71">
        <v>1973.870366748303</v>
      </c>
      <c r="K623" s="71">
        <v>121.33063092224749</v>
      </c>
      <c r="L623" s="71">
        <v>453.4899592501626</v>
      </c>
      <c r="M623" s="71">
        <v>1895.1965474161971</v>
      </c>
      <c r="N623" s="71">
        <v>1984.0847448365939</v>
      </c>
      <c r="O623" s="71">
        <v>1162.3197060362229</v>
      </c>
      <c r="P623" s="71">
        <v>1032.1422634575699</v>
      </c>
      <c r="Q623" s="71">
        <v>64.607289533037203</v>
      </c>
      <c r="R623" s="71">
        <v>72.46591512523861</v>
      </c>
      <c r="S623" s="71">
        <v>131.19592768391399</v>
      </c>
      <c r="T623" s="72"/>
      <c r="U623" s="71">
        <v>118479931</v>
      </c>
      <c r="V623" s="71">
        <v>46549</v>
      </c>
      <c r="W623" s="71">
        <v>9665</v>
      </c>
      <c r="X623" s="71">
        <v>363505</v>
      </c>
      <c r="Y623" s="71">
        <v>419270</v>
      </c>
      <c r="Z623" s="71">
        <v>587581</v>
      </c>
      <c r="AA623" s="71">
        <v>207739</v>
      </c>
      <c r="AB623" s="71">
        <v>1108237</v>
      </c>
      <c r="AC623" s="71">
        <v>13353560</v>
      </c>
      <c r="AD623" s="71">
        <v>131.19592768391399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5.9749999999999996</v>
      </c>
      <c r="BI623" s="71">
        <v>18.949000000000002</v>
      </c>
      <c r="BJ623" s="71">
        <v>1615.0039999999999</v>
      </c>
      <c r="BK623" s="71">
        <v>506.01400000000001</v>
      </c>
      <c r="BL623" s="71">
        <v>512.36799999999994</v>
      </c>
      <c r="BM623" s="71">
        <v>0</v>
      </c>
      <c r="BN623" s="72"/>
      <c r="BO623" s="71">
        <v>2</v>
      </c>
      <c r="BP623" s="71">
        <v>3</v>
      </c>
      <c r="BQ623" s="71">
        <v>65</v>
      </c>
      <c r="BR623" s="71">
        <v>3</v>
      </c>
      <c r="BS623" s="71">
        <v>42</v>
      </c>
      <c r="BT623" s="71">
        <v>0</v>
      </c>
      <c r="BU623"/>
      <c r="BV623" s="70">
        <v>2140.7310000000002</v>
      </c>
      <c r="BW623" s="70">
        <v>2.5720000000000001</v>
      </c>
      <c r="BX623" s="70">
        <v>367.096</v>
      </c>
      <c r="BY623" s="70">
        <v>3.5449999999999999</v>
      </c>
      <c r="BZ623" s="70">
        <v>95.923000000000002</v>
      </c>
      <c r="CA623" s="70">
        <v>0</v>
      </c>
      <c r="CB623" s="70">
        <v>0</v>
      </c>
      <c r="CC623" s="70">
        <v>48.442999999999998</v>
      </c>
      <c r="CD623" s="70">
        <v>0</v>
      </c>
    </row>
    <row r="624" spans="1:82">
      <c r="A624" s="70" t="s">
        <v>2391</v>
      </c>
      <c r="B624" s="70">
        <v>517</v>
      </c>
      <c r="C624" s="70">
        <v>7</v>
      </c>
      <c r="D624" s="70">
        <v>31</v>
      </c>
      <c r="E624" s="70">
        <v>2010</v>
      </c>
      <c r="F624" s="70" t="s">
        <v>177</v>
      </c>
      <c r="G624" s="70" t="s">
        <v>2384</v>
      </c>
      <c r="H624" s="70" t="s">
        <v>2385</v>
      </c>
      <c r="I624" s="148"/>
      <c r="J624" s="71">
        <v>1876.604424025252</v>
      </c>
      <c r="K624" s="71">
        <v>120.2678316083182</v>
      </c>
      <c r="L624" s="71">
        <v>436.86858100697089</v>
      </c>
      <c r="M624" s="71">
        <v>1780.0210799685269</v>
      </c>
      <c r="N624" s="71">
        <v>2327.1117419178681</v>
      </c>
      <c r="O624" s="71">
        <v>1158.477467493434</v>
      </c>
      <c r="P624" s="71">
        <v>1039.0164312468539</v>
      </c>
      <c r="Q624" s="71">
        <v>66.776119234665799</v>
      </c>
      <c r="R624" s="71">
        <v>76.770125961333761</v>
      </c>
      <c r="S624" s="71">
        <v>152.93695112217</v>
      </c>
      <c r="T624" s="72"/>
      <c r="U624" s="71">
        <v>131757929</v>
      </c>
      <c r="V624" s="71">
        <v>46549</v>
      </c>
      <c r="W624" s="71">
        <v>9665</v>
      </c>
      <c r="X624" s="71">
        <v>363505</v>
      </c>
      <c r="Y624" s="71">
        <v>420351</v>
      </c>
      <c r="Z624" s="71">
        <v>588360</v>
      </c>
      <c r="AA624" s="71">
        <v>203900</v>
      </c>
      <c r="AB624" s="71">
        <v>1097588</v>
      </c>
      <c r="AC624" s="71">
        <v>13406257</v>
      </c>
      <c r="AD624" s="71">
        <v>152.93695112217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6.3719999999999999</v>
      </c>
      <c r="BI624" s="71">
        <v>18.995999999999999</v>
      </c>
      <c r="BJ624" s="71">
        <v>1742.2360000000001</v>
      </c>
      <c r="BK624" s="71">
        <v>147.179</v>
      </c>
      <c r="BL624" s="71">
        <v>566.87</v>
      </c>
      <c r="BM624" s="71">
        <v>0</v>
      </c>
      <c r="BN624" s="72"/>
      <c r="BO624" s="71">
        <v>2</v>
      </c>
      <c r="BP624" s="71">
        <v>3</v>
      </c>
      <c r="BQ624" s="71">
        <v>64</v>
      </c>
      <c r="BR624" s="71">
        <v>3</v>
      </c>
      <c r="BS624" s="71">
        <v>45</v>
      </c>
      <c r="BT624" s="71">
        <v>0</v>
      </c>
      <c r="BU624"/>
      <c r="BV624" s="70">
        <v>1885.249</v>
      </c>
      <c r="BW624" s="70">
        <v>2.2320000000000002</v>
      </c>
      <c r="BX624" s="70">
        <v>408.72</v>
      </c>
      <c r="BY624" s="70">
        <v>27.085000000000001</v>
      </c>
      <c r="BZ624" s="70">
        <v>98.418000000000006</v>
      </c>
      <c r="CA624" s="70">
        <v>0</v>
      </c>
      <c r="CB624" s="70">
        <v>0</v>
      </c>
      <c r="CC624" s="70">
        <v>59.948999999999998</v>
      </c>
      <c r="CD624" s="70">
        <v>0</v>
      </c>
    </row>
    <row r="625" spans="1:82">
      <c r="A625" s="70" t="s">
        <v>2392</v>
      </c>
      <c r="B625" s="70">
        <v>518</v>
      </c>
      <c r="C625" s="70">
        <v>8</v>
      </c>
      <c r="D625" s="70">
        <v>31</v>
      </c>
      <c r="E625" s="70">
        <v>2011</v>
      </c>
      <c r="F625" s="70" t="s">
        <v>178</v>
      </c>
      <c r="G625" s="70" t="s">
        <v>2384</v>
      </c>
      <c r="H625" s="70" t="s">
        <v>2385</v>
      </c>
      <c r="I625" s="148"/>
      <c r="J625" s="71">
        <v>2234.391991963902</v>
      </c>
      <c r="K625" s="71">
        <v>163.37189674405701</v>
      </c>
      <c r="L625" s="71">
        <v>372.87560442069918</v>
      </c>
      <c r="M625" s="71">
        <v>2055.5528851723179</v>
      </c>
      <c r="N625" s="71">
        <v>2175.2840363969258</v>
      </c>
      <c r="O625" s="71">
        <v>1141.4838263979636</v>
      </c>
      <c r="P625" s="71">
        <v>995.7880475720915</v>
      </c>
      <c r="Q625" s="71">
        <v>76.213530585511293</v>
      </c>
      <c r="R625" s="71">
        <v>94.243784436851556</v>
      </c>
      <c r="S625" s="71">
        <v>150.53389430756701</v>
      </c>
      <c r="T625" s="72"/>
      <c r="U625" s="71">
        <v>121095434</v>
      </c>
      <c r="V625" s="71">
        <v>46549</v>
      </c>
      <c r="W625" s="71">
        <v>9665</v>
      </c>
      <c r="X625" s="71">
        <v>363505</v>
      </c>
      <c r="Y625" s="71">
        <v>421338</v>
      </c>
      <c r="Z625" s="71">
        <v>592324</v>
      </c>
      <c r="AA625" s="71">
        <v>201232</v>
      </c>
      <c r="AB625" s="71">
        <v>1086018</v>
      </c>
      <c r="AC625" s="71">
        <v>16430438</v>
      </c>
      <c r="AD625" s="71">
        <v>150.53389430756701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6.008</v>
      </c>
      <c r="BI625" s="71">
        <v>18.96</v>
      </c>
      <c r="BJ625" s="71">
        <v>1693.3309999999999</v>
      </c>
      <c r="BK625" s="71">
        <v>609.05499999999995</v>
      </c>
      <c r="BL625" s="71">
        <v>533.68999999999994</v>
      </c>
      <c r="BM625" s="71">
        <v>0</v>
      </c>
      <c r="BN625" s="72"/>
      <c r="BO625" s="71">
        <v>2</v>
      </c>
      <c r="BP625" s="71">
        <v>3</v>
      </c>
      <c r="BQ625" s="71">
        <v>67</v>
      </c>
      <c r="BR625" s="71">
        <v>3</v>
      </c>
      <c r="BS625" s="71">
        <v>44</v>
      </c>
      <c r="BT625" s="71">
        <v>0</v>
      </c>
      <c r="BU625"/>
      <c r="BV625" s="70">
        <v>2295.1379999999999</v>
      </c>
      <c r="BW625" s="70">
        <v>72.009</v>
      </c>
      <c r="BX625" s="70">
        <v>328.60599999999999</v>
      </c>
      <c r="BY625" s="70">
        <v>23.268999999999998</v>
      </c>
      <c r="BZ625" s="70">
        <v>108.938</v>
      </c>
      <c r="CA625" s="70">
        <v>0</v>
      </c>
      <c r="CB625" s="70">
        <v>0</v>
      </c>
      <c r="CC625" s="70">
        <v>33.084000000000003</v>
      </c>
      <c r="CD625" s="70">
        <v>0</v>
      </c>
    </row>
    <row r="626" spans="1:82">
      <c r="A626" s="70" t="s">
        <v>2393</v>
      </c>
      <c r="B626" s="70">
        <v>519</v>
      </c>
      <c r="C626" s="70">
        <v>9</v>
      </c>
      <c r="D626" s="70">
        <v>31</v>
      </c>
      <c r="E626" s="70">
        <v>2012</v>
      </c>
      <c r="F626" s="70" t="s">
        <v>179</v>
      </c>
      <c r="G626" s="70" t="s">
        <v>2384</v>
      </c>
      <c r="H626" s="70" t="s">
        <v>2385</v>
      </c>
      <c r="I626" s="148"/>
      <c r="J626" s="71">
        <v>1785.118265905679</v>
      </c>
      <c r="K626" s="71">
        <v>151.88127987173459</v>
      </c>
      <c r="L626" s="71">
        <v>368.19604377456812</v>
      </c>
      <c r="M626" s="71">
        <v>2045.194406983316</v>
      </c>
      <c r="N626" s="71">
        <v>2337.5700296655482</v>
      </c>
      <c r="O626" s="71">
        <v>1141.5793135661092</v>
      </c>
      <c r="P626" s="71">
        <v>992.91372173613877</v>
      </c>
      <c r="Q626" s="71">
        <v>82.056263851918004</v>
      </c>
      <c r="R626" s="71">
        <v>93.357159594823642</v>
      </c>
      <c r="S626" s="71">
        <v>128.79265284371991</v>
      </c>
      <c r="T626" s="72"/>
      <c r="U626" s="71">
        <v>112364176</v>
      </c>
      <c r="V626" s="71">
        <v>46549</v>
      </c>
      <c r="W626" s="71">
        <v>9665</v>
      </c>
      <c r="X626" s="71">
        <v>363505</v>
      </c>
      <c r="Y626" s="71">
        <v>423751</v>
      </c>
      <c r="Z626" s="71">
        <v>597072</v>
      </c>
      <c r="AA626" s="71">
        <v>199516</v>
      </c>
      <c r="AB626" s="71">
        <v>1076205</v>
      </c>
      <c r="AC626" s="71">
        <v>15854306</v>
      </c>
      <c r="AD626" s="71">
        <v>128.79265284371999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7.7350000000000003</v>
      </c>
      <c r="BI626" s="71">
        <v>19.047999999999998</v>
      </c>
      <c r="BJ626" s="71">
        <v>1456.9359999999999</v>
      </c>
      <c r="BK626" s="71">
        <v>580.96699999999998</v>
      </c>
      <c r="BL626" s="71">
        <v>550.51699999999994</v>
      </c>
      <c r="BM626" s="71">
        <v>0</v>
      </c>
      <c r="BN626" s="72"/>
      <c r="BO626" s="71">
        <v>2</v>
      </c>
      <c r="BP626" s="71">
        <v>3</v>
      </c>
      <c r="BQ626" s="71">
        <v>67</v>
      </c>
      <c r="BR626" s="71">
        <v>3</v>
      </c>
      <c r="BS626" s="71">
        <v>45</v>
      </c>
      <c r="BT626" s="71">
        <v>0</v>
      </c>
      <c r="BU626"/>
      <c r="BV626" s="70">
        <v>2160.0329999999999</v>
      </c>
      <c r="BW626" s="70">
        <v>99.057000000000002</v>
      </c>
      <c r="BX626" s="70">
        <v>231.27099999999999</v>
      </c>
      <c r="BY626" s="70">
        <v>26.161000000000001</v>
      </c>
      <c r="BZ626" s="70">
        <v>65.116</v>
      </c>
      <c r="CA626" s="70">
        <v>0</v>
      </c>
      <c r="CB626" s="70">
        <v>0</v>
      </c>
      <c r="CC626" s="70">
        <v>33.564999999999998</v>
      </c>
      <c r="CD626" s="70">
        <v>0</v>
      </c>
    </row>
    <row r="627" spans="1:82">
      <c r="A627" s="70" t="s">
        <v>2394</v>
      </c>
      <c r="B627" s="70">
        <v>520</v>
      </c>
      <c r="C627" s="70">
        <v>10</v>
      </c>
      <c r="D627" s="70">
        <v>31</v>
      </c>
      <c r="E627" s="70">
        <v>2013</v>
      </c>
      <c r="F627" s="70" t="s">
        <v>180</v>
      </c>
      <c r="G627" s="70" t="s">
        <v>2384</v>
      </c>
      <c r="H627" s="70" t="s">
        <v>2385</v>
      </c>
      <c r="I627" s="148"/>
      <c r="J627" s="71">
        <v>1847.121523452146</v>
      </c>
      <c r="K627" s="71">
        <v>137.82666187173601</v>
      </c>
      <c r="L627" s="71">
        <v>291.59676083263219</v>
      </c>
      <c r="M627" s="71">
        <v>2018.0232865214391</v>
      </c>
      <c r="N627" s="71">
        <v>2674.4634716254109</v>
      </c>
      <c r="O627" s="71">
        <v>1103.2280489399916</v>
      </c>
      <c r="P627" s="71">
        <v>992.45392678361554</v>
      </c>
      <c r="Q627" s="71">
        <v>82.787218569859903</v>
      </c>
      <c r="R627" s="71">
        <v>94.666783368000978</v>
      </c>
      <c r="S627" s="71">
        <v>148.85951371246361</v>
      </c>
      <c r="T627" s="72"/>
      <c r="U627" s="71">
        <v>110646529</v>
      </c>
      <c r="V627" s="71">
        <v>46549</v>
      </c>
      <c r="W627" s="71">
        <v>9665</v>
      </c>
      <c r="X627" s="71">
        <v>363505</v>
      </c>
      <c r="Y627" s="71">
        <v>425062</v>
      </c>
      <c r="Z627" s="71">
        <v>602776</v>
      </c>
      <c r="AA627" s="71">
        <v>198675</v>
      </c>
      <c r="AB627" s="71">
        <v>1070226</v>
      </c>
      <c r="AC627" s="71">
        <v>15693084</v>
      </c>
      <c r="AD627" s="71">
        <v>148.85951371246361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8.9009999999999998</v>
      </c>
      <c r="BI627" s="71">
        <v>18.823</v>
      </c>
      <c r="BJ627" s="71">
        <v>1996.6969999999999</v>
      </c>
      <c r="BK627" s="71">
        <v>567.29499999999996</v>
      </c>
      <c r="BL627" s="71">
        <v>614.20999999999992</v>
      </c>
      <c r="BM627" s="71">
        <v>0</v>
      </c>
      <c r="BN627" s="72"/>
      <c r="BO627" s="71">
        <v>2</v>
      </c>
      <c r="BP627" s="71">
        <v>3</v>
      </c>
      <c r="BQ627" s="71">
        <v>63</v>
      </c>
      <c r="BR627" s="71">
        <v>3</v>
      </c>
      <c r="BS627" s="71">
        <v>45</v>
      </c>
      <c r="BT627" s="71">
        <v>0</v>
      </c>
      <c r="BU627"/>
      <c r="BV627" s="70">
        <v>2641.873</v>
      </c>
      <c r="BW627" s="70">
        <v>155.21100000000001</v>
      </c>
      <c r="BX627" s="70">
        <v>271.36</v>
      </c>
      <c r="BY627" s="70">
        <v>30.645</v>
      </c>
      <c r="BZ627" s="70">
        <v>100.255</v>
      </c>
      <c r="CA627" s="70">
        <v>0</v>
      </c>
      <c r="CB627" s="70">
        <v>0</v>
      </c>
      <c r="CC627" s="70">
        <v>6.5819999999999999</v>
      </c>
      <c r="CD627" s="70">
        <v>0</v>
      </c>
    </row>
    <row r="628" spans="1:82">
      <c r="A628" s="70" t="s">
        <v>2395</v>
      </c>
      <c r="B628" s="70">
        <v>521</v>
      </c>
      <c r="C628" s="70">
        <v>11</v>
      </c>
      <c r="D628" s="70">
        <v>31</v>
      </c>
      <c r="E628" s="70">
        <v>2014</v>
      </c>
      <c r="F628" s="70" t="s">
        <v>181</v>
      </c>
      <c r="G628" s="70" t="s">
        <v>2384</v>
      </c>
      <c r="H628" s="70" t="s">
        <v>2385</v>
      </c>
      <c r="I628" s="148"/>
      <c r="J628" s="71">
        <v>1540.799668321871</v>
      </c>
      <c r="K628" s="71">
        <v>132.77740848317279</v>
      </c>
      <c r="L628" s="71">
        <v>387.7127765219268</v>
      </c>
      <c r="M628" s="71">
        <v>1896.0160456624481</v>
      </c>
      <c r="N628" s="71">
        <v>2169.9270878138468</v>
      </c>
      <c r="O628" s="71">
        <v>1050.4727271850913</v>
      </c>
      <c r="P628" s="71">
        <v>982.8096726537201</v>
      </c>
      <c r="Q628" s="71">
        <v>78.416560101086205</v>
      </c>
      <c r="R628" s="71">
        <v>95.996893374323847</v>
      </c>
      <c r="S628" s="71">
        <v>114.23296387062</v>
      </c>
      <c r="T628" s="72"/>
      <c r="U628" s="71">
        <v>121493567</v>
      </c>
      <c r="V628" s="71">
        <v>41990</v>
      </c>
      <c r="W628" s="71">
        <v>7946</v>
      </c>
      <c r="X628" s="71">
        <v>349691</v>
      </c>
      <c r="Y628" s="71">
        <v>425771</v>
      </c>
      <c r="Z628" s="71">
        <v>604499</v>
      </c>
      <c r="AA628" s="71">
        <v>195727</v>
      </c>
      <c r="AB628" s="71">
        <v>1056579</v>
      </c>
      <c r="AC628" s="71">
        <v>15963617</v>
      </c>
      <c r="AD628" s="71">
        <v>114.23296387062</v>
      </c>
      <c r="AE628" s="72"/>
      <c r="AF628" s="71"/>
      <c r="AG628" s="71"/>
      <c r="AH628" s="71"/>
      <c r="AI628" s="71"/>
      <c r="AJ628" s="71"/>
      <c r="AK628" s="71"/>
      <c r="AL628" s="71"/>
      <c r="AM628" s="71"/>
      <c r="AN628" s="71"/>
      <c r="AO628" s="71"/>
      <c r="AP628" s="71"/>
      <c r="AQ628" s="72"/>
      <c r="AR628" s="71">
        <v>5303</v>
      </c>
      <c r="AS628" s="71">
        <v>337</v>
      </c>
      <c r="AT628" s="71">
        <v>29</v>
      </c>
      <c r="AU628" s="71">
        <v>4</v>
      </c>
      <c r="AV628" s="71">
        <v>0</v>
      </c>
      <c r="AW628" s="71">
        <v>4</v>
      </c>
      <c r="AX628" s="71"/>
      <c r="AY628" s="72"/>
      <c r="AZ628" s="71">
        <v>22072.6</v>
      </c>
      <c r="BA628" s="71">
        <v>50618.6</v>
      </c>
      <c r="BB628" s="71">
        <v>205300</v>
      </c>
      <c r="BC628" s="71">
        <v>5025.5</v>
      </c>
      <c r="BD628" s="71">
        <v>0</v>
      </c>
      <c r="BE628" s="71">
        <v>8565</v>
      </c>
      <c r="BF628" s="71"/>
      <c r="BG628" s="72"/>
      <c r="BH628" s="71">
        <v>7.5469999999999997</v>
      </c>
      <c r="BI628" s="71">
        <v>21.213999999999999</v>
      </c>
      <c r="BJ628" s="71">
        <v>1839.357</v>
      </c>
      <c r="BK628" s="71">
        <v>519.274</v>
      </c>
      <c r="BL628" s="71">
        <v>576.46699999999998</v>
      </c>
      <c r="BM628" s="71">
        <v>0</v>
      </c>
      <c r="BN628" s="72"/>
      <c r="BO628" s="71">
        <v>2</v>
      </c>
      <c r="BP628" s="71">
        <v>3</v>
      </c>
      <c r="BQ628" s="71">
        <v>58</v>
      </c>
      <c r="BR628" s="71">
        <v>3</v>
      </c>
      <c r="BS628" s="71">
        <v>40</v>
      </c>
      <c r="BT628" s="71">
        <v>0</v>
      </c>
      <c r="BU628"/>
      <c r="BV628" s="70">
        <v>2482.3510000000001</v>
      </c>
      <c r="BW628" s="70">
        <v>75.302000000000007</v>
      </c>
      <c r="BX628" s="70">
        <v>260.47500000000002</v>
      </c>
      <c r="BY628" s="70">
        <v>28.233000000000001</v>
      </c>
      <c r="BZ628" s="70">
        <v>98.305999999999997</v>
      </c>
      <c r="CA628" s="70">
        <v>0</v>
      </c>
      <c r="CB628" s="70">
        <v>0</v>
      </c>
      <c r="CC628" s="70">
        <v>19.192</v>
      </c>
      <c r="CD628" s="70">
        <v>0</v>
      </c>
    </row>
    <row r="629" spans="1:82">
      <c r="A629" s="70" t="s">
        <v>2396</v>
      </c>
      <c r="B629" s="70">
        <v>522</v>
      </c>
      <c r="C629" s="70">
        <v>12</v>
      </c>
      <c r="D629" s="70">
        <v>31</v>
      </c>
      <c r="E629" s="70">
        <v>2015</v>
      </c>
      <c r="F629" s="70" t="s">
        <v>182</v>
      </c>
      <c r="G629" s="70" t="s">
        <v>2384</v>
      </c>
      <c r="H629" s="70" t="s">
        <v>2385</v>
      </c>
      <c r="I629" s="148"/>
      <c r="J629" s="71">
        <v>1577.40406151295</v>
      </c>
      <c r="K629" s="71">
        <v>125.22454275896941</v>
      </c>
      <c r="L629" s="71">
        <v>415.08152176061998</v>
      </c>
      <c r="M629" s="71">
        <v>1800.6382873214709</v>
      </c>
      <c r="N629" s="71">
        <v>2101.5935221014911</v>
      </c>
      <c r="O629" s="71">
        <v>1041.1238130243207</v>
      </c>
      <c r="P629" s="71">
        <v>970.67616378384776</v>
      </c>
      <c r="Q629" s="71">
        <v>75.7792787571547</v>
      </c>
      <c r="R629" s="71">
        <v>90.21606342432203</v>
      </c>
      <c r="S629" s="71">
        <v>148.83315123529721</v>
      </c>
      <c r="T629" s="72"/>
      <c r="U629" s="71">
        <v>122413931</v>
      </c>
      <c r="V629" s="71">
        <v>41990</v>
      </c>
      <c r="W629" s="71">
        <v>7946</v>
      </c>
      <c r="X629" s="71">
        <v>349691</v>
      </c>
      <c r="Y629" s="71">
        <v>426035</v>
      </c>
      <c r="Z629" s="71">
        <v>604885</v>
      </c>
      <c r="AA629" s="71">
        <v>193158</v>
      </c>
      <c r="AB629" s="71">
        <v>1043015</v>
      </c>
      <c r="AC629" s="71">
        <v>15420964</v>
      </c>
      <c r="AD629" s="71">
        <v>148.83315123529721</v>
      </c>
      <c r="AE629" s="72"/>
      <c r="AF629" s="71">
        <v>1717283663.7396121</v>
      </c>
      <c r="AG629" s="71">
        <v>88064276.819695801</v>
      </c>
      <c r="AH629" s="71">
        <v>104892981.90457051</v>
      </c>
      <c r="AI629" s="71">
        <v>2234629236.282084</v>
      </c>
      <c r="AJ629" s="71">
        <v>2278200032.4176698</v>
      </c>
      <c r="AK629" s="71"/>
      <c r="AL629" s="71"/>
      <c r="AM629" s="71">
        <v>142940830.4666326</v>
      </c>
      <c r="AN629" s="71"/>
      <c r="AO629" s="71"/>
      <c r="AP629" s="71">
        <v>6566011021.6302643</v>
      </c>
      <c r="AQ629" s="72"/>
      <c r="AR629" s="71">
        <v>5802</v>
      </c>
      <c r="AS629" s="71">
        <v>561</v>
      </c>
      <c r="AT629" s="71">
        <v>46</v>
      </c>
      <c r="AU629" s="71">
        <v>5</v>
      </c>
      <c r="AV629" s="71">
        <v>0</v>
      </c>
      <c r="AW629" s="71">
        <v>4</v>
      </c>
      <c r="AX629" s="71"/>
      <c r="AY629" s="72"/>
      <c r="AZ629" s="71">
        <v>24648.400000000001</v>
      </c>
      <c r="BA629" s="71">
        <v>88785.4</v>
      </c>
      <c r="BB629" s="71">
        <v>277843</v>
      </c>
      <c r="BC629" s="71">
        <v>12549</v>
      </c>
      <c r="BD629" s="71">
        <v>0</v>
      </c>
      <c r="BE629" s="71">
        <v>8565</v>
      </c>
      <c r="BF629" s="71"/>
      <c r="BG629" s="72"/>
      <c r="BH629" s="71">
        <v>6.7720000000000002</v>
      </c>
      <c r="BI629" s="71">
        <v>21.443999999999999</v>
      </c>
      <c r="BJ629" s="71">
        <v>1873.348</v>
      </c>
      <c r="BK629" s="71">
        <v>546.63499999999999</v>
      </c>
      <c r="BL629" s="71">
        <v>571.82599999999991</v>
      </c>
      <c r="BM629" s="71">
        <v>0</v>
      </c>
      <c r="BN629" s="72"/>
      <c r="BO629" s="71">
        <v>2</v>
      </c>
      <c r="BP629" s="71">
        <v>3</v>
      </c>
      <c r="BQ629" s="71">
        <v>55</v>
      </c>
      <c r="BR629" s="71">
        <v>3</v>
      </c>
      <c r="BS629" s="71">
        <v>40</v>
      </c>
      <c r="BT629" s="71">
        <v>0</v>
      </c>
      <c r="BU629"/>
      <c r="BV629" s="70">
        <v>2454.366</v>
      </c>
      <c r="BW629" s="70">
        <v>170.845</v>
      </c>
      <c r="BX629" s="70">
        <v>251.69</v>
      </c>
      <c r="BY629" s="70">
        <v>32.034999999999997</v>
      </c>
      <c r="BZ629" s="70">
        <v>101.947</v>
      </c>
      <c r="CA629" s="70">
        <v>0</v>
      </c>
      <c r="CB629" s="70">
        <v>0</v>
      </c>
      <c r="CC629" s="70">
        <v>6.0049999999999999</v>
      </c>
      <c r="CD629" s="70">
        <v>3.137</v>
      </c>
    </row>
    <row r="630" spans="1:82">
      <c r="A630" s="70" t="s">
        <v>2397</v>
      </c>
      <c r="B630" s="70">
        <v>523</v>
      </c>
      <c r="C630" s="70">
        <v>13</v>
      </c>
      <c r="D630" s="70">
        <v>31</v>
      </c>
      <c r="E630" s="70">
        <v>2016</v>
      </c>
      <c r="F630" s="70" t="s">
        <v>155</v>
      </c>
      <c r="G630" s="70" t="s">
        <v>2384</v>
      </c>
      <c r="H630" s="70" t="s">
        <v>2385</v>
      </c>
      <c r="I630" s="148"/>
      <c r="J630" s="71">
        <v>2017.9636632596648</v>
      </c>
      <c r="K630" s="71">
        <v>133.10795995024682</v>
      </c>
      <c r="L630" s="71">
        <v>393.31692511631962</v>
      </c>
      <c r="M630" s="71">
        <v>1565.1537164984863</v>
      </c>
      <c r="N630" s="71">
        <v>2138.3674863987771</v>
      </c>
      <c r="O630" s="71">
        <v>1029.9125912431555</v>
      </c>
      <c r="P630" s="71">
        <v>967.91085520616969</v>
      </c>
      <c r="Q630" s="71">
        <v>72.694200536452811</v>
      </c>
      <c r="R630" s="71">
        <v>94.792295540627606</v>
      </c>
      <c r="S630" s="71">
        <v>154.55757798959999</v>
      </c>
      <c r="T630" s="72"/>
      <c r="U630" s="71">
        <v>123528453</v>
      </c>
      <c r="V630" s="71">
        <v>41990</v>
      </c>
      <c r="W630" s="71">
        <v>7946</v>
      </c>
      <c r="X630" s="71">
        <v>349691</v>
      </c>
      <c r="Y630" s="71">
        <v>426020</v>
      </c>
      <c r="Z630" s="71">
        <v>605727</v>
      </c>
      <c r="AA630" s="71">
        <v>199211</v>
      </c>
      <c r="AB630" s="71">
        <v>1029196</v>
      </c>
      <c r="AC630" s="71">
        <v>16189590.992269389</v>
      </c>
      <c r="AD630" s="71">
        <v>154.55757798959999</v>
      </c>
      <c r="AE630" s="72"/>
      <c r="AF630" s="71">
        <v>2528816110.917788</v>
      </c>
      <c r="AG630" s="71">
        <v>92612284.159295559</v>
      </c>
      <c r="AH630" s="71">
        <v>70799138.218075842</v>
      </c>
      <c r="AI630" s="71">
        <v>2162032439.2830038</v>
      </c>
      <c r="AJ630" s="71">
        <v>2324205376.3783669</v>
      </c>
      <c r="AK630" s="71"/>
      <c r="AL630" s="71"/>
      <c r="AM630" s="71">
        <v>141156574.16046521</v>
      </c>
      <c r="AN630" s="71"/>
      <c r="AO630" s="71"/>
      <c r="AP630" s="71">
        <v>7319621923.1169949</v>
      </c>
      <c r="AQ630" s="72"/>
      <c r="AR630" s="71">
        <v>6345</v>
      </c>
      <c r="AS630" s="71">
        <v>722</v>
      </c>
      <c r="AT630" s="71">
        <v>88</v>
      </c>
      <c r="AU630" s="71">
        <v>10</v>
      </c>
      <c r="AV630" s="71">
        <v>0</v>
      </c>
      <c r="AW630" s="71">
        <v>6</v>
      </c>
      <c r="AX630" s="71"/>
      <c r="AY630" s="72"/>
      <c r="AZ630" s="71">
        <v>27737.3</v>
      </c>
      <c r="BA630" s="71">
        <v>141375.9</v>
      </c>
      <c r="BB630" s="71">
        <v>352627</v>
      </c>
      <c r="BC630" s="71">
        <v>17685.7</v>
      </c>
      <c r="BD630" s="71">
        <v>0</v>
      </c>
      <c r="BE630" s="71">
        <v>30000.400000000001</v>
      </c>
      <c r="BF630" s="71"/>
      <c r="BG630" s="72"/>
      <c r="BH630" s="71">
        <v>4.181</v>
      </c>
      <c r="BI630" s="71">
        <v>20.681000000000001</v>
      </c>
      <c r="BJ630" s="71">
        <v>1843.5409999999999</v>
      </c>
      <c r="BK630" s="71">
        <v>535.84400000000005</v>
      </c>
      <c r="BL630" s="71">
        <v>565.08799999999997</v>
      </c>
      <c r="BM630" s="71">
        <v>0</v>
      </c>
      <c r="BN630" s="72"/>
      <c r="BO630" s="71">
        <v>1</v>
      </c>
      <c r="BP630" s="71">
        <v>3</v>
      </c>
      <c r="BQ630" s="71">
        <v>62</v>
      </c>
      <c r="BR630" s="71">
        <v>2</v>
      </c>
      <c r="BS630" s="71">
        <v>41</v>
      </c>
      <c r="BT630" s="71">
        <v>0</v>
      </c>
      <c r="BU630"/>
      <c r="BV630" s="70">
        <v>2409.0650000000001</v>
      </c>
      <c r="BW630" s="70">
        <v>176.36799999999999</v>
      </c>
      <c r="BX630" s="70">
        <v>259.10000000000002</v>
      </c>
      <c r="BY630" s="70">
        <v>14.015000000000001</v>
      </c>
      <c r="BZ630" s="70">
        <v>105.318</v>
      </c>
      <c r="CA630" s="70">
        <v>0</v>
      </c>
      <c r="CB630" s="70">
        <v>0</v>
      </c>
      <c r="CC630" s="70">
        <v>5.4690000000000003</v>
      </c>
      <c r="CD630" s="70">
        <v>0</v>
      </c>
    </row>
    <row r="631" spans="1:82">
      <c r="A631" s="70" t="s">
        <v>2398</v>
      </c>
      <c r="B631" s="70">
        <v>524</v>
      </c>
      <c r="C631" s="70">
        <v>14</v>
      </c>
      <c r="D631" s="70">
        <v>31</v>
      </c>
      <c r="E631" s="70">
        <v>2017</v>
      </c>
      <c r="F631" s="70" t="s">
        <v>156</v>
      </c>
      <c r="G631" s="70" t="s">
        <v>2384</v>
      </c>
      <c r="H631" s="70" t="s">
        <v>2385</v>
      </c>
      <c r="I631" s="148"/>
      <c r="J631" s="71">
        <v>1813.801109014169</v>
      </c>
      <c r="K631" s="71">
        <v>129.15192189297127</v>
      </c>
      <c r="L631" s="71">
        <v>379.88906970654938</v>
      </c>
      <c r="M631" s="71">
        <v>1407.91119523164</v>
      </c>
      <c r="N631" s="71">
        <v>2298.5527303245431</v>
      </c>
      <c r="O631" s="71">
        <v>1014.5670052958739</v>
      </c>
      <c r="P631" s="71">
        <v>952.76088679958241</v>
      </c>
      <c r="Q631" s="71">
        <v>69.331177533535595</v>
      </c>
      <c r="R631" s="71">
        <v>86.489392897226949</v>
      </c>
      <c r="S631" s="71">
        <v>138.75805347896289</v>
      </c>
      <c r="T631" s="72"/>
      <c r="U631" s="71">
        <v>137544978</v>
      </c>
      <c r="V631" s="71">
        <v>41990</v>
      </c>
      <c r="W631" s="71">
        <v>7946</v>
      </c>
      <c r="X631" s="71">
        <v>349691</v>
      </c>
      <c r="Y631" s="71">
        <v>425933</v>
      </c>
      <c r="Z631" s="71">
        <v>606600</v>
      </c>
      <c r="AA631" s="71">
        <v>197343</v>
      </c>
      <c r="AB631" s="71">
        <v>1015057</v>
      </c>
      <c r="AC631" s="71">
        <v>15064635</v>
      </c>
      <c r="AD631" s="71">
        <v>138.75805347896289</v>
      </c>
      <c r="AE631" s="72"/>
      <c r="AF631" s="71">
        <v>2321256872.3913488</v>
      </c>
      <c r="AG631" s="71">
        <v>88671438.321966365</v>
      </c>
      <c r="AH631" s="71">
        <v>82151850.469741672</v>
      </c>
      <c r="AI631" s="71">
        <v>2060393254.705899</v>
      </c>
      <c r="AJ631" s="71">
        <v>2388116690.1051741</v>
      </c>
      <c r="AK631" s="71"/>
      <c r="AL631" s="71"/>
      <c r="AM631" s="71">
        <v>139435215.32034451</v>
      </c>
      <c r="AN631" s="71"/>
      <c r="AO631" s="71"/>
      <c r="AP631" s="71">
        <v>7080025321.3144751</v>
      </c>
      <c r="AQ631" s="72"/>
      <c r="AR631" s="71">
        <v>6706</v>
      </c>
      <c r="AS631" s="71">
        <v>813</v>
      </c>
      <c r="AT631" s="71">
        <v>166</v>
      </c>
      <c r="AU631" s="71">
        <v>12</v>
      </c>
      <c r="AV631" s="71">
        <v>0</v>
      </c>
      <c r="AW631" s="71">
        <v>9</v>
      </c>
      <c r="AX631" s="71"/>
      <c r="AY631" s="72"/>
      <c r="AZ631" s="71">
        <v>29825.899999999991</v>
      </c>
      <c r="BA631" s="71">
        <v>181320.8</v>
      </c>
      <c r="BB631" s="71">
        <v>367493.8</v>
      </c>
      <c r="BC631" s="71">
        <v>26471.7</v>
      </c>
      <c r="BD631" s="71">
        <v>0</v>
      </c>
      <c r="BE631" s="71">
        <v>30810.400000000001</v>
      </c>
      <c r="BF631" s="71"/>
      <c r="BG631" s="72"/>
      <c r="BH631" s="71">
        <v>12.994999999999999</v>
      </c>
      <c r="BI631" s="71">
        <v>20.782</v>
      </c>
      <c r="BJ631" s="71">
        <v>1935.248</v>
      </c>
      <c r="BK631" s="71">
        <v>512.54100000000005</v>
      </c>
      <c r="BL631" s="71">
        <v>565.89700000000005</v>
      </c>
      <c r="BM631" s="71">
        <v>0</v>
      </c>
      <c r="BN631" s="72"/>
      <c r="BO631" s="71">
        <v>2</v>
      </c>
      <c r="BP631" s="71">
        <v>3</v>
      </c>
      <c r="BQ631" s="71">
        <v>64</v>
      </c>
      <c r="BR631" s="71">
        <v>2</v>
      </c>
      <c r="BS631" s="71">
        <v>43</v>
      </c>
      <c r="BT631" s="71">
        <v>0</v>
      </c>
      <c r="BU631"/>
      <c r="BV631" s="70">
        <v>2482.4180000000001</v>
      </c>
      <c r="BW631" s="70">
        <v>180.351</v>
      </c>
      <c r="BX631" s="70">
        <v>255.303</v>
      </c>
      <c r="BY631" s="70">
        <v>16.437000000000001</v>
      </c>
      <c r="BZ631" s="70">
        <v>106.19199999999999</v>
      </c>
      <c r="CA631" s="70">
        <v>0</v>
      </c>
      <c r="CB631" s="70">
        <v>0</v>
      </c>
      <c r="CC631" s="70">
        <v>3.6560000000000001</v>
      </c>
      <c r="CD631" s="70">
        <v>3.1059999999999999</v>
      </c>
    </row>
    <row r="632" spans="1:82">
      <c r="A632" s="70" t="s">
        <v>2399</v>
      </c>
      <c r="B632" s="70">
        <v>525</v>
      </c>
      <c r="C632" s="70">
        <v>15</v>
      </c>
      <c r="D632" s="70">
        <v>31</v>
      </c>
      <c r="E632" s="70">
        <v>2018</v>
      </c>
      <c r="F632" s="70" t="s">
        <v>183</v>
      </c>
      <c r="G632" s="70" t="s">
        <v>2384</v>
      </c>
      <c r="H632" s="70" t="s">
        <v>2385</v>
      </c>
      <c r="I632" s="148"/>
      <c r="J632" s="71">
        <v>1954.6272512866474</v>
      </c>
      <c r="K632" s="71">
        <v>122.12694722024757</v>
      </c>
      <c r="L632" s="71">
        <v>348.16138988276839</v>
      </c>
      <c r="M632" s="71">
        <v>1475.1860332225608</v>
      </c>
      <c r="N632" s="71">
        <v>1957.954412299413</v>
      </c>
      <c r="O632" s="71">
        <v>992.63682165115495</v>
      </c>
      <c r="P632" s="71">
        <v>937.49321773424447</v>
      </c>
      <c r="Q632" s="71">
        <v>63.394967306043</v>
      </c>
      <c r="R632" s="71">
        <v>79.30685243654375</v>
      </c>
      <c r="S632" s="71">
        <v>137.71369942328198</v>
      </c>
      <c r="T632" s="72"/>
      <c r="U632" s="71">
        <v>133576925</v>
      </c>
      <c r="V632" s="71">
        <v>41990</v>
      </c>
      <c r="W632" s="71">
        <v>7946</v>
      </c>
      <c r="X632" s="71">
        <v>349691</v>
      </c>
      <c r="Y632" s="71">
        <v>425775</v>
      </c>
      <c r="Z632" s="71">
        <v>604852</v>
      </c>
      <c r="AA632" s="71">
        <v>196133</v>
      </c>
      <c r="AB632" s="71">
        <v>1000223</v>
      </c>
      <c r="AC632" s="71">
        <v>13759450</v>
      </c>
      <c r="AD632" s="71">
        <v>137.71369942328201</v>
      </c>
      <c r="AE632" s="72"/>
      <c r="AF632" s="71">
        <v>2461455334.1171169</v>
      </c>
      <c r="AG632" s="71">
        <v>82967127.340501934</v>
      </c>
      <c r="AH632" s="71">
        <v>79167313.483773604</v>
      </c>
      <c r="AI632" s="71">
        <v>2080789318.172729</v>
      </c>
      <c r="AJ632" s="71">
        <v>2148522965.5751748</v>
      </c>
      <c r="AK632" s="71"/>
      <c r="AL632" s="71"/>
      <c r="AM632" s="71">
        <v>137681806.90933761</v>
      </c>
      <c r="AN632" s="71"/>
      <c r="AO632" s="71"/>
      <c r="AP632" s="71">
        <v>6990583865.5986347</v>
      </c>
      <c r="AQ632" s="72"/>
      <c r="AR632" s="71">
        <v>7203</v>
      </c>
      <c r="AS632" s="71">
        <v>958</v>
      </c>
      <c r="AT632" s="71">
        <v>262</v>
      </c>
      <c r="AU632" s="71">
        <v>12</v>
      </c>
      <c r="AV632" s="71">
        <v>0</v>
      </c>
      <c r="AW632" s="71">
        <v>10</v>
      </c>
      <c r="AX632" s="71"/>
      <c r="AY632" s="72"/>
      <c r="AZ632" s="71">
        <v>32590.6</v>
      </c>
      <c r="BA632" s="71">
        <v>233084.79999999999</v>
      </c>
      <c r="BB632" s="71">
        <v>440324</v>
      </c>
      <c r="BC632" s="71">
        <v>26442</v>
      </c>
      <c r="BD632" s="71">
        <v>0</v>
      </c>
      <c r="BE632" s="71">
        <v>37865</v>
      </c>
      <c r="BF632" s="71"/>
      <c r="BG632" s="72"/>
      <c r="BH632" s="71">
        <v>15.22</v>
      </c>
      <c r="BI632" s="71">
        <v>19.646000000000001</v>
      </c>
      <c r="BJ632" s="71">
        <v>1899.346</v>
      </c>
      <c r="BK632" s="71">
        <v>492.49</v>
      </c>
      <c r="BL632" s="71">
        <v>536.20500000000004</v>
      </c>
      <c r="BM632" s="71">
        <v>0</v>
      </c>
      <c r="BN632" s="72"/>
      <c r="BO632" s="71">
        <v>3</v>
      </c>
      <c r="BP632" s="71">
        <v>3</v>
      </c>
      <c r="BQ632" s="71">
        <v>67</v>
      </c>
      <c r="BR632" s="71">
        <v>2</v>
      </c>
      <c r="BS632" s="71">
        <v>43</v>
      </c>
      <c r="BT632" s="71">
        <v>0</v>
      </c>
      <c r="BU632"/>
      <c r="BV632" s="70">
        <v>2429.0250000000001</v>
      </c>
      <c r="BW632" s="70">
        <v>166.71700000000001</v>
      </c>
      <c r="BX632" s="70">
        <v>241.12</v>
      </c>
      <c r="BY632" s="70">
        <v>16.888999999999999</v>
      </c>
      <c r="BZ632" s="70">
        <v>100.196</v>
      </c>
      <c r="CA632" s="70">
        <v>0</v>
      </c>
      <c r="CB632" s="70">
        <v>0</v>
      </c>
      <c r="CC632" s="70">
        <v>5.343</v>
      </c>
      <c r="CD632" s="70">
        <v>3.617</v>
      </c>
    </row>
    <row r="633" spans="1:82">
      <c r="A633" s="70" t="s">
        <v>2400</v>
      </c>
      <c r="B633" s="70">
        <v>526</v>
      </c>
      <c r="C633" s="70">
        <v>16</v>
      </c>
      <c r="D633" s="70">
        <v>31</v>
      </c>
      <c r="E633" s="70">
        <v>2019</v>
      </c>
      <c r="F633" s="70" t="s">
        <v>158</v>
      </c>
      <c r="G633" s="70" t="s">
        <v>2384</v>
      </c>
      <c r="H633" s="70" t="s">
        <v>2385</v>
      </c>
      <c r="I633" s="148"/>
      <c r="J633" s="71">
        <v>1784.4585259878629</v>
      </c>
      <c r="K633" s="71">
        <v>114.45111138018103</v>
      </c>
      <c r="L633" s="71">
        <v>351.38536856107885</v>
      </c>
      <c r="M633" s="71">
        <v>1394.134323469272</v>
      </c>
      <c r="N633" s="71">
        <v>1841.9480555832788</v>
      </c>
      <c r="O633" s="71">
        <v>962.17814726316624</v>
      </c>
      <c r="P633" s="71">
        <v>891.32320384533466</v>
      </c>
      <c r="Q633" s="71">
        <v>60.810237702145002</v>
      </c>
      <c r="R633" s="71">
        <v>71.990906798533132</v>
      </c>
      <c r="S633" s="71">
        <v>121.87055831456094</v>
      </c>
      <c r="T633" s="72"/>
      <c r="U633" s="71">
        <v>128617154</v>
      </c>
      <c r="V633" s="71">
        <v>41990</v>
      </c>
      <c r="W633" s="71">
        <v>7946</v>
      </c>
      <c r="X633" s="71">
        <v>349691</v>
      </c>
      <c r="Y633" s="71">
        <v>425547</v>
      </c>
      <c r="Z633" s="71">
        <v>602388</v>
      </c>
      <c r="AA633" s="71">
        <v>185078</v>
      </c>
      <c r="AB633" s="71">
        <v>985416</v>
      </c>
      <c r="AC633" s="71">
        <v>12694734</v>
      </c>
      <c r="AD633" s="71">
        <v>121.87055831456099</v>
      </c>
      <c r="AE633" s="72"/>
      <c r="AF633" s="71">
        <v>2399485529.2257099</v>
      </c>
      <c r="AG633" s="71">
        <v>79825093.077394083</v>
      </c>
      <c r="AH633" s="71">
        <v>82434999.969679952</v>
      </c>
      <c r="AI633" s="71">
        <v>2013509216.6317148</v>
      </c>
      <c r="AJ633" s="71">
        <v>2051292139.1497099</v>
      </c>
      <c r="AK633" s="71">
        <v>0</v>
      </c>
      <c r="AL633" s="71">
        <v>0</v>
      </c>
      <c r="AM633" s="71">
        <v>134206240.99232371</v>
      </c>
      <c r="AN633" s="71">
        <v>0</v>
      </c>
      <c r="AO633" s="71">
        <v>0</v>
      </c>
      <c r="AP633" s="71">
        <v>6760753219.0465326</v>
      </c>
      <c r="AQ633" s="72"/>
      <c r="AR633" s="71">
        <v>7610</v>
      </c>
      <c r="AS633" s="71">
        <v>1065</v>
      </c>
      <c r="AT633" s="71">
        <v>321</v>
      </c>
      <c r="AU633" s="71">
        <v>15</v>
      </c>
      <c r="AV633" s="71">
        <v>1</v>
      </c>
      <c r="AW633" s="71">
        <v>10</v>
      </c>
      <c r="AX633" s="71"/>
      <c r="AY633" s="72"/>
      <c r="AZ633" s="71">
        <v>34979.599999999991</v>
      </c>
      <c r="BA633" s="71">
        <v>242462.6</v>
      </c>
      <c r="BB633" s="71">
        <v>581722.19999999995</v>
      </c>
      <c r="BC633" s="71">
        <v>28809.599999999999</v>
      </c>
      <c r="BD633" s="71">
        <v>46199</v>
      </c>
      <c r="BE633" s="71">
        <v>37865.275999999998</v>
      </c>
      <c r="BF633" s="71"/>
      <c r="BG633" s="72"/>
      <c r="BH633" s="71">
        <v>18.292999999999999</v>
      </c>
      <c r="BI633" s="71">
        <v>23.221</v>
      </c>
      <c r="BJ633" s="71">
        <v>1625.682</v>
      </c>
      <c r="BK633" s="71">
        <v>520.22799999999995</v>
      </c>
      <c r="BL633" s="71">
        <v>540.69900000000007</v>
      </c>
      <c r="BM633" s="71">
        <v>0</v>
      </c>
      <c r="BN633" s="72"/>
      <c r="BO633" s="71">
        <v>4</v>
      </c>
      <c r="BP633" s="71">
        <v>4</v>
      </c>
      <c r="BQ633" s="71">
        <v>63</v>
      </c>
      <c r="BR633" s="71">
        <v>2</v>
      </c>
      <c r="BS633" s="71">
        <v>40</v>
      </c>
      <c r="BT633" s="71">
        <v>0</v>
      </c>
      <c r="BU633"/>
      <c r="BV633" s="70">
        <v>2193.11</v>
      </c>
      <c r="BW633" s="70">
        <v>180.28</v>
      </c>
      <c r="BX633" s="70">
        <v>238.95500000000001</v>
      </c>
      <c r="BY633" s="70">
        <v>19.678000000000001</v>
      </c>
      <c r="BZ633" s="70">
        <v>96.1</v>
      </c>
      <c r="CA633" s="70">
        <v>0</v>
      </c>
      <c r="CB633" s="70">
        <v>0</v>
      </c>
      <c r="CC633" s="70">
        <v>0</v>
      </c>
      <c r="CD633" s="70">
        <v>0</v>
      </c>
    </row>
    <row r="634" spans="1:82">
      <c r="A634" s="70" t="s">
        <v>2401</v>
      </c>
      <c r="B634" s="70">
        <v>527</v>
      </c>
      <c r="C634" s="70">
        <v>17</v>
      </c>
      <c r="D634" s="70">
        <v>31</v>
      </c>
      <c r="E634" s="70">
        <v>2020</v>
      </c>
      <c r="F634" s="70" t="s">
        <v>159</v>
      </c>
      <c r="G634" s="1064" t="s">
        <v>2384</v>
      </c>
      <c r="H634" s="70" t="s">
        <v>2385</v>
      </c>
      <c r="I634" s="148"/>
      <c r="J634" s="71">
        <v>1723.0989083196771</v>
      </c>
      <c r="K634" s="71">
        <v>121.87620745918332</v>
      </c>
      <c r="L634" s="71">
        <v>374.41290361264055</v>
      </c>
      <c r="M634" s="71">
        <v>1228.1749747132446</v>
      </c>
      <c r="N634" s="71">
        <v>1733.3863041816883</v>
      </c>
      <c r="O634" s="71">
        <v>842.09026022111743</v>
      </c>
      <c r="P634" s="71">
        <v>833.50172785857933</v>
      </c>
      <c r="Q634" s="71">
        <v>57.286474697284099</v>
      </c>
      <c r="R634" s="71">
        <v>68.518356132742639</v>
      </c>
      <c r="S634" s="71">
        <v>119.93619902851299</v>
      </c>
      <c r="T634" s="72"/>
      <c r="U634" s="71">
        <v>130782705</v>
      </c>
      <c r="V634" s="71">
        <v>38495</v>
      </c>
      <c r="W634" s="71">
        <v>10139</v>
      </c>
      <c r="X634" s="71">
        <v>328494</v>
      </c>
      <c r="Y634" s="71">
        <v>425698</v>
      </c>
      <c r="Z634" s="71">
        <v>601735</v>
      </c>
      <c r="AA634" s="71">
        <v>183957</v>
      </c>
      <c r="AB634" s="71">
        <v>971604</v>
      </c>
      <c r="AC634" s="71">
        <v>12146232.999999998</v>
      </c>
      <c r="AD634" s="71">
        <v>119.93619902851299</v>
      </c>
      <c r="AE634" s="72"/>
      <c r="AF634" s="71">
        <v>2302071681.8869519</v>
      </c>
      <c r="AG634" s="71">
        <v>86689760.927803352</v>
      </c>
      <c r="AH634" s="71">
        <v>90779503.585795611</v>
      </c>
      <c r="AI634" s="71">
        <v>1888935341.5061772</v>
      </c>
      <c r="AJ634" s="71">
        <v>2057091501.500211</v>
      </c>
      <c r="AK634" s="71">
        <v>0</v>
      </c>
      <c r="AL634" s="71">
        <v>0</v>
      </c>
      <c r="AM634" s="71">
        <v>126805116.7455865</v>
      </c>
      <c r="AN634" s="71">
        <v>0</v>
      </c>
      <c r="AO634" s="71">
        <v>0</v>
      </c>
      <c r="AP634" s="71">
        <v>6552372906.1525249</v>
      </c>
      <c r="AQ634" s="72"/>
      <c r="AR634" s="71">
        <v>8113</v>
      </c>
      <c r="AS634" s="71">
        <v>1225</v>
      </c>
      <c r="AT634" s="71">
        <v>380</v>
      </c>
      <c r="AU634" s="71">
        <v>18</v>
      </c>
      <c r="AV634" s="71">
        <v>2</v>
      </c>
      <c r="AW634" s="71">
        <v>10</v>
      </c>
      <c r="AX634" s="71"/>
      <c r="AY634" s="72"/>
      <c r="AZ634" s="71">
        <v>37861.299999999981</v>
      </c>
      <c r="BA634" s="71">
        <v>261794.2</v>
      </c>
      <c r="BB634" s="71">
        <v>658694.89999999991</v>
      </c>
      <c r="BC634" s="71">
        <v>30817.1</v>
      </c>
      <c r="BD634" s="71">
        <v>46449</v>
      </c>
      <c r="BE634" s="71">
        <v>38215.816000000013</v>
      </c>
      <c r="BF634" s="71"/>
      <c r="BG634" s="72"/>
      <c r="BH634" s="71">
        <v>19.420000000000002</v>
      </c>
      <c r="BI634" s="71">
        <v>21.123000000000001</v>
      </c>
      <c r="BJ634" s="71">
        <v>1656.2080000000001</v>
      </c>
      <c r="BK634" s="71">
        <v>625.971</v>
      </c>
      <c r="BL634" s="71">
        <v>519.17300000000012</v>
      </c>
      <c r="BM634" s="71">
        <v>0</v>
      </c>
      <c r="BN634" s="72"/>
      <c r="BO634" s="71">
        <v>4</v>
      </c>
      <c r="BP634" s="71">
        <v>4</v>
      </c>
      <c r="BQ634" s="71">
        <v>59</v>
      </c>
      <c r="BR634" s="71">
        <v>2</v>
      </c>
      <c r="BS634" s="71">
        <v>37</v>
      </c>
      <c r="BT634" s="71">
        <v>0</v>
      </c>
      <c r="BU634"/>
      <c r="BV634" s="70">
        <v>2304.6350000000002</v>
      </c>
      <c r="BW634" s="70">
        <v>171.63800000000001</v>
      </c>
      <c r="BX634" s="70">
        <v>245.29599999999999</v>
      </c>
      <c r="BY634" s="70">
        <v>14.439</v>
      </c>
      <c r="BZ634" s="70">
        <v>105.887</v>
      </c>
      <c r="CA634" s="70">
        <v>0</v>
      </c>
      <c r="CB634" s="70">
        <v>0</v>
      </c>
      <c r="CC634" s="70">
        <v>0</v>
      </c>
      <c r="CD634" s="70">
        <v>0</v>
      </c>
    </row>
    <row r="635" spans="1:82">
      <c r="A635" s="70" t="s">
        <v>2402</v>
      </c>
      <c r="B635" s="70">
        <v>527</v>
      </c>
      <c r="C635" s="70">
        <v>18</v>
      </c>
      <c r="D635" s="70">
        <v>31</v>
      </c>
      <c r="E635" s="70">
        <v>2021</v>
      </c>
      <c r="F635" s="70" t="s">
        <v>160</v>
      </c>
      <c r="G635" s="1064" t="s">
        <v>2384</v>
      </c>
      <c r="H635" s="70" t="s">
        <v>2385</v>
      </c>
      <c r="I635" s="148"/>
      <c r="J635" s="71">
        <v>1784.2560764599957</v>
      </c>
      <c r="K635" s="71">
        <v>119.24001222319923</v>
      </c>
      <c r="L635" s="71">
        <v>391.54643427904915</v>
      </c>
      <c r="M635" s="71">
        <v>1427.1929223370053</v>
      </c>
      <c r="N635" s="71">
        <v>1876.1030683922233</v>
      </c>
      <c r="O635" s="71">
        <v>813.56365992210249</v>
      </c>
      <c r="P635" s="71">
        <v>851.75612123771384</v>
      </c>
      <c r="Q635" s="71">
        <v>55.866886293733103</v>
      </c>
      <c r="R635" s="71">
        <v>69.064922742323247</v>
      </c>
      <c r="S635" s="71">
        <v>113.29079561066568</v>
      </c>
      <c r="T635" s="72"/>
      <c r="U635" s="71">
        <v>140572345</v>
      </c>
      <c r="V635" s="71">
        <v>38495</v>
      </c>
      <c r="W635" s="71">
        <v>10139</v>
      </c>
      <c r="X635" s="71">
        <v>328494</v>
      </c>
      <c r="Y635" s="71">
        <v>425716</v>
      </c>
      <c r="Z635" s="71">
        <v>598589</v>
      </c>
      <c r="AA635" s="71">
        <v>183307</v>
      </c>
      <c r="AB635" s="71">
        <v>956836</v>
      </c>
      <c r="AC635" s="71">
        <v>11877264.999999998</v>
      </c>
      <c r="AD635" s="71">
        <v>113.29079561066568</v>
      </c>
      <c r="AE635" s="72"/>
      <c r="AF635" s="71">
        <v>2425400116.6167798</v>
      </c>
      <c r="AG635" s="71">
        <v>81395529.521681696</v>
      </c>
      <c r="AH635" s="71">
        <v>83231719.063836783</v>
      </c>
      <c r="AI635" s="71">
        <v>2150687762.622097</v>
      </c>
      <c r="AJ635" s="71">
        <v>2236044542.4699659</v>
      </c>
      <c r="AK635" s="71">
        <v>0</v>
      </c>
      <c r="AL635" s="71">
        <v>0</v>
      </c>
      <c r="AM635" s="71">
        <v>125598013.35446689</v>
      </c>
      <c r="AN635" s="71">
        <v>0</v>
      </c>
      <c r="AO635" s="71">
        <v>0</v>
      </c>
      <c r="AP635" s="71">
        <v>7102357683.6488276</v>
      </c>
      <c r="AQ635" s="72"/>
      <c r="AR635" s="71">
        <v>8655</v>
      </c>
      <c r="AS635" s="71">
        <v>1355</v>
      </c>
      <c r="AT635" s="71">
        <v>406</v>
      </c>
      <c r="AU635" s="71">
        <v>23</v>
      </c>
      <c r="AV635" s="71">
        <v>2</v>
      </c>
      <c r="AW635" s="71">
        <v>18</v>
      </c>
      <c r="AX635" s="71"/>
      <c r="AY635" s="72"/>
      <c r="AZ635" s="71">
        <v>41201.200000000237</v>
      </c>
      <c r="BA635" s="71">
        <v>271313.49999999988</v>
      </c>
      <c r="BB635" s="71">
        <v>673577.9</v>
      </c>
      <c r="BC635" s="71">
        <v>32180.799999999999</v>
      </c>
      <c r="BD635" s="71">
        <v>46449</v>
      </c>
      <c r="BE635" s="71">
        <v>38535.816000000013</v>
      </c>
      <c r="BF635" s="71"/>
      <c r="BG635" s="72"/>
      <c r="BH635" s="71">
        <v>18.757999999999999</v>
      </c>
      <c r="BI635" s="71">
        <v>18.434999999999999</v>
      </c>
      <c r="BJ635" s="71">
        <v>1556.578</v>
      </c>
      <c r="BK635" s="71">
        <v>645.11500000000001</v>
      </c>
      <c r="BL635" s="71">
        <v>496.005</v>
      </c>
      <c r="BM635" s="71">
        <v>0</v>
      </c>
      <c r="BN635" s="72"/>
      <c r="BO635" s="71">
        <v>4</v>
      </c>
      <c r="BP635" s="71">
        <v>3</v>
      </c>
      <c r="BQ635" s="71">
        <v>51</v>
      </c>
      <c r="BR635" s="71">
        <v>2</v>
      </c>
      <c r="BS635" s="71">
        <v>34</v>
      </c>
      <c r="BT635" s="71">
        <v>0</v>
      </c>
      <c r="BU635"/>
      <c r="BV635" s="70">
        <v>2215.2399999999998</v>
      </c>
      <c r="BW635" s="70">
        <v>167.38300000000001</v>
      </c>
      <c r="BX635" s="70">
        <v>237.62100000000001</v>
      </c>
      <c r="BY635" s="70">
        <v>10.56</v>
      </c>
      <c r="BZ635" s="70">
        <v>101.08</v>
      </c>
      <c r="CA635" s="70">
        <v>0</v>
      </c>
      <c r="CB635" s="70">
        <v>0</v>
      </c>
      <c r="CC635" s="70">
        <v>3.0070000000000001</v>
      </c>
      <c r="CD635" s="70">
        <v>0</v>
      </c>
    </row>
    <row r="636" spans="1:82">
      <c r="A636" s="70" t="s">
        <v>2403</v>
      </c>
      <c r="B636" s="70">
        <v>527</v>
      </c>
      <c r="C636" s="70">
        <v>19</v>
      </c>
      <c r="D636" s="70">
        <v>31</v>
      </c>
      <c r="E636" s="70">
        <v>2022</v>
      </c>
      <c r="F636" s="70" t="s">
        <v>161</v>
      </c>
      <c r="G636" s="70" t="s">
        <v>2384</v>
      </c>
      <c r="H636" s="70" t="s">
        <v>2385</v>
      </c>
      <c r="I636" s="148"/>
      <c r="J636" s="71">
        <v>1514.0693240558901</v>
      </c>
      <c r="K636" s="71">
        <v>109.28918226033063</v>
      </c>
      <c r="L636" s="71">
        <v>316.74358637340549</v>
      </c>
      <c r="M636" s="71">
        <v>1397.5270401127809</v>
      </c>
      <c r="N636" s="71">
        <v>1782.5363328043986</v>
      </c>
      <c r="O636" s="71">
        <v>853.09125700465222</v>
      </c>
      <c r="P636" s="71">
        <v>839.20913401815324</v>
      </c>
      <c r="Q636" s="71">
        <v>55.397758065858937</v>
      </c>
      <c r="R636" s="71">
        <v>70.178898139209736</v>
      </c>
      <c r="S636" s="71">
        <v>116.23368614617468</v>
      </c>
      <c r="T636" s="72"/>
      <c r="U636" s="71">
        <v>157612243</v>
      </c>
      <c r="V636" s="71">
        <v>38495</v>
      </c>
      <c r="W636" s="71">
        <v>10139</v>
      </c>
      <c r="X636" s="71">
        <v>328494</v>
      </c>
      <c r="Y636" s="71">
        <v>425607</v>
      </c>
      <c r="Z636" s="71">
        <v>596356</v>
      </c>
      <c r="AA636" s="71">
        <v>183360</v>
      </c>
      <c r="AB636" s="71">
        <v>941021</v>
      </c>
      <c r="AC636" s="71">
        <v>12220415.999999998</v>
      </c>
      <c r="AD636" s="71">
        <v>116.23368614617468</v>
      </c>
      <c r="AE636" s="72"/>
      <c r="AF636" s="71">
        <v>2146927490.547348</v>
      </c>
      <c r="AG636" s="71">
        <v>76073879.360967219</v>
      </c>
      <c r="AH636" s="71">
        <v>88847585.700099573</v>
      </c>
      <c r="AI636" s="71">
        <v>2096440422.8613462</v>
      </c>
      <c r="AJ636" s="71">
        <v>2245114247.4004993</v>
      </c>
      <c r="AK636" s="71">
        <v>0</v>
      </c>
      <c r="AL636" s="71">
        <v>0</v>
      </c>
      <c r="AM636" s="71">
        <v>121511495.71027829</v>
      </c>
      <c r="AN636" s="71">
        <v>0</v>
      </c>
      <c r="AO636" s="71">
        <v>0</v>
      </c>
      <c r="AP636" s="71">
        <v>6774915121.5805387</v>
      </c>
      <c r="AQ636" s="72"/>
      <c r="AR636" s="71">
        <v>9288</v>
      </c>
      <c r="AS636" s="71">
        <v>1443</v>
      </c>
      <c r="AT636" s="71">
        <v>441</v>
      </c>
      <c r="AU636" s="71">
        <v>24</v>
      </c>
      <c r="AV636" s="71">
        <v>2</v>
      </c>
      <c r="AW636" s="71">
        <v>19</v>
      </c>
      <c r="AX636" s="71"/>
      <c r="AY636" s="72"/>
      <c r="AZ636" s="71">
        <v>45270.800000000527</v>
      </c>
      <c r="BA636" s="71">
        <v>276215.39999999997</v>
      </c>
      <c r="BB636" s="71">
        <v>674221.7</v>
      </c>
      <c r="BC636" s="71">
        <v>42506.8</v>
      </c>
      <c r="BD636" s="71">
        <v>46449</v>
      </c>
      <c r="BE636" s="71">
        <v>38575.815999999999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2404</v>
      </c>
      <c r="B637" s="70">
        <v>527</v>
      </c>
      <c r="C637" s="70">
        <v>20</v>
      </c>
      <c r="D637" s="70">
        <v>31</v>
      </c>
      <c r="E637" s="70">
        <v>2023</v>
      </c>
      <c r="F637" s="70" t="s">
        <v>1539</v>
      </c>
      <c r="G637" s="70" t="s">
        <v>2384</v>
      </c>
      <c r="H637" s="70" t="s">
        <v>2385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10001</v>
      </c>
      <c r="AS637" s="71">
        <v>1470</v>
      </c>
      <c r="AT637" s="71">
        <v>465</v>
      </c>
      <c r="AU637" s="71">
        <v>26</v>
      </c>
      <c r="AV637" s="71">
        <v>2</v>
      </c>
      <c r="AW637" s="71">
        <v>20</v>
      </c>
      <c r="AX637" s="71"/>
      <c r="AY637" s="72"/>
      <c r="AZ637" s="71">
        <v>49730.900000000984</v>
      </c>
      <c r="BA637" s="71">
        <v>277486.69999999995</v>
      </c>
      <c r="BB637" s="71">
        <v>703665.6</v>
      </c>
      <c r="BC637" s="71">
        <v>42606.6</v>
      </c>
      <c r="BD637" s="71">
        <v>46449</v>
      </c>
      <c r="BE637" s="71">
        <v>40565.815999999999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2405</v>
      </c>
      <c r="B638" s="70">
        <v>527</v>
      </c>
      <c r="C638" s="70">
        <v>21</v>
      </c>
      <c r="D638" s="70">
        <v>31</v>
      </c>
      <c r="E638" s="70">
        <v>2024</v>
      </c>
      <c r="F638" s="70" t="s">
        <v>1554</v>
      </c>
      <c r="G638" s="70" t="s">
        <v>2384</v>
      </c>
      <c r="H638" s="70" t="s">
        <v>2385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1641</v>
      </c>
      <c r="IX6" s="1058" t="s">
        <v>1641</v>
      </c>
      <c r="IY6" s="1058" t="s">
        <v>1641</v>
      </c>
      <c r="IZ6" s="1058" t="s">
        <v>1641</v>
      </c>
      <c r="JA6" s="1058" t="s">
        <v>1641</v>
      </c>
      <c r="JB6" s="1058" t="s">
        <v>1641</v>
      </c>
      <c r="JC6" s="1058" t="s">
        <v>1641</v>
      </c>
      <c r="JD6" s="1058" t="s">
        <v>1641</v>
      </c>
      <c r="JE6" s="1058" t="s">
        <v>1641</v>
      </c>
      <c r="JF6" s="1058" t="s">
        <v>1641</v>
      </c>
      <c r="JG6" s="1058" t="s">
        <v>1641</v>
      </c>
      <c r="JH6" s="1058" t="s">
        <v>1641</v>
      </c>
      <c r="JI6" s="1058" t="s">
        <v>1641</v>
      </c>
      <c r="JJ6" s="1058" t="s">
        <v>1641</v>
      </c>
      <c r="JK6" s="1058" t="s">
        <v>1641</v>
      </c>
      <c r="JL6" s="1058" t="s">
        <v>1641</v>
      </c>
      <c r="JM6" s="1058" t="s">
        <v>1641</v>
      </c>
      <c r="JN6" s="1058" t="s">
        <v>1641</v>
      </c>
      <c r="JO6" s="1058" t="s">
        <v>1641</v>
      </c>
      <c r="JP6" s="1058" t="s">
        <v>1641</v>
      </c>
      <c r="JQ6" s="1058" t="s">
        <v>1641</v>
      </c>
      <c r="JR6" s="1058" t="s">
        <v>1641</v>
      </c>
      <c r="JS6" s="1058" t="s">
        <v>1641</v>
      </c>
      <c r="JT6" s="1058" t="s">
        <v>1641</v>
      </c>
      <c r="JU6" s="1058" t="s">
        <v>1641</v>
      </c>
      <c r="JV6" s="1058" t="s">
        <v>1641</v>
      </c>
      <c r="JW6" s="1058" t="s">
        <v>1641</v>
      </c>
      <c r="JX6" s="1058" t="s">
        <v>1641</v>
      </c>
      <c r="JY6" s="1058" t="s">
        <v>1641</v>
      </c>
      <c r="JZ6" s="1058" t="s">
        <v>1641</v>
      </c>
      <c r="KA6" s="1058" t="s">
        <v>1641</v>
      </c>
      <c r="KB6" s="1058" t="s">
        <v>1641</v>
      </c>
      <c r="KC6" s="1058" t="s">
        <v>1641</v>
      </c>
      <c r="KD6" s="1058" t="s">
        <v>1641</v>
      </c>
      <c r="KE6" s="1058" t="s">
        <v>1641</v>
      </c>
      <c r="KF6" s="1058" t="s">
        <v>1641</v>
      </c>
      <c r="KG6" s="1058" t="s">
        <v>1641</v>
      </c>
      <c r="KH6" s="1058" t="s">
        <v>1641</v>
      </c>
      <c r="KI6" s="1058" t="s">
        <v>1641</v>
      </c>
      <c r="KJ6" s="1058" t="s">
        <v>1641</v>
      </c>
      <c r="KK6" s="1058" t="s">
        <v>1641</v>
      </c>
      <c r="KL6" s="1058" t="s">
        <v>1641</v>
      </c>
      <c r="KM6" s="1058" t="s">
        <v>1641</v>
      </c>
      <c r="KN6" s="1058" t="s">
        <v>1641</v>
      </c>
      <c r="KO6" s="1058" t="s">
        <v>1641</v>
      </c>
      <c r="KP6" s="1058" t="s">
        <v>1641</v>
      </c>
      <c r="KQ6" s="1058" t="s">
        <v>1641</v>
      </c>
      <c r="KR6" s="1058" t="s">
        <v>1641</v>
      </c>
      <c r="KS6" s="1058" t="s">
        <v>1641</v>
      </c>
      <c r="KT6" s="1058" t="s">
        <v>1641</v>
      </c>
      <c r="KU6" s="1058" t="s">
        <v>1641</v>
      </c>
      <c r="KV6" s="1058" t="s">
        <v>1641</v>
      </c>
      <c r="KW6" s="1058" t="s">
        <v>1641</v>
      </c>
      <c r="KX6" s="1058" t="s">
        <v>1641</v>
      </c>
      <c r="KY6" s="1058" t="s">
        <v>1641</v>
      </c>
      <c r="KZ6" s="1058" t="s">
        <v>1641</v>
      </c>
      <c r="LA6" s="1058" t="s">
        <v>1641</v>
      </c>
      <c r="LB6" s="1058" t="s">
        <v>1641</v>
      </c>
      <c r="LC6" s="1058" t="s">
        <v>1641</v>
      </c>
      <c r="LD6" s="1058" t="s">
        <v>1641</v>
      </c>
      <c r="LE6" s="1058" t="s">
        <v>1641</v>
      </c>
      <c r="LF6" s="1058" t="s">
        <v>1641</v>
      </c>
      <c r="LG6" s="1058" t="s">
        <v>1641</v>
      </c>
      <c r="LH6" s="1058" t="s">
        <v>1641</v>
      </c>
      <c r="LI6" s="1058" t="s">
        <v>1641</v>
      </c>
      <c r="LJ6" s="1058" t="s">
        <v>1641</v>
      </c>
      <c r="LK6" s="1058" t="s">
        <v>1641</v>
      </c>
      <c r="LL6" s="1058" t="s">
        <v>1641</v>
      </c>
      <c r="LM6" s="1058" t="s">
        <v>1641</v>
      </c>
      <c r="LN6" s="1058" t="s">
        <v>1641</v>
      </c>
      <c r="LO6" s="1058" t="s">
        <v>1641</v>
      </c>
      <c r="LP6" s="1058" t="s">
        <v>1641</v>
      </c>
      <c r="LQ6" s="1058" t="s">
        <v>1641</v>
      </c>
      <c r="LR6" s="1058" t="s">
        <v>1641</v>
      </c>
      <c r="LS6" s="1058" t="s">
        <v>1641</v>
      </c>
      <c r="LT6" s="1058" t="s">
        <v>1641</v>
      </c>
      <c r="LU6" s="1058" t="s">
        <v>1641</v>
      </c>
      <c r="LV6" s="1058" t="s">
        <v>1641</v>
      </c>
      <c r="LW6" s="1058" t="s">
        <v>1641</v>
      </c>
      <c r="LX6" s="1058" t="s">
        <v>1641</v>
      </c>
      <c r="LY6" s="1058" t="s">
        <v>1641</v>
      </c>
      <c r="LZ6" s="1058" t="s">
        <v>1641</v>
      </c>
      <c r="MA6" s="1058" t="s">
        <v>1641</v>
      </c>
      <c r="MB6" s="1058" t="s">
        <v>1641</v>
      </c>
      <c r="MC6" s="1058" t="s">
        <v>1641</v>
      </c>
      <c r="MD6" s="1058" t="s">
        <v>1641</v>
      </c>
      <c r="ME6" s="1058" t="s">
        <v>1641</v>
      </c>
      <c r="MF6" s="1058" t="s">
        <v>1641</v>
      </c>
      <c r="MG6" s="1058" t="s">
        <v>1641</v>
      </c>
      <c r="MH6" s="1058" t="s">
        <v>1641</v>
      </c>
      <c r="MI6" s="1058" t="s">
        <v>1641</v>
      </c>
      <c r="MJ6" s="1058" t="s">
        <v>1641</v>
      </c>
      <c r="MK6" s="1058" t="s">
        <v>1641</v>
      </c>
      <c r="ML6" s="1058" t="s">
        <v>1641</v>
      </c>
      <c r="MM6" s="1058" t="s">
        <v>1641</v>
      </c>
      <c r="MN6" s="1058" t="s">
        <v>1641</v>
      </c>
      <c r="MO6" s="1058" t="s">
        <v>1641</v>
      </c>
      <c r="MP6" s="1058" t="s">
        <v>1641</v>
      </c>
      <c r="MQ6" s="1058" t="s">
        <v>1641</v>
      </c>
      <c r="MR6" s="1058" t="s">
        <v>1641</v>
      </c>
      <c r="MS6" s="1058" t="s">
        <v>1641</v>
      </c>
      <c r="MT6" s="1058" t="s">
        <v>1641</v>
      </c>
      <c r="MU6" s="1058" t="s">
        <v>1641</v>
      </c>
      <c r="MV6" s="1058" t="s">
        <v>1641</v>
      </c>
      <c r="MW6" s="1058" t="s">
        <v>1641</v>
      </c>
      <c r="MX6" s="1058" t="s">
        <v>1641</v>
      </c>
      <c r="MY6" s="1058" t="s">
        <v>1641</v>
      </c>
      <c r="MZ6" s="1058" t="s">
        <v>1641</v>
      </c>
      <c r="NA6" s="1058" t="s">
        <v>1641</v>
      </c>
      <c r="NB6" s="1058" t="s">
        <v>1641</v>
      </c>
      <c r="NC6" s="1058" t="s">
        <v>1641</v>
      </c>
      <c r="ND6" s="1058" t="s">
        <v>1641</v>
      </c>
      <c r="NE6" s="1058" t="s">
        <v>1641</v>
      </c>
      <c r="NF6" s="1058" t="s">
        <v>1641</v>
      </c>
      <c r="NG6" s="1058" t="s">
        <v>1641</v>
      </c>
      <c r="NH6" s="1058" t="s">
        <v>1641</v>
      </c>
      <c r="NI6" s="1058" t="s">
        <v>1641</v>
      </c>
      <c r="NJ6" s="1058" t="s">
        <v>1641</v>
      </c>
      <c r="NK6" s="1058" t="s">
        <v>1641</v>
      </c>
      <c r="NL6" s="1058" t="s">
        <v>1641</v>
      </c>
      <c r="NM6" s="1058" t="s">
        <v>1641</v>
      </c>
      <c r="NN6" s="1058" t="s">
        <v>1641</v>
      </c>
      <c r="NO6" s="1058" t="s">
        <v>1641</v>
      </c>
      <c r="NP6" s="1058" t="s">
        <v>1641</v>
      </c>
      <c r="NQ6" s="1058" t="s">
        <v>1641</v>
      </c>
      <c r="NR6" s="1058" t="s">
        <v>1641</v>
      </c>
      <c r="NS6" s="1058" t="s">
        <v>1641</v>
      </c>
      <c r="NT6" s="1058" t="s">
        <v>1641</v>
      </c>
      <c r="NU6" s="1058" t="s">
        <v>1641</v>
      </c>
      <c r="NV6" s="1058" t="s">
        <v>1641</v>
      </c>
      <c r="NW6" s="1058" t="s">
        <v>1641</v>
      </c>
      <c r="NX6" s="1058" t="s">
        <v>1641</v>
      </c>
      <c r="NY6" s="1058" t="s">
        <v>1641</v>
      </c>
      <c r="NZ6" s="1058" t="s">
        <v>1641</v>
      </c>
      <c r="OA6" s="1058" t="s">
        <v>1641</v>
      </c>
      <c r="OB6" s="1058" t="s">
        <v>1641</v>
      </c>
      <c r="OC6" s="1058" t="s">
        <v>1641</v>
      </c>
      <c r="OD6" s="1058" t="s">
        <v>1641</v>
      </c>
      <c r="OE6" s="1058" t="s">
        <v>1641</v>
      </c>
      <c r="OF6" s="1058" t="s">
        <v>1641</v>
      </c>
      <c r="OG6" s="1058" t="s">
        <v>1641</v>
      </c>
      <c r="OH6" s="1058" t="s">
        <v>1641</v>
      </c>
      <c r="OI6" s="1058" t="s">
        <v>1641</v>
      </c>
      <c r="OJ6" s="1058" t="s">
        <v>1641</v>
      </c>
      <c r="OK6" s="1058" t="s">
        <v>1641</v>
      </c>
      <c r="OL6" s="1058" t="s">
        <v>1641</v>
      </c>
      <c r="OM6" s="1058" t="s">
        <v>1641</v>
      </c>
      <c r="ON6" s="1058" t="s">
        <v>1641</v>
      </c>
      <c r="OO6" s="1058" t="s">
        <v>1641</v>
      </c>
      <c r="OP6" s="1058" t="s">
        <v>1641</v>
      </c>
      <c r="OQ6" s="1058" t="s">
        <v>1641</v>
      </c>
      <c r="OR6" s="1058" t="s">
        <v>1641</v>
      </c>
      <c r="OS6" s="1058" t="s">
        <v>1641</v>
      </c>
      <c r="OT6" s="1058" t="s">
        <v>1641</v>
      </c>
      <c r="OU6" s="1058" t="s">
        <v>1641</v>
      </c>
      <c r="OV6" s="1058" t="s">
        <v>1641</v>
      </c>
      <c r="OW6" s="1058" t="s">
        <v>1641</v>
      </c>
      <c r="OX6" s="1058" t="s">
        <v>1641</v>
      </c>
      <c r="OY6" s="1058" t="s">
        <v>1641</v>
      </c>
      <c r="OZ6" s="1058" t="s">
        <v>1641</v>
      </c>
      <c r="PA6" s="1058" t="s">
        <v>1641</v>
      </c>
      <c r="PB6" s="1058" t="s">
        <v>1641</v>
      </c>
      <c r="PC6" s="1058" t="s">
        <v>1641</v>
      </c>
      <c r="PD6" s="1058" t="s">
        <v>1641</v>
      </c>
      <c r="PE6" s="1058" t="s">
        <v>1641</v>
      </c>
      <c r="PF6" s="1058" t="s">
        <v>1641</v>
      </c>
      <c r="PG6" s="1058" t="s">
        <v>1641</v>
      </c>
      <c r="PH6" s="1058" t="s">
        <v>1641</v>
      </c>
      <c r="PI6" s="1058" t="s">
        <v>1641</v>
      </c>
      <c r="PJ6" s="1058" t="s">
        <v>1641</v>
      </c>
      <c r="PK6" s="1058" t="s">
        <v>1641</v>
      </c>
      <c r="PL6" s="1058" t="s">
        <v>1641</v>
      </c>
      <c r="PM6" s="1058" t="s">
        <v>1641</v>
      </c>
      <c r="PN6" s="1058" t="s">
        <v>1641</v>
      </c>
      <c r="PO6" s="1058" t="s">
        <v>1641</v>
      </c>
      <c r="PP6" s="1058" t="s">
        <v>1641</v>
      </c>
      <c r="PQ6" s="1058" t="s">
        <v>1641</v>
      </c>
      <c r="PR6" s="1058" t="s">
        <v>1641</v>
      </c>
      <c r="PS6" s="1058" t="s">
        <v>1641</v>
      </c>
      <c r="PT6" s="1058" t="s">
        <v>1641</v>
      </c>
      <c r="PU6" s="1058" t="s">
        <v>1641</v>
      </c>
      <c r="PV6" s="1058" t="s">
        <v>1641</v>
      </c>
      <c r="PW6" s="1058" t="s">
        <v>1641</v>
      </c>
      <c r="PX6" s="1058" t="s">
        <v>1641</v>
      </c>
      <c r="PY6" s="1058" t="s">
        <v>1641</v>
      </c>
      <c r="PZ6" s="1058" t="s">
        <v>1641</v>
      </c>
      <c r="QA6" s="1058" t="s">
        <v>1641</v>
      </c>
      <c r="QB6" s="1058" t="s">
        <v>1641</v>
      </c>
      <c r="QC6" s="1058" t="s">
        <v>1641</v>
      </c>
      <c r="QD6" s="1058" t="s">
        <v>1641</v>
      </c>
      <c r="QE6" s="1058" t="s">
        <v>1641</v>
      </c>
      <c r="QF6" s="1058" t="s">
        <v>1641</v>
      </c>
      <c r="QG6" s="1058" t="s">
        <v>1641</v>
      </c>
      <c r="QH6" s="1058" t="s">
        <v>1641</v>
      </c>
      <c r="QI6" s="1058" t="s">
        <v>1641</v>
      </c>
      <c r="QJ6" s="1058" t="s">
        <v>1641</v>
      </c>
      <c r="QK6" s="1058" t="s">
        <v>1641</v>
      </c>
      <c r="QL6" s="1058" t="s">
        <v>1641</v>
      </c>
      <c r="QM6" s="1058" t="s">
        <v>1641</v>
      </c>
      <c r="QN6" s="1058" t="s">
        <v>1641</v>
      </c>
      <c r="QO6" s="1058" t="s">
        <v>1641</v>
      </c>
      <c r="QP6" s="1058" t="s">
        <v>1641</v>
      </c>
      <c r="QQ6" s="1058" t="s">
        <v>1641</v>
      </c>
      <c r="QR6" s="1058" t="s">
        <v>1641</v>
      </c>
      <c r="QS6" s="1058" t="s">
        <v>1641</v>
      </c>
      <c r="QT6" s="1058" t="s">
        <v>1641</v>
      </c>
      <c r="QU6" s="1058" t="s">
        <v>1641</v>
      </c>
      <c r="QV6" s="1058" t="s">
        <v>1641</v>
      </c>
      <c r="QW6" s="1058" t="s">
        <v>1641</v>
      </c>
      <c r="QX6" s="1058" t="s">
        <v>1641</v>
      </c>
      <c r="QY6" s="1058" t="s">
        <v>1641</v>
      </c>
      <c r="QZ6" s="1058" t="s">
        <v>1641</v>
      </c>
      <c r="RA6" s="1058" t="s">
        <v>1641</v>
      </c>
      <c r="RB6" s="1058" t="s">
        <v>1641</v>
      </c>
      <c r="RC6" s="1058" t="s">
        <v>1641</v>
      </c>
      <c r="RD6" s="1058" t="s">
        <v>1641</v>
      </c>
      <c r="RE6" s="1058" t="s">
        <v>1641</v>
      </c>
      <c r="RF6" s="1058" t="s">
        <v>1641</v>
      </c>
      <c r="RG6" s="1058" t="s">
        <v>1641</v>
      </c>
      <c r="RH6" s="1058" t="s">
        <v>1641</v>
      </c>
      <c r="RI6" s="1058" t="s">
        <v>1641</v>
      </c>
      <c r="RJ6" s="1058" t="s">
        <v>1641</v>
      </c>
      <c r="RK6" s="1058" t="s">
        <v>1641</v>
      </c>
      <c r="RL6" s="1058" t="s">
        <v>1641</v>
      </c>
      <c r="RM6" s="1058" t="s">
        <v>1641</v>
      </c>
      <c r="RN6" s="1058" t="s">
        <v>1641</v>
      </c>
      <c r="RO6" s="1058" t="s">
        <v>1641</v>
      </c>
      <c r="RP6" s="1058" t="s">
        <v>1641</v>
      </c>
      <c r="RQ6" s="1058" t="s">
        <v>1641</v>
      </c>
      <c r="RR6" s="1058" t="s">
        <v>1641</v>
      </c>
      <c r="RS6" s="1058" t="s">
        <v>1641</v>
      </c>
      <c r="RT6" s="1058" t="s">
        <v>1641</v>
      </c>
      <c r="RU6" s="1058" t="s">
        <v>1641</v>
      </c>
      <c r="RV6" s="1058" t="s">
        <v>1641</v>
      </c>
      <c r="RW6" s="1058" t="s">
        <v>1641</v>
      </c>
      <c r="RX6" s="1058" t="s">
        <v>1641</v>
      </c>
      <c r="RY6" s="1058" t="s">
        <v>1641</v>
      </c>
      <c r="RZ6" s="1058" t="s">
        <v>1641</v>
      </c>
      <c r="SA6" s="1058" t="s">
        <v>1641</v>
      </c>
      <c r="SB6" s="1058" t="s">
        <v>1641</v>
      </c>
      <c r="SC6" s="1058" t="s">
        <v>1641</v>
      </c>
      <c r="SD6" s="1058" t="s">
        <v>1641</v>
      </c>
      <c r="SE6" s="1058" t="s">
        <v>1641</v>
      </c>
      <c r="SF6" s="1058" t="s">
        <v>1641</v>
      </c>
      <c r="SG6" s="1058" t="s">
        <v>1641</v>
      </c>
      <c r="SH6" s="1058" t="s">
        <v>1641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2260</v>
      </c>
      <c r="B9" s="70">
        <v>1</v>
      </c>
      <c r="C9" s="70">
        <v>1</v>
      </c>
      <c r="D9" s="70">
        <v>1</v>
      </c>
      <c r="E9" s="70">
        <v>1990</v>
      </c>
      <c r="F9" s="70" t="s">
        <v>787</v>
      </c>
      <c r="G9" s="1073" t="s">
        <v>2261</v>
      </c>
      <c r="H9" s="70" t="s">
        <v>2262</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2263</v>
      </c>
      <c r="B10" s="70">
        <v>2</v>
      </c>
      <c r="C10" s="70">
        <v>2</v>
      </c>
      <c r="D10" s="70">
        <v>1</v>
      </c>
      <c r="E10" s="70">
        <v>2005</v>
      </c>
      <c r="F10" s="70" t="s">
        <v>789</v>
      </c>
      <c r="G10" s="1073" t="s">
        <v>2261</v>
      </c>
      <c r="H10" s="70" t="s">
        <v>2262</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2264</v>
      </c>
      <c r="B11" s="70">
        <v>3</v>
      </c>
      <c r="C11" s="70">
        <v>3</v>
      </c>
      <c r="D11" s="70">
        <v>1</v>
      </c>
      <c r="E11" s="70">
        <v>2006</v>
      </c>
      <c r="F11" s="70" t="s">
        <v>790</v>
      </c>
      <c r="G11" s="1073" t="s">
        <v>2261</v>
      </c>
      <c r="H11" s="70" t="s">
        <v>2262</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2265</v>
      </c>
      <c r="B12" s="70">
        <v>4</v>
      </c>
      <c r="C12" s="70">
        <v>4</v>
      </c>
      <c r="D12" s="70">
        <v>1</v>
      </c>
      <c r="E12" s="70">
        <v>2007</v>
      </c>
      <c r="F12" s="70" t="s">
        <v>791</v>
      </c>
      <c r="G12" s="1073" t="s">
        <v>2261</v>
      </c>
      <c r="H12" s="70" t="s">
        <v>2262</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2266</v>
      </c>
      <c r="B13" s="70">
        <v>5</v>
      </c>
      <c r="C13" s="70">
        <v>5</v>
      </c>
      <c r="D13" s="70">
        <v>1</v>
      </c>
      <c r="E13" s="70">
        <v>2008</v>
      </c>
      <c r="F13" s="70" t="s">
        <v>792</v>
      </c>
      <c r="G13" s="1073" t="s">
        <v>2261</v>
      </c>
      <c r="H13" s="70" t="s">
        <v>2262</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2267</v>
      </c>
      <c r="B14" s="70">
        <v>6</v>
      </c>
      <c r="C14" s="70">
        <v>6</v>
      </c>
      <c r="D14" s="70">
        <v>1</v>
      </c>
      <c r="E14" s="70">
        <v>2009</v>
      </c>
      <c r="F14" s="70" t="s">
        <v>176</v>
      </c>
      <c r="G14" s="1073" t="s">
        <v>2261</v>
      </c>
      <c r="H14" s="70" t="s">
        <v>2262</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2268</v>
      </c>
      <c r="B15" s="70">
        <v>7</v>
      </c>
      <c r="C15" s="70">
        <v>7</v>
      </c>
      <c r="D15" s="70">
        <v>1</v>
      </c>
      <c r="E15" s="70">
        <v>2010</v>
      </c>
      <c r="F15" s="70" t="s">
        <v>177</v>
      </c>
      <c r="G15" s="1073" t="s">
        <v>2261</v>
      </c>
      <c r="H15" s="70" t="s">
        <v>2262</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2269</v>
      </c>
      <c r="B16" s="70">
        <v>8</v>
      </c>
      <c r="C16" s="70">
        <v>8</v>
      </c>
      <c r="D16" s="70">
        <v>1</v>
      </c>
      <c r="E16" s="70">
        <v>2011</v>
      </c>
      <c r="F16" s="70" t="s">
        <v>178</v>
      </c>
      <c r="G16" s="1073" t="s">
        <v>2261</v>
      </c>
      <c r="H16" s="70" t="s">
        <v>2262</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2270</v>
      </c>
      <c r="B17" s="70">
        <v>9</v>
      </c>
      <c r="C17" s="70">
        <v>9</v>
      </c>
      <c r="D17" s="70">
        <v>1</v>
      </c>
      <c r="E17" s="70">
        <v>2012</v>
      </c>
      <c r="F17" s="70" t="s">
        <v>179</v>
      </c>
      <c r="G17" s="1073" t="s">
        <v>2261</v>
      </c>
      <c r="H17" s="70" t="s">
        <v>2262</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2271</v>
      </c>
      <c r="B18" s="70">
        <v>10</v>
      </c>
      <c r="C18" s="70">
        <v>10</v>
      </c>
      <c r="D18" s="70">
        <v>1</v>
      </c>
      <c r="E18" s="70">
        <v>2013</v>
      </c>
      <c r="F18" s="70" t="s">
        <v>180</v>
      </c>
      <c r="G18" s="1073" t="s">
        <v>2261</v>
      </c>
      <c r="H18" s="70" t="s">
        <v>2262</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2272</v>
      </c>
      <c r="B19" s="70">
        <v>11</v>
      </c>
      <c r="C19" s="70">
        <v>11</v>
      </c>
      <c r="D19" s="70">
        <v>1</v>
      </c>
      <c r="E19" s="70">
        <v>2014</v>
      </c>
      <c r="F19" s="70" t="s">
        <v>181</v>
      </c>
      <c r="G19" s="1073" t="s">
        <v>2261</v>
      </c>
      <c r="H19" s="70" t="s">
        <v>2262</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2273</v>
      </c>
      <c r="B20" s="70">
        <v>12</v>
      </c>
      <c r="C20" s="70">
        <v>12</v>
      </c>
      <c r="D20" s="70">
        <v>1</v>
      </c>
      <c r="E20" s="70">
        <v>2015</v>
      </c>
      <c r="F20" s="70" t="s">
        <v>182</v>
      </c>
      <c r="G20" s="1073" t="s">
        <v>2261</v>
      </c>
      <c r="H20" s="70" t="s">
        <v>2262</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2274</v>
      </c>
      <c r="B21" s="70">
        <v>13</v>
      </c>
      <c r="C21" s="70">
        <v>13</v>
      </c>
      <c r="D21" s="70">
        <v>1</v>
      </c>
      <c r="E21" s="70">
        <v>2016</v>
      </c>
      <c r="F21" s="70" t="s">
        <v>155</v>
      </c>
      <c r="G21" s="1073" t="s">
        <v>2261</v>
      </c>
      <c r="H21" s="70" t="s">
        <v>2262</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2275</v>
      </c>
      <c r="B22" s="70">
        <v>14</v>
      </c>
      <c r="C22" s="70">
        <v>14</v>
      </c>
      <c r="D22" s="70">
        <v>1</v>
      </c>
      <c r="E22" s="70">
        <v>2017</v>
      </c>
      <c r="F22" s="70" t="s">
        <v>156</v>
      </c>
      <c r="G22" s="1073" t="s">
        <v>2261</v>
      </c>
      <c r="H22" s="70" t="s">
        <v>2262</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2276</v>
      </c>
      <c r="B23" s="70">
        <v>15</v>
      </c>
      <c r="C23" s="70">
        <v>15</v>
      </c>
      <c r="D23" s="70">
        <v>1</v>
      </c>
      <c r="E23" s="70">
        <v>2018</v>
      </c>
      <c r="F23" s="70" t="s">
        <v>183</v>
      </c>
      <c r="G23" s="1073" t="s">
        <v>2261</v>
      </c>
      <c r="H23" s="70" t="s">
        <v>2262</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2277</v>
      </c>
      <c r="B24" s="70">
        <v>16</v>
      </c>
      <c r="C24" s="70">
        <v>16</v>
      </c>
      <c r="D24" s="70">
        <v>1</v>
      </c>
      <c r="E24" s="70">
        <v>2019</v>
      </c>
      <c r="F24" s="70" t="s">
        <v>158</v>
      </c>
      <c r="G24" s="1073" t="s">
        <v>2261</v>
      </c>
      <c r="H24" s="70" t="s">
        <v>2262</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2278</v>
      </c>
      <c r="B25" s="70">
        <v>17</v>
      </c>
      <c r="C25" s="70">
        <v>17</v>
      </c>
      <c r="D25" s="70">
        <v>1</v>
      </c>
      <c r="E25" s="70">
        <v>2020</v>
      </c>
      <c r="F25" s="70" t="s">
        <v>159</v>
      </c>
      <c r="G25" s="1073" t="s">
        <v>2261</v>
      </c>
      <c r="H25" s="70" t="s">
        <v>2262</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2279</v>
      </c>
      <c r="B26" s="70">
        <v>18</v>
      </c>
      <c r="C26" s="70">
        <v>18</v>
      </c>
      <c r="D26" s="70">
        <v>1</v>
      </c>
      <c r="E26" s="70">
        <v>2021</v>
      </c>
      <c r="F26" s="70" t="s">
        <v>160</v>
      </c>
      <c r="G26" s="1073" t="s">
        <v>2261</v>
      </c>
      <c r="H26" s="70" t="s">
        <v>2262</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2280</v>
      </c>
      <c r="B27" s="70">
        <v>19</v>
      </c>
      <c r="C27" s="70">
        <v>19</v>
      </c>
      <c r="D27" s="70">
        <v>1</v>
      </c>
      <c r="E27" s="70">
        <v>2022</v>
      </c>
      <c r="F27" s="70" t="s">
        <v>161</v>
      </c>
      <c r="G27" s="1073" t="s">
        <v>2261</v>
      </c>
      <c r="H27" s="70" t="s">
        <v>2262</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2281</v>
      </c>
      <c r="B28" s="70">
        <v>20</v>
      </c>
      <c r="C28" s="70">
        <v>20</v>
      </c>
      <c r="D28" s="70">
        <v>1</v>
      </c>
      <c r="E28" s="70">
        <v>2023</v>
      </c>
      <c r="F28" s="70" t="s">
        <v>1539</v>
      </c>
      <c r="G28" s="1073" t="s">
        <v>2261</v>
      </c>
      <c r="H28" s="70" t="s">
        <v>2262</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2282</v>
      </c>
      <c r="B29" s="70">
        <v>21</v>
      </c>
      <c r="C29" s="70">
        <v>21</v>
      </c>
      <c r="D29" s="70">
        <v>1</v>
      </c>
      <c r="E29" s="70">
        <v>2024</v>
      </c>
      <c r="F29" s="70" t="s">
        <v>1554</v>
      </c>
      <c r="G29" s="1073" t="s">
        <v>2261</v>
      </c>
      <c r="H29" s="70" t="s">
        <v>2262</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2414</v>
      </c>
      <c r="B30" s="70">
        <v>22</v>
      </c>
      <c r="C30" s="70">
        <v>22</v>
      </c>
      <c r="D30" s="70">
        <v>1</v>
      </c>
      <c r="E30" s="70">
        <v>2025</v>
      </c>
      <c r="F30" s="70" t="s">
        <v>1556</v>
      </c>
      <c r="G30" s="1073" t="s">
        <v>2261</v>
      </c>
      <c r="H30" s="70" t="s">
        <v>2262</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2415</v>
      </c>
      <c r="B31" s="70">
        <v>23</v>
      </c>
      <c r="C31" s="70">
        <v>23</v>
      </c>
      <c r="D31" s="70">
        <v>1</v>
      </c>
      <c r="E31" s="70">
        <v>2026</v>
      </c>
      <c r="F31" s="70" t="s">
        <v>1557</v>
      </c>
      <c r="G31" s="1073" t="s">
        <v>2261</v>
      </c>
      <c r="H31" s="70" t="s">
        <v>2262</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2416</v>
      </c>
      <c r="B32" s="70">
        <v>24</v>
      </c>
      <c r="C32" s="70">
        <v>24</v>
      </c>
      <c r="D32" s="70">
        <v>1</v>
      </c>
      <c r="E32" s="70">
        <v>2027</v>
      </c>
      <c r="F32" s="70" t="s">
        <v>1558</v>
      </c>
      <c r="G32" s="1073" t="s">
        <v>2261</v>
      </c>
      <c r="H32" s="70" t="s">
        <v>2262</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2417</v>
      </c>
      <c r="B33" s="70">
        <v>25</v>
      </c>
      <c r="C33" s="70">
        <v>25</v>
      </c>
      <c r="D33" s="70">
        <v>1</v>
      </c>
      <c r="E33" s="70">
        <v>2028</v>
      </c>
      <c r="F33" s="70" t="s">
        <v>1559</v>
      </c>
      <c r="G33" s="1073" t="s">
        <v>2261</v>
      </c>
      <c r="H33" s="70" t="s">
        <v>2262</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2418</v>
      </c>
      <c r="B34" s="70">
        <v>26</v>
      </c>
      <c r="C34" s="70">
        <v>26</v>
      </c>
      <c r="D34" s="70">
        <v>1</v>
      </c>
      <c r="E34" s="70">
        <v>2029</v>
      </c>
      <c r="F34" s="70" t="s">
        <v>1560</v>
      </c>
      <c r="G34" s="1073" t="s">
        <v>2261</v>
      </c>
      <c r="H34" s="70" t="s">
        <v>2262</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2419</v>
      </c>
      <c r="B35" s="70">
        <v>27</v>
      </c>
      <c r="C35" s="70">
        <v>27</v>
      </c>
      <c r="D35" s="70">
        <v>1</v>
      </c>
      <c r="E35" s="70">
        <v>2030</v>
      </c>
      <c r="F35" s="70" t="s">
        <v>1561</v>
      </c>
      <c r="G35" s="1073" t="s">
        <v>2261</v>
      </c>
      <c r="H35" s="70" t="s">
        <v>2262</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1646</v>
      </c>
      <c r="AE4" s="1058" t="s">
        <v>1646</v>
      </c>
      <c r="AF4" s="1058" t="s">
        <v>1646</v>
      </c>
      <c r="AG4" s="1058" t="s">
        <v>1646</v>
      </c>
      <c r="AH4" s="1058" t="s">
        <v>1646</v>
      </c>
      <c r="AI4" s="1058" t="s">
        <v>1646</v>
      </c>
      <c r="AJ4" s="1058" t="s">
        <v>1646</v>
      </c>
      <c r="AK4" s="1058" t="s">
        <v>1646</v>
      </c>
      <c r="AL4" s="1058" t="s">
        <v>1646</v>
      </c>
      <c r="AM4" s="1058" t="s">
        <v>1646</v>
      </c>
      <c r="AN4" s="1058" t="s">
        <v>1646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1655</v>
      </c>
      <c r="B10" s="70">
        <v>2</v>
      </c>
      <c r="C10" s="70">
        <v>18</v>
      </c>
      <c r="D10" s="70">
        <v>2</v>
      </c>
      <c r="E10" s="70">
        <v>2024</v>
      </c>
      <c r="F10" s="70" t="s">
        <v>1554</v>
      </c>
      <c r="G10" s="1073" t="s">
        <v>1652</v>
      </c>
      <c r="H10" s="70" t="s">
        <v>1653</v>
      </c>
      <c r="I10" s="1066"/>
      <c r="J10" s="73">
        <v>1320106</v>
      </c>
      <c r="K10" s="71">
        <v>1464293454</v>
      </c>
      <c r="L10" s="71">
        <v>1658008</v>
      </c>
      <c r="M10" s="71">
        <v>1838424780</v>
      </c>
      <c r="N10" s="71">
        <v>752000</v>
      </c>
      <c r="O10" s="71">
        <v>1730720928.0000002</v>
      </c>
      <c r="P10" s="71">
        <v>31022</v>
      </c>
      <c r="Q10" s="71">
        <v>210351971</v>
      </c>
      <c r="R10" s="71">
        <v>0</v>
      </c>
      <c r="S10" s="71">
        <v>0</v>
      </c>
      <c r="T10" s="71">
        <v>0</v>
      </c>
      <c r="U10" s="71">
        <v>0</v>
      </c>
      <c r="V10" s="71">
        <v>41</v>
      </c>
      <c r="W10" s="71">
        <v>0</v>
      </c>
      <c r="X10" s="71">
        <v>0</v>
      </c>
      <c r="Y10" s="71">
        <v>248959</v>
      </c>
      <c r="Z10" s="71">
        <v>5244040092</v>
      </c>
      <c r="AA10" s="71">
        <v>3069979091</v>
      </c>
      <c r="AB10" s="71">
        <v>13821462649</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1748</v>
      </c>
      <c r="B11" s="70">
        <v>3</v>
      </c>
      <c r="C11" s="70">
        <v>18</v>
      </c>
      <c r="D11" s="70">
        <v>3</v>
      </c>
      <c r="E11" s="70">
        <v>2024</v>
      </c>
      <c r="F11" s="70" t="s">
        <v>1554</v>
      </c>
      <c r="G11" s="1073" t="s">
        <v>1745</v>
      </c>
      <c r="H11" s="70" t="s">
        <v>1746</v>
      </c>
      <c r="I11" s="1066"/>
      <c r="J11" s="73">
        <v>39015</v>
      </c>
      <c r="K11" s="71">
        <v>43892192</v>
      </c>
      <c r="L11" s="71">
        <v>273022</v>
      </c>
      <c r="M11" s="71">
        <v>307090037</v>
      </c>
      <c r="N11" s="71">
        <v>35200</v>
      </c>
      <c r="O11" s="71">
        <v>78719240</v>
      </c>
      <c r="P11" s="71">
        <v>0</v>
      </c>
      <c r="Q11" s="71">
        <v>0</v>
      </c>
      <c r="R11" s="71">
        <v>0</v>
      </c>
      <c r="S11" s="71">
        <v>0</v>
      </c>
      <c r="T11" s="71">
        <v>0</v>
      </c>
      <c r="U11" s="71">
        <v>0</v>
      </c>
      <c r="V11" s="71">
        <v>0</v>
      </c>
      <c r="W11" s="71">
        <v>0</v>
      </c>
      <c r="X11" s="71">
        <v>0</v>
      </c>
      <c r="Y11" s="71">
        <v>0</v>
      </c>
      <c r="Z11" s="71">
        <v>429701469.00000006</v>
      </c>
      <c r="AA11" s="71">
        <v>78815258</v>
      </c>
      <c r="AB11" s="71">
        <v>361632462</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1736</v>
      </c>
      <c r="B12" s="70">
        <v>4</v>
      </c>
      <c r="C12" s="70">
        <v>18</v>
      </c>
      <c r="D12" s="70">
        <v>4</v>
      </c>
      <c r="E12" s="70">
        <v>2024</v>
      </c>
      <c r="F12" s="70" t="s">
        <v>1554</v>
      </c>
      <c r="G12" s="1073" t="s">
        <v>1733</v>
      </c>
      <c r="H12" s="70" t="s">
        <v>1734</v>
      </c>
      <c r="I12" s="1066"/>
      <c r="J12" s="73">
        <v>107823</v>
      </c>
      <c r="K12" s="71">
        <v>122469320.00000001</v>
      </c>
      <c r="L12" s="71">
        <v>736016</v>
      </c>
      <c r="M12" s="71">
        <v>837414834</v>
      </c>
      <c r="N12" s="71">
        <v>326300</v>
      </c>
      <c r="O12" s="71">
        <v>736233764</v>
      </c>
      <c r="P12" s="71">
        <v>1505</v>
      </c>
      <c r="Q12" s="71">
        <v>10778953</v>
      </c>
      <c r="R12" s="71">
        <v>0</v>
      </c>
      <c r="S12" s="71">
        <v>0</v>
      </c>
      <c r="T12" s="71">
        <v>0</v>
      </c>
      <c r="U12" s="71">
        <v>0</v>
      </c>
      <c r="V12" s="71">
        <v>0</v>
      </c>
      <c r="W12" s="71">
        <v>0</v>
      </c>
      <c r="X12" s="71">
        <v>0</v>
      </c>
      <c r="Y12" s="71">
        <v>0</v>
      </c>
      <c r="Z12" s="71">
        <v>1706896870.9999998</v>
      </c>
      <c r="AA12" s="71">
        <v>88321267</v>
      </c>
      <c r="AB12" s="71">
        <v>802046771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1720</v>
      </c>
      <c r="B13" s="70">
        <v>5</v>
      </c>
      <c r="C13" s="70">
        <v>18</v>
      </c>
      <c r="D13" s="70">
        <v>5</v>
      </c>
      <c r="E13" s="70">
        <v>2024</v>
      </c>
      <c r="F13" s="70" t="s">
        <v>1554</v>
      </c>
      <c r="G13" s="1073" t="s">
        <v>1717</v>
      </c>
      <c r="H13" s="70" t="s">
        <v>1718</v>
      </c>
      <c r="I13" s="1066"/>
      <c r="J13" s="73">
        <v>40020</v>
      </c>
      <c r="K13" s="71">
        <v>45436432.999999993</v>
      </c>
      <c r="L13" s="71">
        <v>3736106</v>
      </c>
      <c r="M13" s="71">
        <v>4243009321.0000005</v>
      </c>
      <c r="N13" s="71">
        <v>173400</v>
      </c>
      <c r="O13" s="71">
        <v>312492283</v>
      </c>
      <c r="P13" s="71">
        <v>0</v>
      </c>
      <c r="Q13" s="71">
        <v>0</v>
      </c>
      <c r="R13" s="71">
        <v>0</v>
      </c>
      <c r="S13" s="71">
        <v>0</v>
      </c>
      <c r="T13" s="71">
        <v>0</v>
      </c>
      <c r="U13" s="71">
        <v>0</v>
      </c>
      <c r="V13" s="71">
        <v>1490</v>
      </c>
      <c r="W13" s="71">
        <v>0</v>
      </c>
      <c r="X13" s="71">
        <v>0</v>
      </c>
      <c r="Y13" s="71">
        <v>9137661</v>
      </c>
      <c r="Z13" s="71">
        <v>4610075698</v>
      </c>
      <c r="AA13" s="71">
        <v>9371038</v>
      </c>
      <c r="AB13" s="71">
        <v>46413963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2382</v>
      </c>
      <c r="B14" s="70">
        <v>6</v>
      </c>
      <c r="C14" s="70">
        <v>18</v>
      </c>
      <c r="D14" s="70">
        <v>6</v>
      </c>
      <c r="E14" s="70">
        <v>2024</v>
      </c>
      <c r="F14" s="70" t="s">
        <v>1554</v>
      </c>
      <c r="G14" s="1073" t="s">
        <v>2379</v>
      </c>
      <c r="H14" s="70" t="s">
        <v>2380</v>
      </c>
      <c r="I14" s="1066"/>
      <c r="J14" s="73">
        <v>487632</v>
      </c>
      <c r="K14" s="71">
        <v>551635350</v>
      </c>
      <c r="L14" s="71">
        <v>1232380</v>
      </c>
      <c r="M14" s="71">
        <v>1394077331</v>
      </c>
      <c r="N14" s="71">
        <v>1311600</v>
      </c>
      <c r="O14" s="71">
        <v>3142484188</v>
      </c>
      <c r="P14" s="71">
        <v>15850</v>
      </c>
      <c r="Q14" s="71">
        <v>95229036.999999985</v>
      </c>
      <c r="R14" s="71">
        <v>0</v>
      </c>
      <c r="S14" s="71">
        <v>0</v>
      </c>
      <c r="T14" s="71">
        <v>0</v>
      </c>
      <c r="U14" s="71">
        <v>0</v>
      </c>
      <c r="V14" s="71">
        <v>4</v>
      </c>
      <c r="W14" s="71">
        <v>0</v>
      </c>
      <c r="X14" s="71">
        <v>0</v>
      </c>
      <c r="Y14" s="71">
        <v>21585</v>
      </c>
      <c r="Z14" s="71">
        <v>5183447490.999999</v>
      </c>
      <c r="AA14" s="71">
        <v>1303998106</v>
      </c>
      <c r="AB14" s="71">
        <v>5302513727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1704</v>
      </c>
      <c r="B15" s="70">
        <v>7</v>
      </c>
      <c r="C15" s="70">
        <v>18</v>
      </c>
      <c r="D15" s="70">
        <v>7</v>
      </c>
      <c r="E15" s="70">
        <v>2024</v>
      </c>
      <c r="F15" s="70" t="s">
        <v>1554</v>
      </c>
      <c r="G15" s="1073" t="s">
        <v>1701</v>
      </c>
      <c r="H15" s="70" t="s">
        <v>1702</v>
      </c>
      <c r="I15" s="1066"/>
      <c r="J15" s="73">
        <v>212147</v>
      </c>
      <c r="K15" s="71">
        <v>240856502</v>
      </c>
      <c r="L15" s="71">
        <v>967783</v>
      </c>
      <c r="M15" s="71">
        <v>1099479762.0000002</v>
      </c>
      <c r="N15" s="71">
        <v>502300</v>
      </c>
      <c r="O15" s="71">
        <v>1302128921</v>
      </c>
      <c r="P15" s="71">
        <v>224</v>
      </c>
      <c r="Q15" s="71">
        <v>1293064</v>
      </c>
      <c r="R15" s="71">
        <v>0</v>
      </c>
      <c r="S15" s="71">
        <v>0</v>
      </c>
      <c r="T15" s="71">
        <v>0</v>
      </c>
      <c r="U15" s="71">
        <v>0</v>
      </c>
      <c r="V15" s="71">
        <v>1269</v>
      </c>
      <c r="W15" s="71">
        <v>0</v>
      </c>
      <c r="X15" s="71">
        <v>0</v>
      </c>
      <c r="Y15" s="71">
        <v>7778564.9999999991</v>
      </c>
      <c r="Z15" s="71">
        <v>2651536814.0000005</v>
      </c>
      <c r="AA15" s="71">
        <v>516608257.00000006</v>
      </c>
      <c r="AB15" s="71">
        <v>2091181930.9999998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1692</v>
      </c>
      <c r="B16" s="70">
        <v>8</v>
      </c>
      <c r="C16" s="70">
        <v>18</v>
      </c>
      <c r="D16" s="70">
        <v>8</v>
      </c>
      <c r="E16" s="70">
        <v>2024</v>
      </c>
      <c r="F16" s="70" t="s">
        <v>1554</v>
      </c>
      <c r="G16" s="1073" t="s">
        <v>1689</v>
      </c>
      <c r="H16" s="70" t="s">
        <v>1690</v>
      </c>
      <c r="I16" s="1066"/>
      <c r="J16" s="73">
        <v>191703</v>
      </c>
      <c r="K16" s="71">
        <v>217037609.99999997</v>
      </c>
      <c r="L16" s="71">
        <v>783063</v>
      </c>
      <c r="M16" s="71">
        <v>886333844</v>
      </c>
      <c r="N16" s="71">
        <v>13200</v>
      </c>
      <c r="O16" s="71">
        <v>24323942</v>
      </c>
      <c r="P16" s="71">
        <v>0</v>
      </c>
      <c r="Q16" s="71">
        <v>0</v>
      </c>
      <c r="R16" s="71">
        <v>0</v>
      </c>
      <c r="S16" s="71">
        <v>0</v>
      </c>
      <c r="T16" s="71">
        <v>0</v>
      </c>
      <c r="U16" s="71">
        <v>0</v>
      </c>
      <c r="V16" s="71">
        <v>0</v>
      </c>
      <c r="W16" s="71">
        <v>0</v>
      </c>
      <c r="X16" s="71">
        <v>0</v>
      </c>
      <c r="Y16" s="71">
        <v>0</v>
      </c>
      <c r="Z16" s="71">
        <v>1127695396.0000002</v>
      </c>
      <c r="AA16" s="71">
        <v>492678207</v>
      </c>
      <c r="AB16" s="71">
        <v>1985141845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1732</v>
      </c>
      <c r="B17" s="70">
        <v>9</v>
      </c>
      <c r="C17" s="70">
        <v>18</v>
      </c>
      <c r="D17" s="70">
        <v>9</v>
      </c>
      <c r="E17" s="70">
        <v>2024</v>
      </c>
      <c r="F17" s="70" t="s">
        <v>1554</v>
      </c>
      <c r="G17" s="1073" t="s">
        <v>1729</v>
      </c>
      <c r="H17" s="70" t="s">
        <v>1730</v>
      </c>
      <c r="I17" s="1066"/>
      <c r="J17" s="73">
        <v>257595.00000000003</v>
      </c>
      <c r="K17" s="71">
        <v>294648128.00000006</v>
      </c>
      <c r="L17" s="71">
        <v>1211312</v>
      </c>
      <c r="M17" s="71">
        <v>1385670397</v>
      </c>
      <c r="N17" s="71">
        <v>1729300</v>
      </c>
      <c r="O17" s="71">
        <v>5172628516</v>
      </c>
      <c r="P17" s="71">
        <v>28874</v>
      </c>
      <c r="Q17" s="71">
        <v>173486686</v>
      </c>
      <c r="R17" s="71">
        <v>0</v>
      </c>
      <c r="S17" s="71">
        <v>0</v>
      </c>
      <c r="T17" s="71">
        <v>321698</v>
      </c>
      <c r="U17" s="71">
        <v>4837</v>
      </c>
      <c r="V17" s="71">
        <v>1750</v>
      </c>
      <c r="W17" s="71">
        <v>2251800953.0000005</v>
      </c>
      <c r="X17" s="71">
        <v>29658767</v>
      </c>
      <c r="Y17" s="71">
        <v>10732961.999999998</v>
      </c>
      <c r="Z17" s="71">
        <v>9318626409</v>
      </c>
      <c r="AA17" s="71">
        <v>713307161</v>
      </c>
      <c r="AB17" s="71">
        <v>2657961102</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2282</v>
      </c>
      <c r="B18" s="70">
        <v>10</v>
      </c>
      <c r="C18" s="70">
        <v>18</v>
      </c>
      <c r="D18" s="70">
        <v>10</v>
      </c>
      <c r="E18" s="70">
        <v>2024</v>
      </c>
      <c r="F18" s="70" t="s">
        <v>1554</v>
      </c>
      <c r="G18" s="1073" t="s">
        <v>2261</v>
      </c>
      <c r="H18" s="70" t="s">
        <v>2262</v>
      </c>
      <c r="I18" s="1066"/>
      <c r="J18" s="73">
        <v>23869</v>
      </c>
      <c r="K18" s="71">
        <v>26464063</v>
      </c>
      <c r="L18" s="71">
        <v>64730.999999999993</v>
      </c>
      <c r="M18" s="71">
        <v>71824276</v>
      </c>
      <c r="N18" s="71">
        <v>628400</v>
      </c>
      <c r="O18" s="71">
        <v>1447359559</v>
      </c>
      <c r="P18" s="71">
        <v>3864</v>
      </c>
      <c r="Q18" s="71">
        <v>22325225.999999996</v>
      </c>
      <c r="R18" s="71">
        <v>0</v>
      </c>
      <c r="S18" s="71">
        <v>0</v>
      </c>
      <c r="T18" s="71">
        <v>0</v>
      </c>
      <c r="U18" s="71">
        <v>0</v>
      </c>
      <c r="V18" s="71">
        <v>0</v>
      </c>
      <c r="W18" s="71">
        <v>0</v>
      </c>
      <c r="X18" s="71">
        <v>0</v>
      </c>
      <c r="Y18" s="71">
        <v>0</v>
      </c>
      <c r="Z18" s="71">
        <v>1567973123.9999998</v>
      </c>
      <c r="AA18" s="71">
        <v>9668265</v>
      </c>
      <c r="AB18" s="71">
        <v>130107655.00000001</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2374</v>
      </c>
      <c r="B19" s="70">
        <v>11</v>
      </c>
      <c r="C19" s="70">
        <v>18</v>
      </c>
      <c r="D19" s="70">
        <v>11</v>
      </c>
      <c r="E19" s="70">
        <v>2024</v>
      </c>
      <c r="F19" s="70" t="s">
        <v>1554</v>
      </c>
      <c r="G19" s="1073" t="s">
        <v>2371</v>
      </c>
      <c r="H19" s="70" t="s">
        <v>2372</v>
      </c>
      <c r="I19" s="1066"/>
      <c r="J19" s="73">
        <v>268576</v>
      </c>
      <c r="K19" s="71">
        <v>301888967</v>
      </c>
      <c r="L19" s="71">
        <v>870345</v>
      </c>
      <c r="M19" s="71">
        <v>977711155.00000012</v>
      </c>
      <c r="N19" s="71">
        <v>2362900</v>
      </c>
      <c r="O19" s="71">
        <v>5437159255</v>
      </c>
      <c r="P19" s="71">
        <v>30297</v>
      </c>
      <c r="Q19" s="71">
        <v>181983541</v>
      </c>
      <c r="R19" s="71">
        <v>0</v>
      </c>
      <c r="S19" s="71">
        <v>0</v>
      </c>
      <c r="T19" s="71">
        <v>0</v>
      </c>
      <c r="U19" s="71">
        <v>21</v>
      </c>
      <c r="V19" s="71">
        <v>657</v>
      </c>
      <c r="W19" s="71">
        <v>0</v>
      </c>
      <c r="X19" s="71">
        <v>129263.00000000001</v>
      </c>
      <c r="Y19" s="71">
        <v>4026026</v>
      </c>
      <c r="Z19" s="71">
        <v>6902898206.9999981</v>
      </c>
      <c r="AA19" s="71">
        <v>617172369</v>
      </c>
      <c r="AB19" s="71">
        <v>2580560496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1744</v>
      </c>
      <c r="B20" s="70">
        <v>12</v>
      </c>
      <c r="C20" s="70">
        <v>18</v>
      </c>
      <c r="D20" s="70">
        <v>12</v>
      </c>
      <c r="E20" s="70">
        <v>2024</v>
      </c>
      <c r="F20" s="70" t="s">
        <v>1554</v>
      </c>
      <c r="G20" s="1073" t="s">
        <v>1741</v>
      </c>
      <c r="H20" s="70" t="s">
        <v>1742</v>
      </c>
      <c r="I20" s="1066"/>
      <c r="J20" s="73">
        <v>52847</v>
      </c>
      <c r="K20" s="71">
        <v>61689947.999999993</v>
      </c>
      <c r="L20" s="71">
        <v>178686</v>
      </c>
      <c r="M20" s="71">
        <v>208560166</v>
      </c>
      <c r="N20" s="71">
        <v>227000</v>
      </c>
      <c r="O20" s="71">
        <v>592070417.99999988</v>
      </c>
      <c r="P20" s="71">
        <v>8092.0000000000009</v>
      </c>
      <c r="Q20" s="71">
        <v>48714969</v>
      </c>
      <c r="R20" s="71">
        <v>0</v>
      </c>
      <c r="S20" s="71">
        <v>0</v>
      </c>
      <c r="T20" s="71">
        <v>0</v>
      </c>
      <c r="U20" s="71">
        <v>0</v>
      </c>
      <c r="V20" s="71">
        <v>73</v>
      </c>
      <c r="W20" s="71">
        <v>0</v>
      </c>
      <c r="X20" s="71">
        <v>0</v>
      </c>
      <c r="Y20" s="71">
        <v>448372</v>
      </c>
      <c r="Z20" s="71">
        <v>911483872.99999988</v>
      </c>
      <c r="AA20" s="71">
        <v>41118615</v>
      </c>
      <c r="AB20" s="71">
        <v>336050479</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1700</v>
      </c>
      <c r="B21" s="70">
        <v>13</v>
      </c>
      <c r="C21" s="70">
        <v>18</v>
      </c>
      <c r="D21" s="70">
        <v>13</v>
      </c>
      <c r="E21" s="70">
        <v>2024</v>
      </c>
      <c r="F21" s="70" t="s">
        <v>1554</v>
      </c>
      <c r="G21" s="1073" t="s">
        <v>1697</v>
      </c>
      <c r="H21" s="70" t="s">
        <v>1698</v>
      </c>
      <c r="I21" s="1066"/>
      <c r="J21" s="73">
        <v>75144</v>
      </c>
      <c r="K21" s="71">
        <v>83561551.000000015</v>
      </c>
      <c r="L21" s="71">
        <v>311871</v>
      </c>
      <c r="M21" s="71">
        <v>347057626.99999994</v>
      </c>
      <c r="N21" s="71">
        <v>233100</v>
      </c>
      <c r="O21" s="71">
        <v>506662087</v>
      </c>
      <c r="P21" s="71">
        <v>1905</v>
      </c>
      <c r="Q21" s="71">
        <v>11004768</v>
      </c>
      <c r="R21" s="71">
        <v>0</v>
      </c>
      <c r="S21" s="71">
        <v>0</v>
      </c>
      <c r="T21" s="71">
        <v>0</v>
      </c>
      <c r="U21" s="71">
        <v>0</v>
      </c>
      <c r="V21" s="71">
        <v>0</v>
      </c>
      <c r="W21" s="71">
        <v>0</v>
      </c>
      <c r="X21" s="71">
        <v>0</v>
      </c>
      <c r="Y21" s="71">
        <v>0</v>
      </c>
      <c r="Z21" s="71">
        <v>948286032.99999988</v>
      </c>
      <c r="AA21" s="71">
        <v>150170246</v>
      </c>
      <c r="AB21" s="71">
        <v>796011160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1708</v>
      </c>
      <c r="B22" s="70">
        <v>14</v>
      </c>
      <c r="C22" s="70">
        <v>18</v>
      </c>
      <c r="D22" s="70">
        <v>14</v>
      </c>
      <c r="E22" s="70">
        <v>2024</v>
      </c>
      <c r="F22" s="70" t="s">
        <v>1554</v>
      </c>
      <c r="G22" s="1073" t="s">
        <v>1705</v>
      </c>
      <c r="H22" s="70" t="s">
        <v>1706</v>
      </c>
      <c r="I22" s="1066"/>
      <c r="J22" s="73">
        <v>220357</v>
      </c>
      <c r="K22" s="71">
        <v>240166065</v>
      </c>
      <c r="L22" s="71">
        <v>1043256.0000000001</v>
      </c>
      <c r="M22" s="71">
        <v>1137923016</v>
      </c>
      <c r="N22" s="71">
        <v>1057900</v>
      </c>
      <c r="O22" s="71">
        <v>2528397401.9999995</v>
      </c>
      <c r="P22" s="71">
        <v>54426</v>
      </c>
      <c r="Q22" s="71">
        <v>326477535</v>
      </c>
      <c r="R22" s="71">
        <v>4786</v>
      </c>
      <c r="S22" s="71">
        <v>23090849</v>
      </c>
      <c r="T22" s="71">
        <v>843103</v>
      </c>
      <c r="U22" s="71">
        <v>12185</v>
      </c>
      <c r="V22" s="71">
        <v>6660</v>
      </c>
      <c r="W22" s="71">
        <v>5903148275</v>
      </c>
      <c r="X22" s="71">
        <v>74717683.999999985</v>
      </c>
      <c r="Y22" s="71">
        <v>40839856</v>
      </c>
      <c r="Z22" s="71">
        <v>10274760681.663769</v>
      </c>
      <c r="AA22" s="71">
        <v>294359116</v>
      </c>
      <c r="AB22" s="71">
        <v>1732520760</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1679</v>
      </c>
      <c r="B23" s="70">
        <v>15</v>
      </c>
      <c r="C23" s="70">
        <v>18</v>
      </c>
      <c r="D23" s="70">
        <v>15</v>
      </c>
      <c r="E23" s="70">
        <v>2024</v>
      </c>
      <c r="F23" s="70" t="s">
        <v>1554</v>
      </c>
      <c r="G23" s="1073" t="s">
        <v>1676</v>
      </c>
      <c r="H23" s="70" t="s">
        <v>1677</v>
      </c>
      <c r="I23" s="1066"/>
      <c r="J23" s="73">
        <v>577784</v>
      </c>
      <c r="K23" s="71">
        <v>644294873</v>
      </c>
      <c r="L23" s="71">
        <v>4044849</v>
      </c>
      <c r="M23" s="71">
        <v>4514490926</v>
      </c>
      <c r="N23" s="71">
        <v>513000</v>
      </c>
      <c r="O23" s="71">
        <v>1056757334.0000001</v>
      </c>
      <c r="P23" s="71">
        <v>3503</v>
      </c>
      <c r="Q23" s="71">
        <v>21440041</v>
      </c>
      <c r="R23" s="71">
        <v>386</v>
      </c>
      <c r="S23" s="71">
        <v>1913661</v>
      </c>
      <c r="T23" s="71">
        <v>0</v>
      </c>
      <c r="U23" s="71">
        <v>0</v>
      </c>
      <c r="V23" s="71">
        <v>1</v>
      </c>
      <c r="W23" s="71">
        <v>0</v>
      </c>
      <c r="X23" s="71">
        <v>0</v>
      </c>
      <c r="Y23" s="71">
        <v>4415</v>
      </c>
      <c r="Z23" s="71">
        <v>6238901249.9038696</v>
      </c>
      <c r="AA23" s="71">
        <v>1074616599</v>
      </c>
      <c r="AB23" s="71">
        <v>5404012844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2370</v>
      </c>
      <c r="B24" s="70">
        <v>16</v>
      </c>
      <c r="C24" s="70">
        <v>18</v>
      </c>
      <c r="D24" s="70">
        <v>16</v>
      </c>
      <c r="E24" s="70">
        <v>2024</v>
      </c>
      <c r="F24" s="70" t="s">
        <v>1554</v>
      </c>
      <c r="G24" s="1073" t="s">
        <v>2367</v>
      </c>
      <c r="H24" s="70" t="s">
        <v>2368</v>
      </c>
      <c r="I24" s="1066"/>
      <c r="J24" s="73">
        <v>167337</v>
      </c>
      <c r="K24" s="71">
        <v>183627628.99999997</v>
      </c>
      <c r="L24" s="71">
        <v>716638</v>
      </c>
      <c r="M24" s="71">
        <v>787029709.99999988</v>
      </c>
      <c r="N24" s="71">
        <v>575200</v>
      </c>
      <c r="O24" s="71">
        <v>1404648719</v>
      </c>
      <c r="P24" s="71">
        <v>15142</v>
      </c>
      <c r="Q24" s="71">
        <v>113111831.00000001</v>
      </c>
      <c r="R24" s="71">
        <v>0</v>
      </c>
      <c r="S24" s="71">
        <v>0</v>
      </c>
      <c r="T24" s="71">
        <v>11875</v>
      </c>
      <c r="U24" s="71">
        <v>4363</v>
      </c>
      <c r="V24" s="71">
        <v>7958</v>
      </c>
      <c r="W24" s="71">
        <v>82211341</v>
      </c>
      <c r="X24" s="71">
        <v>26756614.000000004</v>
      </c>
      <c r="Y24" s="71">
        <v>48797720</v>
      </c>
      <c r="Z24" s="71">
        <v>2646183564.0000005</v>
      </c>
      <c r="AA24" s="71">
        <v>349482979</v>
      </c>
      <c r="AB24" s="71">
        <v>1543806452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2406</v>
      </c>
      <c r="B25" s="70">
        <v>17</v>
      </c>
      <c r="C25" s="70">
        <v>18</v>
      </c>
      <c r="D25" s="70">
        <v>17</v>
      </c>
      <c r="E25" s="70">
        <v>2024</v>
      </c>
      <c r="F25" s="70" t="s">
        <v>1554</v>
      </c>
      <c r="G25" s="1073" t="s">
        <v>2407</v>
      </c>
      <c r="H25" s="70" t="s">
        <v>2408</v>
      </c>
      <c r="I25" s="1066"/>
      <c r="J25" s="73">
        <v>361456</v>
      </c>
      <c r="K25" s="71">
        <v>405165595</v>
      </c>
      <c r="L25" s="71">
        <v>1338328</v>
      </c>
      <c r="M25" s="71">
        <v>1501675692</v>
      </c>
      <c r="N25" s="71">
        <v>973600</v>
      </c>
      <c r="O25" s="71">
        <v>2098179958.9999995</v>
      </c>
      <c r="P25" s="71">
        <v>3456</v>
      </c>
      <c r="Q25" s="71">
        <v>20042530</v>
      </c>
      <c r="R25" s="71">
        <v>0</v>
      </c>
      <c r="S25" s="71">
        <v>0</v>
      </c>
      <c r="T25" s="71">
        <v>0</v>
      </c>
      <c r="U25" s="71">
        <v>0</v>
      </c>
      <c r="V25" s="71">
        <v>628</v>
      </c>
      <c r="W25" s="71">
        <v>0</v>
      </c>
      <c r="X25" s="71">
        <v>0</v>
      </c>
      <c r="Y25" s="71">
        <v>3851632</v>
      </c>
      <c r="Z25" s="71">
        <v>4028915407.9999995</v>
      </c>
      <c r="AA25" s="71">
        <v>797271996</v>
      </c>
      <c r="AB25" s="71">
        <v>3500460019</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2366</v>
      </c>
      <c r="B26" s="70">
        <v>18</v>
      </c>
      <c r="C26" s="70">
        <v>18</v>
      </c>
      <c r="D26" s="70">
        <v>18</v>
      </c>
      <c r="E26" s="70">
        <v>2024</v>
      </c>
      <c r="F26" s="70" t="s">
        <v>1554</v>
      </c>
      <c r="G26" s="1073" t="s">
        <v>2363</v>
      </c>
      <c r="H26" s="70" t="s">
        <v>2364</v>
      </c>
      <c r="I26" s="1066"/>
      <c r="J26" s="73">
        <v>37345</v>
      </c>
      <c r="K26" s="71">
        <v>41648324</v>
      </c>
      <c r="L26" s="71">
        <v>161957</v>
      </c>
      <c r="M26" s="71">
        <v>180769171</v>
      </c>
      <c r="N26" s="71">
        <v>900</v>
      </c>
      <c r="O26" s="71">
        <v>1657537</v>
      </c>
      <c r="P26" s="71">
        <v>0</v>
      </c>
      <c r="Q26" s="71">
        <v>0</v>
      </c>
      <c r="R26" s="71">
        <v>0</v>
      </c>
      <c r="S26" s="71">
        <v>0</v>
      </c>
      <c r="T26" s="71">
        <v>0</v>
      </c>
      <c r="U26" s="71">
        <v>0</v>
      </c>
      <c r="V26" s="71">
        <v>0</v>
      </c>
      <c r="W26" s="71">
        <v>0</v>
      </c>
      <c r="X26" s="71">
        <v>0</v>
      </c>
      <c r="Y26" s="71">
        <v>0</v>
      </c>
      <c r="Z26" s="71">
        <v>224075032</v>
      </c>
      <c r="AA26" s="71">
        <v>82085389</v>
      </c>
      <c r="AB26" s="71">
        <v>458180762</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1728</v>
      </c>
      <c r="B27" s="70">
        <v>19</v>
      </c>
      <c r="C27" s="70">
        <v>18</v>
      </c>
      <c r="D27" s="70">
        <v>19</v>
      </c>
      <c r="E27" s="70">
        <v>2024</v>
      </c>
      <c r="F27" s="70" t="s">
        <v>1554</v>
      </c>
      <c r="G27" s="1073" t="s">
        <v>1725</v>
      </c>
      <c r="H27" s="70" t="s">
        <v>1726</v>
      </c>
      <c r="I27" s="1066"/>
      <c r="J27" s="73">
        <v>66591</v>
      </c>
      <c r="K27" s="71">
        <v>74232474</v>
      </c>
      <c r="L27" s="71">
        <v>425917</v>
      </c>
      <c r="M27" s="71">
        <v>475188614</v>
      </c>
      <c r="N27" s="71">
        <v>136900</v>
      </c>
      <c r="O27" s="71">
        <v>298147221</v>
      </c>
      <c r="P27" s="71">
        <v>16532</v>
      </c>
      <c r="Q27" s="71">
        <v>94281786</v>
      </c>
      <c r="R27" s="71">
        <v>0</v>
      </c>
      <c r="S27" s="71">
        <v>0</v>
      </c>
      <c r="T27" s="71">
        <v>0</v>
      </c>
      <c r="U27" s="71">
        <v>0</v>
      </c>
      <c r="V27" s="71">
        <v>5</v>
      </c>
      <c r="W27" s="71">
        <v>0</v>
      </c>
      <c r="X27" s="71">
        <v>0</v>
      </c>
      <c r="Y27" s="71">
        <v>31396</v>
      </c>
      <c r="Z27" s="71">
        <v>941881491</v>
      </c>
      <c r="AA27" s="71">
        <v>30289006</v>
      </c>
      <c r="AB27" s="71">
        <v>398256903</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1712</v>
      </c>
      <c r="B28" s="70">
        <v>20</v>
      </c>
      <c r="C28" s="70">
        <v>18</v>
      </c>
      <c r="D28" s="70">
        <v>20</v>
      </c>
      <c r="E28" s="70">
        <v>2024</v>
      </c>
      <c r="F28" s="70" t="s">
        <v>1554</v>
      </c>
      <c r="G28" s="1073" t="s">
        <v>1709</v>
      </c>
      <c r="H28" s="70" t="s">
        <v>1710</v>
      </c>
      <c r="I28" s="1066"/>
      <c r="J28" s="73">
        <v>13791</v>
      </c>
      <c r="K28" s="71">
        <v>15089701</v>
      </c>
      <c r="L28" s="71">
        <v>77383</v>
      </c>
      <c r="M28" s="71">
        <v>84773554.999999985</v>
      </c>
      <c r="N28" s="71">
        <v>451600</v>
      </c>
      <c r="O28" s="71">
        <v>1395553601</v>
      </c>
      <c r="P28" s="71">
        <v>16613</v>
      </c>
      <c r="Q28" s="71">
        <v>101616874</v>
      </c>
      <c r="R28" s="71">
        <v>0</v>
      </c>
      <c r="S28" s="71">
        <v>0</v>
      </c>
      <c r="T28" s="71">
        <v>0</v>
      </c>
      <c r="U28" s="71">
        <v>0</v>
      </c>
      <c r="V28" s="71">
        <v>496</v>
      </c>
      <c r="W28" s="71">
        <v>0</v>
      </c>
      <c r="X28" s="71">
        <v>0</v>
      </c>
      <c r="Y28" s="71">
        <v>3042697.9999999995</v>
      </c>
      <c r="Z28" s="71">
        <v>1600076429.0000002</v>
      </c>
      <c r="AA28" s="71">
        <v>8927697</v>
      </c>
      <c r="AB28" s="71">
        <v>144442836</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1724</v>
      </c>
      <c r="B29" s="70">
        <v>21</v>
      </c>
      <c r="C29" s="70">
        <v>18</v>
      </c>
      <c r="D29" s="70">
        <v>21</v>
      </c>
      <c r="E29" s="70">
        <v>2024</v>
      </c>
      <c r="F29" s="70" t="s">
        <v>1554</v>
      </c>
      <c r="G29" s="1073" t="s">
        <v>1721</v>
      </c>
      <c r="H29" s="70" t="s">
        <v>1722</v>
      </c>
      <c r="I29" s="1066"/>
      <c r="J29" s="73">
        <v>32682.000000000004</v>
      </c>
      <c r="K29" s="71">
        <v>36810811</v>
      </c>
      <c r="L29" s="71">
        <v>192572</v>
      </c>
      <c r="M29" s="71">
        <v>217016192.00000003</v>
      </c>
      <c r="N29" s="71">
        <v>268600</v>
      </c>
      <c r="O29" s="71">
        <v>606527856</v>
      </c>
      <c r="P29" s="71">
        <v>18358</v>
      </c>
      <c r="Q29" s="71">
        <v>106505467.00000001</v>
      </c>
      <c r="R29" s="71">
        <v>0</v>
      </c>
      <c r="S29" s="71">
        <v>0</v>
      </c>
      <c r="T29" s="71">
        <v>0</v>
      </c>
      <c r="U29" s="71">
        <v>0</v>
      </c>
      <c r="V29" s="71">
        <v>0</v>
      </c>
      <c r="W29" s="71">
        <v>0</v>
      </c>
      <c r="X29" s="71">
        <v>0</v>
      </c>
      <c r="Y29" s="71">
        <v>0</v>
      </c>
      <c r="Z29" s="71">
        <v>966860326</v>
      </c>
      <c r="AA29" s="71">
        <v>13242957</v>
      </c>
      <c r="AB29" s="71">
        <v>182774801</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1696</v>
      </c>
      <c r="B30" s="70">
        <v>22</v>
      </c>
      <c r="C30" s="70">
        <v>18</v>
      </c>
      <c r="D30" s="70">
        <v>22</v>
      </c>
      <c r="E30" s="70">
        <v>2024</v>
      </c>
      <c r="F30" s="70" t="s">
        <v>1554</v>
      </c>
      <c r="G30" s="1073" t="s">
        <v>1693</v>
      </c>
      <c r="H30" s="70" t="s">
        <v>1694</v>
      </c>
      <c r="I30" s="1066"/>
      <c r="J30" s="73">
        <v>142463</v>
      </c>
      <c r="K30" s="71">
        <v>156080329</v>
      </c>
      <c r="L30" s="71">
        <v>1354041</v>
      </c>
      <c r="M30" s="71">
        <v>1485211730</v>
      </c>
      <c r="N30" s="71">
        <v>76100</v>
      </c>
      <c r="O30" s="71">
        <v>186570079</v>
      </c>
      <c r="P30" s="71">
        <v>2373</v>
      </c>
      <c r="Q30" s="71">
        <v>14754888.000000002</v>
      </c>
      <c r="R30" s="71">
        <v>446</v>
      </c>
      <c r="S30" s="71">
        <v>2293691</v>
      </c>
      <c r="T30" s="71">
        <v>0</v>
      </c>
      <c r="U30" s="71">
        <v>0</v>
      </c>
      <c r="V30" s="71">
        <v>1</v>
      </c>
      <c r="W30" s="71">
        <v>0</v>
      </c>
      <c r="X30" s="71">
        <v>0</v>
      </c>
      <c r="Y30" s="71">
        <v>7604.0000000000009</v>
      </c>
      <c r="Z30" s="71">
        <v>1844918321.1206899</v>
      </c>
      <c r="AA30" s="71">
        <v>106586209</v>
      </c>
      <c r="AB30" s="71">
        <v>1247339792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1740</v>
      </c>
      <c r="B31" s="70">
        <v>23</v>
      </c>
      <c r="C31" s="70">
        <v>18</v>
      </c>
      <c r="D31" s="70">
        <v>23</v>
      </c>
      <c r="E31" s="70">
        <v>2024</v>
      </c>
      <c r="F31" s="70" t="s">
        <v>1554</v>
      </c>
      <c r="G31" s="1073" t="s">
        <v>1737</v>
      </c>
      <c r="H31" s="70" t="s">
        <v>1738</v>
      </c>
      <c r="I31" s="1066"/>
      <c r="J31" s="73">
        <v>154300</v>
      </c>
      <c r="K31" s="71">
        <v>174643885</v>
      </c>
      <c r="L31" s="71">
        <v>1204330</v>
      </c>
      <c r="M31" s="71">
        <v>1364104892</v>
      </c>
      <c r="N31" s="71">
        <v>375100</v>
      </c>
      <c r="O31" s="71">
        <v>750855325</v>
      </c>
      <c r="P31" s="71">
        <v>0</v>
      </c>
      <c r="Q31" s="71">
        <v>0</v>
      </c>
      <c r="R31" s="71">
        <v>0</v>
      </c>
      <c r="S31" s="71">
        <v>0</v>
      </c>
      <c r="T31" s="71">
        <v>0</v>
      </c>
      <c r="U31" s="71">
        <v>0</v>
      </c>
      <c r="V31" s="71">
        <v>616</v>
      </c>
      <c r="W31" s="71">
        <v>0</v>
      </c>
      <c r="X31" s="71">
        <v>0</v>
      </c>
      <c r="Y31" s="71">
        <v>3779274</v>
      </c>
      <c r="Z31" s="71">
        <v>2293383376</v>
      </c>
      <c r="AA31" s="71">
        <v>64831030</v>
      </c>
      <c r="AB31" s="71">
        <v>883131086</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2409</v>
      </c>
      <c r="B32" s="70">
        <v>24</v>
      </c>
      <c r="C32" s="70">
        <v>18</v>
      </c>
      <c r="D32" s="70">
        <v>24</v>
      </c>
      <c r="E32" s="70">
        <v>2024</v>
      </c>
      <c r="F32" s="70" t="s">
        <v>1554</v>
      </c>
      <c r="G32" s="1073" t="s">
        <v>2410</v>
      </c>
      <c r="H32" s="70" t="s">
        <v>2411</v>
      </c>
      <c r="I32" s="1066"/>
      <c r="J32" s="73">
        <v>300767</v>
      </c>
      <c r="K32" s="71">
        <v>337958482</v>
      </c>
      <c r="L32" s="71">
        <v>1129473</v>
      </c>
      <c r="M32" s="71">
        <v>1270748075.9999998</v>
      </c>
      <c r="N32" s="71">
        <v>981100</v>
      </c>
      <c r="O32" s="71">
        <v>2599313994</v>
      </c>
      <c r="P32" s="71">
        <v>30820</v>
      </c>
      <c r="Q32" s="71">
        <v>179424159</v>
      </c>
      <c r="R32" s="71">
        <v>0</v>
      </c>
      <c r="S32" s="71">
        <v>0</v>
      </c>
      <c r="T32" s="71">
        <v>376100</v>
      </c>
      <c r="U32" s="71">
        <v>8302</v>
      </c>
      <c r="V32" s="71">
        <v>2449</v>
      </c>
      <c r="W32" s="71">
        <v>2623856242.0000005</v>
      </c>
      <c r="X32" s="71">
        <v>50909580.999999993</v>
      </c>
      <c r="Y32" s="71">
        <v>15016041.999999998</v>
      </c>
      <c r="Z32" s="71">
        <v>7077226576</v>
      </c>
      <c r="AA32" s="71">
        <v>757477199</v>
      </c>
      <c r="AB32" s="71">
        <v>3234973686</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1716</v>
      </c>
      <c r="B33" s="70">
        <v>25</v>
      </c>
      <c r="C33" s="70">
        <v>18</v>
      </c>
      <c r="D33" s="70">
        <v>25</v>
      </c>
      <c r="E33" s="70">
        <v>2024</v>
      </c>
      <c r="F33" s="70" t="s">
        <v>1554</v>
      </c>
      <c r="G33" s="1073" t="s">
        <v>1713</v>
      </c>
      <c r="H33" s="70" t="s">
        <v>1714</v>
      </c>
      <c r="I33" s="1066"/>
      <c r="J33" s="73">
        <v>533311</v>
      </c>
      <c r="K33" s="71">
        <v>588573212</v>
      </c>
      <c r="L33" s="71">
        <v>1683470</v>
      </c>
      <c r="M33" s="71">
        <v>1860974076</v>
      </c>
      <c r="N33" s="71">
        <v>2934100</v>
      </c>
      <c r="O33" s="71">
        <v>7475257444</v>
      </c>
      <c r="P33" s="71">
        <v>21733</v>
      </c>
      <c r="Q33" s="71">
        <v>154480236</v>
      </c>
      <c r="R33" s="71">
        <v>1071</v>
      </c>
      <c r="S33" s="71">
        <v>5820043</v>
      </c>
      <c r="T33" s="71">
        <v>0</v>
      </c>
      <c r="U33" s="71">
        <v>0</v>
      </c>
      <c r="V33" s="71">
        <v>1098</v>
      </c>
      <c r="W33" s="71">
        <v>0</v>
      </c>
      <c r="X33" s="71">
        <v>0</v>
      </c>
      <c r="Y33" s="71">
        <v>6734408</v>
      </c>
      <c r="Z33" s="71">
        <v>10091839419.237751</v>
      </c>
      <c r="AA33" s="71">
        <v>1021274715.9999999</v>
      </c>
      <c r="AB33" s="71">
        <v>4837843615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2378</v>
      </c>
      <c r="B34" s="70">
        <v>26</v>
      </c>
      <c r="C34" s="70">
        <v>18</v>
      </c>
      <c r="D34" s="70">
        <v>26</v>
      </c>
      <c r="E34" s="70">
        <v>2024</v>
      </c>
      <c r="F34" s="70" t="s">
        <v>1554</v>
      </c>
      <c r="G34" s="1073" t="s">
        <v>2375</v>
      </c>
      <c r="H34" s="70" t="s">
        <v>2376</v>
      </c>
      <c r="I34" s="1066"/>
      <c r="J34" s="73">
        <v>552998</v>
      </c>
      <c r="K34" s="71">
        <v>617988226</v>
      </c>
      <c r="L34" s="71">
        <v>3778337</v>
      </c>
      <c r="M34" s="71">
        <v>4227559461</v>
      </c>
      <c r="N34" s="71">
        <v>910200</v>
      </c>
      <c r="O34" s="71">
        <v>2094755000</v>
      </c>
      <c r="P34" s="71">
        <v>4609</v>
      </c>
      <c r="Q34" s="71">
        <v>27331336</v>
      </c>
      <c r="R34" s="71">
        <v>373</v>
      </c>
      <c r="S34" s="71">
        <v>3107117</v>
      </c>
      <c r="T34" s="71">
        <v>0</v>
      </c>
      <c r="U34" s="71">
        <v>0</v>
      </c>
      <c r="V34" s="71">
        <v>47</v>
      </c>
      <c r="W34" s="71">
        <v>0</v>
      </c>
      <c r="X34" s="71">
        <v>0</v>
      </c>
      <c r="Y34" s="71">
        <v>286732.00000000006</v>
      </c>
      <c r="Z34" s="71">
        <v>6971027871.9528208</v>
      </c>
      <c r="AA34" s="71">
        <v>1383030173</v>
      </c>
      <c r="AB34" s="71">
        <v>5930020704</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1584</v>
      </c>
      <c r="B35" s="70">
        <v>27</v>
      </c>
      <c r="C35" s="70">
        <v>18</v>
      </c>
      <c r="D35" s="70">
        <v>27</v>
      </c>
      <c r="E35" s="70">
        <v>2024</v>
      </c>
      <c r="F35" s="70" t="s">
        <v>1554</v>
      </c>
      <c r="G35" s="1073" t="s">
        <v>788</v>
      </c>
      <c r="H35" s="70" t="s">
        <v>788</v>
      </c>
      <c r="I35" s="1066"/>
      <c r="J35" s="73"/>
      <c r="K35" s="71"/>
      <c r="L35" s="71"/>
      <c r="M35" s="71"/>
      <c r="N35" s="71"/>
      <c r="O35" s="71"/>
      <c r="P35" s="71"/>
      <c r="Q35" s="71"/>
      <c r="R35" s="71"/>
      <c r="S35" s="71"/>
      <c r="T35" s="71"/>
      <c r="U35" s="71"/>
      <c r="V35" s="71"/>
      <c r="W35" s="71"/>
      <c r="X35" s="71"/>
      <c r="Y35" s="71"/>
      <c r="Z35" s="71"/>
      <c r="AA35" s="71"/>
      <c r="AB35" s="71"/>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1584</v>
      </c>
      <c r="B36" s="70">
        <v>28</v>
      </c>
      <c r="C36" s="70">
        <v>18</v>
      </c>
      <c r="D36" s="70">
        <v>28</v>
      </c>
      <c r="E36" s="70">
        <v>2024</v>
      </c>
      <c r="F36" s="70" t="s">
        <v>1554</v>
      </c>
      <c r="G36" s="1073" t="s">
        <v>788</v>
      </c>
      <c r="H36" s="70" t="s">
        <v>788</v>
      </c>
      <c r="I36" s="1066"/>
      <c r="J36" s="73"/>
      <c r="K36" s="71"/>
      <c r="L36" s="71"/>
      <c r="M36" s="71"/>
      <c r="N36" s="71"/>
      <c r="O36" s="71"/>
      <c r="P36" s="71"/>
      <c r="Q36" s="71"/>
      <c r="R36" s="71"/>
      <c r="S36" s="71"/>
      <c r="T36" s="71"/>
      <c r="U36" s="71"/>
      <c r="V36" s="71"/>
      <c r="W36" s="71"/>
      <c r="X36" s="71"/>
      <c r="Y36" s="71"/>
      <c r="Z36" s="71"/>
      <c r="AA36" s="71"/>
      <c r="AB36" s="71"/>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1584</v>
      </c>
      <c r="B37" s="70">
        <v>29</v>
      </c>
      <c r="C37" s="70">
        <v>18</v>
      </c>
      <c r="D37" s="70">
        <v>29</v>
      </c>
      <c r="E37" s="70">
        <v>2024</v>
      </c>
      <c r="F37" s="70" t="s">
        <v>1554</v>
      </c>
      <c r="G37" s="1073" t="s">
        <v>788</v>
      </c>
      <c r="H37" s="70" t="s">
        <v>788</v>
      </c>
      <c r="I37" s="1066"/>
      <c r="J37" s="73"/>
      <c r="K37" s="71"/>
      <c r="L37" s="71"/>
      <c r="M37" s="71"/>
      <c r="N37" s="71"/>
      <c r="O37" s="71"/>
      <c r="P37" s="71"/>
      <c r="Q37" s="71"/>
      <c r="R37" s="71"/>
      <c r="S37" s="71"/>
      <c r="T37" s="71"/>
      <c r="U37" s="71"/>
      <c r="V37" s="71"/>
      <c r="W37" s="71"/>
      <c r="X37" s="71"/>
      <c r="Y37" s="71"/>
      <c r="Z37" s="71"/>
      <c r="AA37" s="71"/>
      <c r="AB37" s="71"/>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1584</v>
      </c>
      <c r="B38" s="70">
        <v>30</v>
      </c>
      <c r="C38" s="70">
        <v>18</v>
      </c>
      <c r="D38" s="70">
        <v>30</v>
      </c>
      <c r="E38" s="70">
        <v>2024</v>
      </c>
      <c r="F38" s="70" t="s">
        <v>1554</v>
      </c>
      <c r="G38" s="1073" t="s">
        <v>788</v>
      </c>
      <c r="H38" s="70" t="s">
        <v>788</v>
      </c>
      <c r="I38" s="1066"/>
      <c r="J38" s="73"/>
      <c r="K38" s="71"/>
      <c r="L38" s="71"/>
      <c r="M38" s="71"/>
      <c r="N38" s="71"/>
      <c r="O38" s="71"/>
      <c r="P38" s="71"/>
      <c r="Q38" s="71"/>
      <c r="R38" s="71"/>
      <c r="S38" s="71"/>
      <c r="T38" s="71"/>
      <c r="U38" s="71"/>
      <c r="V38" s="71"/>
      <c r="W38" s="71"/>
      <c r="X38" s="71"/>
      <c r="Y38" s="71"/>
      <c r="Z38" s="71"/>
      <c r="AA38" s="71"/>
      <c r="AB38" s="71"/>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1584</v>
      </c>
      <c r="B39" s="70">
        <v>31</v>
      </c>
      <c r="C39" s="70">
        <v>18</v>
      </c>
      <c r="D39" s="70">
        <v>31</v>
      </c>
      <c r="E39" s="70">
        <v>2024</v>
      </c>
      <c r="F39" s="70" t="s">
        <v>1554</v>
      </c>
      <c r="G39" s="1073" t="s">
        <v>788</v>
      </c>
      <c r="H39" s="70" t="s">
        <v>788</v>
      </c>
      <c r="I39" s="1066"/>
      <c r="J39" s="73"/>
      <c r="K39" s="71"/>
      <c r="L39" s="71"/>
      <c r="M39" s="71"/>
      <c r="N39" s="71"/>
      <c r="O39" s="71"/>
      <c r="P39" s="71"/>
      <c r="Q39" s="71"/>
      <c r="R39" s="71"/>
      <c r="S39" s="71"/>
      <c r="T39" s="71"/>
      <c r="U39" s="71"/>
      <c r="V39" s="71"/>
      <c r="W39" s="71"/>
      <c r="X39" s="71"/>
      <c r="Y39" s="71"/>
      <c r="Z39" s="71"/>
      <c r="AA39" s="71"/>
      <c r="AB39" s="71"/>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1584</v>
      </c>
      <c r="B40" s="70">
        <v>32</v>
      </c>
      <c r="C40" s="70">
        <v>18</v>
      </c>
      <c r="D40" s="70">
        <v>32</v>
      </c>
      <c r="E40" s="70">
        <v>2024</v>
      </c>
      <c r="F40" s="70" t="s">
        <v>1554</v>
      </c>
      <c r="G40" s="1073" t="s">
        <v>788</v>
      </c>
      <c r="H40" s="70" t="s">
        <v>788</v>
      </c>
      <c r="I40" s="1066"/>
      <c r="J40" s="73"/>
      <c r="K40" s="71"/>
      <c r="L40" s="71"/>
      <c r="M40" s="71"/>
      <c r="N40" s="71"/>
      <c r="O40" s="71"/>
      <c r="P40" s="71"/>
      <c r="Q40" s="71"/>
      <c r="R40" s="71"/>
      <c r="S40" s="71"/>
      <c r="T40" s="71"/>
      <c r="U40" s="71"/>
      <c r="V40" s="71"/>
      <c r="W40" s="71"/>
      <c r="X40" s="71"/>
      <c r="Y40" s="71"/>
      <c r="Z40" s="71"/>
      <c r="AA40" s="71"/>
      <c r="AB40" s="71"/>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1584</v>
      </c>
      <c r="B41" s="70">
        <v>33</v>
      </c>
      <c r="C41" s="70">
        <v>18</v>
      </c>
      <c r="D41" s="70">
        <v>33</v>
      </c>
      <c r="E41" s="70">
        <v>2024</v>
      </c>
      <c r="F41" s="70" t="s">
        <v>1554</v>
      </c>
      <c r="G41" s="1073" t="s">
        <v>788</v>
      </c>
      <c r="H41" s="70" t="s">
        <v>788</v>
      </c>
      <c r="I41" s="1066"/>
      <c r="J41" s="73"/>
      <c r="K41" s="71"/>
      <c r="L41" s="71"/>
      <c r="M41" s="71"/>
      <c r="N41" s="71"/>
      <c r="O41" s="71"/>
      <c r="P41" s="71"/>
      <c r="Q41" s="71"/>
      <c r="R41" s="71"/>
      <c r="S41" s="71"/>
      <c r="T41" s="71"/>
      <c r="U41" s="71"/>
      <c r="V41" s="71"/>
      <c r="W41" s="71"/>
      <c r="X41" s="71"/>
      <c r="Y41" s="71"/>
      <c r="Z41" s="71"/>
      <c r="AA41" s="71"/>
      <c r="AB41" s="71"/>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1584</v>
      </c>
      <c r="B42" s="70">
        <v>34</v>
      </c>
      <c r="C42" s="70">
        <v>18</v>
      </c>
      <c r="D42" s="70">
        <v>34</v>
      </c>
      <c r="E42" s="70">
        <v>2024</v>
      </c>
      <c r="F42" s="70" t="s">
        <v>1554</v>
      </c>
      <c r="G42" s="1073" t="s">
        <v>788</v>
      </c>
      <c r="H42" s="70" t="s">
        <v>788</v>
      </c>
      <c r="I42" s="1066"/>
      <c r="J42" s="73"/>
      <c r="K42" s="71"/>
      <c r="L42" s="71"/>
      <c r="M42" s="71"/>
      <c r="N42" s="71"/>
      <c r="O42" s="71"/>
      <c r="P42" s="71"/>
      <c r="Q42" s="71"/>
      <c r="R42" s="71"/>
      <c r="S42" s="71"/>
      <c r="T42" s="71"/>
      <c r="U42" s="71"/>
      <c r="V42" s="71"/>
      <c r="W42" s="71"/>
      <c r="X42" s="71"/>
      <c r="Y42" s="71"/>
      <c r="Z42" s="71"/>
      <c r="AA42" s="71"/>
      <c r="AB42" s="71"/>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1584</v>
      </c>
      <c r="B43" s="70">
        <v>35</v>
      </c>
      <c r="C43" s="70">
        <v>18</v>
      </c>
      <c r="D43" s="70">
        <v>35</v>
      </c>
      <c r="E43" s="70">
        <v>2024</v>
      </c>
      <c r="F43" s="70" t="s">
        <v>1554</v>
      </c>
      <c r="G43" s="1073" t="s">
        <v>788</v>
      </c>
      <c r="H43" s="70" t="s">
        <v>788</v>
      </c>
      <c r="I43" s="1066"/>
      <c r="J43" s="73"/>
      <c r="K43" s="71"/>
      <c r="L43" s="71"/>
      <c r="M43" s="71"/>
      <c r="N43" s="71"/>
      <c r="O43" s="71"/>
      <c r="P43" s="71"/>
      <c r="Q43" s="71"/>
      <c r="R43" s="71"/>
      <c r="S43" s="71"/>
      <c r="T43" s="71"/>
      <c r="U43" s="71"/>
      <c r="V43" s="71"/>
      <c r="W43" s="71"/>
      <c r="X43" s="71"/>
      <c r="Y43" s="71"/>
      <c r="Z43" s="71"/>
      <c r="AA43" s="71"/>
      <c r="AB43" s="71"/>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1584</v>
      </c>
      <c r="B44" s="70">
        <v>36</v>
      </c>
      <c r="C44" s="70">
        <v>18</v>
      </c>
      <c r="D44" s="70">
        <v>36</v>
      </c>
      <c r="E44" s="70">
        <v>2024</v>
      </c>
      <c r="F44" s="70" t="s">
        <v>1554</v>
      </c>
      <c r="G44" s="1073" t="s">
        <v>788</v>
      </c>
      <c r="H44" s="70" t="s">
        <v>788</v>
      </c>
      <c r="I44" s="1066"/>
      <c r="J44" s="73"/>
      <c r="K44" s="71"/>
      <c r="L44" s="71"/>
      <c r="M44" s="71"/>
      <c r="N44" s="71"/>
      <c r="O44" s="71"/>
      <c r="P44" s="71"/>
      <c r="Q44" s="71"/>
      <c r="R44" s="71"/>
      <c r="S44" s="71"/>
      <c r="T44" s="71"/>
      <c r="U44" s="71"/>
      <c r="V44" s="71"/>
      <c r="W44" s="71"/>
      <c r="X44" s="71"/>
      <c r="Y44" s="71"/>
      <c r="Z44" s="71"/>
      <c r="AA44" s="71"/>
      <c r="AB44" s="71"/>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1584</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1584</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1584</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1584</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1584</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1584</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1584</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1584</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1584</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1584</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1584</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1584</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1584</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1584</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1584</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1584</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1584</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1584</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1584</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1584</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1584</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1584</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1584</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1584</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1584</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1584</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1584</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1584</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1584</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1584</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1584</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1584</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1584</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1584</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1584</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1584</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1584</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1584</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1584</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1584</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1584</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1584</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1584</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1584</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1584</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1584</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1584</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1584</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1584</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1584</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1584</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1584</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1584</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1584</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1584</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1584</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1584</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1584</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1584</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1584</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1584</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1584</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1584</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1584</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1584</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1584</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1584</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1584</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1584</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1584</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1584</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1584</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1584</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1584</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1584</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1584</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1584</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1584</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1584</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1584</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1584</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1584</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1584</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1584</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1584</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1584</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1584</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1584</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1584</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1584</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1584</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1584</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1584</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1584</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1584</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1584</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1584</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1584</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1584</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1584</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1584</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1584</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1584</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1584</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1584</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1584</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1584</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1584</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1584</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1584</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1584</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1584</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1584</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1584</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1584</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1584</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1584</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1584</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1584</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1584</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1584</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1584</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1584</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1584</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1584</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1584</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1584</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1584</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1584</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1584</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1584</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1584</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1584</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1584</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1584</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1584</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1584</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1584</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1584</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1584</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1584</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1584</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1584</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1584</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1585</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1654</v>
      </c>
      <c r="B190" s="70">
        <v>182</v>
      </c>
      <c r="C190" s="70">
        <v>16</v>
      </c>
      <c r="D190" s="70">
        <v>2</v>
      </c>
      <c r="E190" s="70">
        <v>2022</v>
      </c>
      <c r="F190" s="70" t="s">
        <v>161</v>
      </c>
      <c r="G190" s="1073" t="s">
        <v>1652</v>
      </c>
      <c r="H190" s="70" t="s">
        <v>1653</v>
      </c>
      <c r="I190" s="1066"/>
      <c r="J190" s="73"/>
      <c r="K190" s="71"/>
      <c r="L190" s="71"/>
      <c r="M190" s="71"/>
      <c r="N190" s="71"/>
      <c r="O190" s="71"/>
      <c r="P190" s="71"/>
      <c r="Q190" s="71"/>
      <c r="R190" s="71"/>
      <c r="S190" s="71"/>
      <c r="T190" s="71"/>
      <c r="U190" s="71"/>
      <c r="V190" s="71"/>
      <c r="W190" s="71"/>
      <c r="X190" s="71"/>
      <c r="Y190" s="71"/>
      <c r="Z190" s="71"/>
      <c r="AA190" s="71"/>
      <c r="AB190" s="71"/>
      <c r="AC190" s="72"/>
      <c r="AD190" s="71">
        <v>440804254.60325921</v>
      </c>
      <c r="AE190" s="71">
        <v>21143380.57625635</v>
      </c>
      <c r="AF190" s="71">
        <v>7702636.1406832552</v>
      </c>
      <c r="AG190" s="71">
        <v>848732443.80691147</v>
      </c>
      <c r="AH190" s="71">
        <v>774694103.38408422</v>
      </c>
      <c r="AI190" s="71">
        <v>0</v>
      </c>
      <c r="AJ190" s="71">
        <v>0</v>
      </c>
      <c r="AK190" s="71">
        <v>38798878.150506012</v>
      </c>
      <c r="AL190" s="71">
        <v>0</v>
      </c>
      <c r="AM190" s="71">
        <v>0</v>
      </c>
      <c r="AN190" s="71">
        <v>2131875696.6617005</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1747</v>
      </c>
      <c r="B191" s="70">
        <v>183</v>
      </c>
      <c r="C191" s="70">
        <v>16</v>
      </c>
      <c r="D191" s="70">
        <v>3</v>
      </c>
      <c r="E191" s="70">
        <v>2022</v>
      </c>
      <c r="F191" s="70" t="s">
        <v>161</v>
      </c>
      <c r="G191" s="1073" t="s">
        <v>1745</v>
      </c>
      <c r="H191" s="70" t="s">
        <v>1746</v>
      </c>
      <c r="I191" s="1066"/>
      <c r="J191" s="73"/>
      <c r="K191" s="71"/>
      <c r="L191" s="71"/>
      <c r="M191" s="71"/>
      <c r="N191" s="71"/>
      <c r="O191" s="71"/>
      <c r="P191" s="71"/>
      <c r="Q191" s="71"/>
      <c r="R191" s="71"/>
      <c r="S191" s="71"/>
      <c r="T191" s="71"/>
      <c r="U191" s="71"/>
      <c r="V191" s="71"/>
      <c r="W191" s="71"/>
      <c r="X191" s="71"/>
      <c r="Y191" s="71"/>
      <c r="Z191" s="71"/>
      <c r="AA191" s="71"/>
      <c r="AB191" s="71"/>
      <c r="AC191" s="72"/>
      <c r="AD191" s="71">
        <v>12159546.953036636</v>
      </c>
      <c r="AE191" s="71">
        <v>339906.66969960672</v>
      </c>
      <c r="AF191" s="71">
        <v>1095369.1895169588</v>
      </c>
      <c r="AG191" s="71">
        <v>6330918.9801897611</v>
      </c>
      <c r="AH191" s="71">
        <v>9067875.7428366039</v>
      </c>
      <c r="AI191" s="71">
        <v>0</v>
      </c>
      <c r="AJ191" s="71">
        <v>0</v>
      </c>
      <c r="AK191" s="71">
        <v>566352.31326960889</v>
      </c>
      <c r="AL191" s="71">
        <v>0</v>
      </c>
      <c r="AM191" s="71">
        <v>0</v>
      </c>
      <c r="AN191" s="71">
        <v>29559969.848549172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1735</v>
      </c>
      <c r="B192" s="70">
        <v>184</v>
      </c>
      <c r="C192" s="70">
        <v>16</v>
      </c>
      <c r="D192" s="70">
        <v>4</v>
      </c>
      <c r="E192" s="70">
        <v>2022</v>
      </c>
      <c r="F192" s="70" t="s">
        <v>161</v>
      </c>
      <c r="G192" s="1073" t="s">
        <v>1733</v>
      </c>
      <c r="H192" s="70" t="s">
        <v>1734</v>
      </c>
      <c r="I192" s="1066"/>
      <c r="J192" s="73"/>
      <c r="K192" s="71"/>
      <c r="L192" s="71"/>
      <c r="M192" s="71"/>
      <c r="N192" s="71"/>
      <c r="O192" s="71"/>
      <c r="P192" s="71"/>
      <c r="Q192" s="71"/>
      <c r="R192" s="71"/>
      <c r="S192" s="71"/>
      <c r="T192" s="71"/>
      <c r="U192" s="71"/>
      <c r="V192" s="71"/>
      <c r="W192" s="71"/>
      <c r="X192" s="71"/>
      <c r="Y192" s="71"/>
      <c r="Z192" s="71"/>
      <c r="AA192" s="71"/>
      <c r="AB192" s="71"/>
      <c r="AC192" s="72"/>
      <c r="AD192" s="71">
        <v>22247851.213951524</v>
      </c>
      <c r="AE192" s="71">
        <v>1027624.815370904</v>
      </c>
      <c r="AF192" s="71">
        <v>2479915.8450663947</v>
      </c>
      <c r="AG192" s="71">
        <v>18380087.361841243</v>
      </c>
      <c r="AH192" s="71">
        <v>27124500.913127292</v>
      </c>
      <c r="AI192" s="71">
        <v>0</v>
      </c>
      <c r="AJ192" s="71">
        <v>0</v>
      </c>
      <c r="AK192" s="71">
        <v>1761554.5503018706</v>
      </c>
      <c r="AL192" s="71">
        <v>0</v>
      </c>
      <c r="AM192" s="71">
        <v>0</v>
      </c>
      <c r="AN192" s="71">
        <v>73021534.699659213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1719</v>
      </c>
      <c r="B193" s="70">
        <v>185</v>
      </c>
      <c r="C193" s="70">
        <v>16</v>
      </c>
      <c r="D193" s="70">
        <v>5</v>
      </c>
      <c r="E193" s="70">
        <v>2022</v>
      </c>
      <c r="F193" s="70" t="s">
        <v>161</v>
      </c>
      <c r="G193" s="1073" t="s">
        <v>1717</v>
      </c>
      <c r="H193" s="70" t="s">
        <v>1718</v>
      </c>
      <c r="I193" s="1066"/>
      <c r="J193" s="73"/>
      <c r="K193" s="71"/>
      <c r="L193" s="71"/>
      <c r="M193" s="71"/>
      <c r="N193" s="71"/>
      <c r="O193" s="71"/>
      <c r="P193" s="71"/>
      <c r="Q193" s="71"/>
      <c r="R193" s="71"/>
      <c r="S193" s="71"/>
      <c r="T193" s="71"/>
      <c r="U193" s="71"/>
      <c r="V193" s="71"/>
      <c r="W193" s="71"/>
      <c r="X193" s="71"/>
      <c r="Y193" s="71"/>
      <c r="Z193" s="71"/>
      <c r="AA193" s="71"/>
      <c r="AB193" s="71"/>
      <c r="AC193" s="72"/>
      <c r="AD193" s="71">
        <v>11731298.15655629</v>
      </c>
      <c r="AE193" s="71">
        <v>79048.06272083876</v>
      </c>
      <c r="AF193" s="71">
        <v>1726301.8426787271</v>
      </c>
      <c r="AG193" s="71">
        <v>6388356.7531955149</v>
      </c>
      <c r="AH193" s="71">
        <v>5976674.3552262187</v>
      </c>
      <c r="AI193" s="71">
        <v>0</v>
      </c>
      <c r="AJ193" s="71">
        <v>0</v>
      </c>
      <c r="AK193" s="71">
        <v>388673.15616541781</v>
      </c>
      <c r="AL193" s="71">
        <v>0</v>
      </c>
      <c r="AM193" s="71">
        <v>0</v>
      </c>
      <c r="AN193" s="71">
        <v>26290352.326543007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2381</v>
      </c>
      <c r="B194" s="70">
        <v>186</v>
      </c>
      <c r="C194" s="70">
        <v>16</v>
      </c>
      <c r="D194" s="70">
        <v>6</v>
      </c>
      <c r="E194" s="70">
        <v>2022</v>
      </c>
      <c r="F194" s="70" t="s">
        <v>161</v>
      </c>
      <c r="G194" s="1073" t="s">
        <v>2379</v>
      </c>
      <c r="H194" s="70" t="s">
        <v>2380</v>
      </c>
      <c r="I194" s="1066"/>
      <c r="J194" s="73"/>
      <c r="K194" s="71"/>
      <c r="L194" s="71"/>
      <c r="M194" s="71"/>
      <c r="N194" s="71"/>
      <c r="O194" s="71"/>
      <c r="P194" s="71"/>
      <c r="Q194" s="71"/>
      <c r="R194" s="71"/>
      <c r="S194" s="71"/>
      <c r="T194" s="71"/>
      <c r="U194" s="71"/>
      <c r="V194" s="71"/>
      <c r="W194" s="71"/>
      <c r="X194" s="71"/>
      <c r="Y194" s="71"/>
      <c r="Z194" s="71"/>
      <c r="AA194" s="71"/>
      <c r="AB194" s="71"/>
      <c r="AC194" s="72"/>
      <c r="AD194" s="71">
        <v>203454139.29456693</v>
      </c>
      <c r="AE194" s="71">
        <v>5557078.809274965</v>
      </c>
      <c r="AF194" s="71">
        <v>5950045.4374561207</v>
      </c>
      <c r="AG194" s="71">
        <v>142273363.73525235</v>
      </c>
      <c r="AH194" s="71">
        <v>166207463.00482589</v>
      </c>
      <c r="AI194" s="71">
        <v>0</v>
      </c>
      <c r="AJ194" s="71">
        <v>0</v>
      </c>
      <c r="AK194" s="71">
        <v>8791373.5851196498</v>
      </c>
      <c r="AL194" s="71">
        <v>0</v>
      </c>
      <c r="AM194" s="71">
        <v>0</v>
      </c>
      <c r="AN194" s="71">
        <v>532233463.86649591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1703</v>
      </c>
      <c r="B195" s="70">
        <v>187</v>
      </c>
      <c r="C195" s="70">
        <v>16</v>
      </c>
      <c r="D195" s="70">
        <v>7</v>
      </c>
      <c r="E195" s="70">
        <v>2022</v>
      </c>
      <c r="F195" s="70" t="s">
        <v>161</v>
      </c>
      <c r="G195" s="1073" t="s">
        <v>1701</v>
      </c>
      <c r="H195" s="70" t="s">
        <v>1702</v>
      </c>
      <c r="I195" s="1066"/>
      <c r="J195" s="73"/>
      <c r="K195" s="71"/>
      <c r="L195" s="71"/>
      <c r="M195" s="71"/>
      <c r="N195" s="71"/>
      <c r="O195" s="71"/>
      <c r="P195" s="71"/>
      <c r="Q195" s="71"/>
      <c r="R195" s="71"/>
      <c r="S195" s="71"/>
      <c r="T195" s="71"/>
      <c r="U195" s="71"/>
      <c r="V195" s="71"/>
      <c r="W195" s="71"/>
      <c r="X195" s="71"/>
      <c r="Y195" s="71"/>
      <c r="Z195" s="71"/>
      <c r="AA195" s="71"/>
      <c r="AB195" s="71"/>
      <c r="AC195" s="72"/>
      <c r="AD195" s="71">
        <v>22714826.157204788</v>
      </c>
      <c r="AE195" s="71">
        <v>2403061.1067134985</v>
      </c>
      <c r="AF195" s="71">
        <v>1796405.4708078126</v>
      </c>
      <c r="AG195" s="71">
        <v>46058711.975836195</v>
      </c>
      <c r="AH195" s="71">
        <v>66059923.169018492</v>
      </c>
      <c r="AI195" s="71">
        <v>0</v>
      </c>
      <c r="AJ195" s="71">
        <v>0</v>
      </c>
      <c r="AK195" s="71">
        <v>3200290.8645859519</v>
      </c>
      <c r="AL195" s="71">
        <v>0</v>
      </c>
      <c r="AM195" s="71">
        <v>0</v>
      </c>
      <c r="AN195" s="71">
        <v>142233218.74416676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1691</v>
      </c>
      <c r="B196" s="70">
        <v>188</v>
      </c>
      <c r="C196" s="70">
        <v>16</v>
      </c>
      <c r="D196" s="70">
        <v>8</v>
      </c>
      <c r="E196" s="70">
        <v>2022</v>
      </c>
      <c r="F196" s="70" t="s">
        <v>161</v>
      </c>
      <c r="G196" s="1073" t="s">
        <v>1689</v>
      </c>
      <c r="H196" s="70" t="s">
        <v>1690</v>
      </c>
      <c r="I196" s="1066"/>
      <c r="J196" s="73"/>
      <c r="K196" s="71"/>
      <c r="L196" s="71"/>
      <c r="M196" s="71"/>
      <c r="N196" s="71"/>
      <c r="O196" s="71"/>
      <c r="P196" s="71"/>
      <c r="Q196" s="71"/>
      <c r="R196" s="71"/>
      <c r="S196" s="71"/>
      <c r="T196" s="71"/>
      <c r="U196" s="71"/>
      <c r="V196" s="71"/>
      <c r="W196" s="71"/>
      <c r="X196" s="71"/>
      <c r="Y196" s="71"/>
      <c r="Z196" s="71"/>
      <c r="AA196" s="71"/>
      <c r="AB196" s="71"/>
      <c r="AC196" s="72"/>
      <c r="AD196" s="71">
        <v>70193749.558127686</v>
      </c>
      <c r="AE196" s="71">
        <v>1966320.5601808643</v>
      </c>
      <c r="AF196" s="71">
        <v>1218050.5387428582</v>
      </c>
      <c r="AG196" s="71">
        <v>41591329.630944222</v>
      </c>
      <c r="AH196" s="71">
        <v>74658316.107252151</v>
      </c>
      <c r="AI196" s="71">
        <v>0</v>
      </c>
      <c r="AJ196" s="71">
        <v>0</v>
      </c>
      <c r="AK196" s="71">
        <v>4110896.5447449312</v>
      </c>
      <c r="AL196" s="71">
        <v>0</v>
      </c>
      <c r="AM196" s="71">
        <v>0</v>
      </c>
      <c r="AN196" s="71">
        <v>193738662.93999273</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1731</v>
      </c>
      <c r="B197" s="70">
        <v>189</v>
      </c>
      <c r="C197" s="70">
        <v>16</v>
      </c>
      <c r="D197" s="70">
        <v>9</v>
      </c>
      <c r="E197" s="70">
        <v>2022</v>
      </c>
      <c r="F197" s="70" t="s">
        <v>161</v>
      </c>
      <c r="G197" s="1073" t="s">
        <v>1729</v>
      </c>
      <c r="H197" s="70" t="s">
        <v>1730</v>
      </c>
      <c r="I197" s="1066"/>
      <c r="J197" s="73"/>
      <c r="K197" s="71"/>
      <c r="L197" s="71"/>
      <c r="M197" s="71"/>
      <c r="N197" s="71"/>
      <c r="O197" s="71"/>
      <c r="P197" s="71"/>
      <c r="Q197" s="71"/>
      <c r="R197" s="71"/>
      <c r="S197" s="71"/>
      <c r="T197" s="71"/>
      <c r="U197" s="71"/>
      <c r="V197" s="71"/>
      <c r="W197" s="71"/>
      <c r="X197" s="71"/>
      <c r="Y197" s="71"/>
      <c r="Z197" s="71"/>
      <c r="AA197" s="71"/>
      <c r="AB197" s="71"/>
      <c r="AC197" s="72"/>
      <c r="AD197" s="71">
        <v>39406381.14419236</v>
      </c>
      <c r="AE197" s="71">
        <v>2841777.8548141536</v>
      </c>
      <c r="AF197" s="71">
        <v>4486632.2002614634</v>
      </c>
      <c r="AG197" s="71">
        <v>58133408.256601341</v>
      </c>
      <c r="AH197" s="71">
        <v>66524130.885929264</v>
      </c>
      <c r="AI197" s="71">
        <v>0</v>
      </c>
      <c r="AJ197" s="71">
        <v>0</v>
      </c>
      <c r="AK197" s="71">
        <v>3676641.4536538012</v>
      </c>
      <c r="AL197" s="71">
        <v>0</v>
      </c>
      <c r="AM197" s="71">
        <v>0</v>
      </c>
      <c r="AN197" s="71">
        <v>175068971.79545239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2280</v>
      </c>
      <c r="B198" s="70">
        <v>190</v>
      </c>
      <c r="C198" s="70">
        <v>16</v>
      </c>
      <c r="D198" s="70">
        <v>10</v>
      </c>
      <c r="E198" s="70">
        <v>2022</v>
      </c>
      <c r="F198" s="70" t="s">
        <v>161</v>
      </c>
      <c r="G198" s="1073" t="s">
        <v>2261</v>
      </c>
      <c r="H198" s="70" t="s">
        <v>2262</v>
      </c>
      <c r="I198" s="1066"/>
      <c r="J198" s="73"/>
      <c r="K198" s="71"/>
      <c r="L198" s="71"/>
      <c r="M198" s="71"/>
      <c r="N198" s="71"/>
      <c r="O198" s="71"/>
      <c r="P198" s="71"/>
      <c r="Q198" s="71"/>
      <c r="R198" s="71"/>
      <c r="S198" s="71"/>
      <c r="T198" s="71"/>
      <c r="U198" s="71"/>
      <c r="V198" s="71"/>
      <c r="W198" s="71"/>
      <c r="X198" s="71"/>
      <c r="Y198" s="71"/>
      <c r="Z198" s="71"/>
      <c r="AA198" s="71"/>
      <c r="AB198" s="71"/>
      <c r="AC198" s="72"/>
      <c r="AD198" s="71">
        <v>1268414.1172001972</v>
      </c>
      <c r="AE198" s="71">
        <v>146238.91603355171</v>
      </c>
      <c r="AF198" s="71">
        <v>674747.42074244667</v>
      </c>
      <c r="AG198" s="71">
        <v>3529232.0524646547</v>
      </c>
      <c r="AH198" s="71">
        <v>5501916.4629311096</v>
      </c>
      <c r="AI198" s="71">
        <v>0</v>
      </c>
      <c r="AJ198" s="71">
        <v>0</v>
      </c>
      <c r="AK198" s="71">
        <v>261999.28035203746</v>
      </c>
      <c r="AL198" s="71">
        <v>0</v>
      </c>
      <c r="AM198" s="71">
        <v>0</v>
      </c>
      <c r="AN198" s="71">
        <v>11382548.249723997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2373</v>
      </c>
      <c r="B199" s="70">
        <v>191</v>
      </c>
      <c r="C199" s="70">
        <v>16</v>
      </c>
      <c r="D199" s="70">
        <v>11</v>
      </c>
      <c r="E199" s="70">
        <v>2022</v>
      </c>
      <c r="F199" s="70" t="s">
        <v>161</v>
      </c>
      <c r="G199" s="1073" t="s">
        <v>2371</v>
      </c>
      <c r="H199" s="70" t="s">
        <v>2372</v>
      </c>
      <c r="I199" s="1066"/>
      <c r="J199" s="73"/>
      <c r="K199" s="71"/>
      <c r="L199" s="71"/>
      <c r="M199" s="71"/>
      <c r="N199" s="71"/>
      <c r="O199" s="71"/>
      <c r="P199" s="71"/>
      <c r="Q199" s="71"/>
      <c r="R199" s="71"/>
      <c r="S199" s="71"/>
      <c r="T199" s="71"/>
      <c r="U199" s="71"/>
      <c r="V199" s="71"/>
      <c r="W199" s="71"/>
      <c r="X199" s="71"/>
      <c r="Y199" s="71"/>
      <c r="Z199" s="71"/>
      <c r="AA199" s="71"/>
      <c r="AB199" s="71"/>
      <c r="AC199" s="72"/>
      <c r="AD199" s="71">
        <v>45042281.874054976</v>
      </c>
      <c r="AE199" s="71">
        <v>2310179.6330165127</v>
      </c>
      <c r="AF199" s="71">
        <v>4951068.7366166543</v>
      </c>
      <c r="AG199" s="71">
        <v>56908069.099145256</v>
      </c>
      <c r="AH199" s="71">
        <v>71999671.910399526</v>
      </c>
      <c r="AI199" s="71">
        <v>0</v>
      </c>
      <c r="AJ199" s="71">
        <v>0</v>
      </c>
      <c r="AK199" s="71">
        <v>3788465.6906103636</v>
      </c>
      <c r="AL199" s="71">
        <v>0</v>
      </c>
      <c r="AM199" s="71">
        <v>0</v>
      </c>
      <c r="AN199" s="71">
        <v>184999736.94384328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1743</v>
      </c>
      <c r="B200" s="70">
        <v>192</v>
      </c>
      <c r="C200" s="70">
        <v>16</v>
      </c>
      <c r="D200" s="70">
        <v>12</v>
      </c>
      <c r="E200" s="70">
        <v>2022</v>
      </c>
      <c r="F200" s="70" t="s">
        <v>161</v>
      </c>
      <c r="G200" s="1073" t="s">
        <v>1741</v>
      </c>
      <c r="H200" s="70" t="s">
        <v>1742</v>
      </c>
      <c r="I200" s="1066"/>
      <c r="J200" s="73"/>
      <c r="K200" s="71"/>
      <c r="L200" s="71"/>
      <c r="M200" s="71"/>
      <c r="N200" s="71"/>
      <c r="O200" s="71"/>
      <c r="P200" s="71"/>
      <c r="Q200" s="71"/>
      <c r="R200" s="71"/>
      <c r="S200" s="71"/>
      <c r="T200" s="71"/>
      <c r="U200" s="71"/>
      <c r="V200" s="71"/>
      <c r="W200" s="71"/>
      <c r="X200" s="71"/>
      <c r="Y200" s="71"/>
      <c r="Z200" s="71"/>
      <c r="AA200" s="71"/>
      <c r="AB200" s="71"/>
      <c r="AC200" s="72"/>
      <c r="AD200" s="71">
        <v>56366975.921862945</v>
      </c>
      <c r="AE200" s="71">
        <v>697599.15351140208</v>
      </c>
      <c r="AF200" s="71">
        <v>1875272.0524530336</v>
      </c>
      <c r="AG200" s="71">
        <v>9426176.7477220539</v>
      </c>
      <c r="AH200" s="71">
        <v>12101051.165833142</v>
      </c>
      <c r="AI200" s="71">
        <v>0</v>
      </c>
      <c r="AJ200" s="71">
        <v>0</v>
      </c>
      <c r="AK200" s="71">
        <v>605348.75618055777</v>
      </c>
      <c r="AL200" s="71">
        <v>0</v>
      </c>
      <c r="AM200" s="71">
        <v>0</v>
      </c>
      <c r="AN200" s="71">
        <v>81072423.797563136</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1699</v>
      </c>
      <c r="B201" s="70">
        <v>193</v>
      </c>
      <c r="C201" s="70">
        <v>16</v>
      </c>
      <c r="D201" s="70">
        <v>13</v>
      </c>
      <c r="E201" s="70">
        <v>2022</v>
      </c>
      <c r="F201" s="70" t="s">
        <v>161</v>
      </c>
      <c r="G201" s="1073" t="s">
        <v>1697</v>
      </c>
      <c r="H201" s="70" t="s">
        <v>1698</v>
      </c>
      <c r="I201" s="1066"/>
      <c r="J201" s="73"/>
      <c r="K201" s="71"/>
      <c r="L201" s="71"/>
      <c r="M201" s="71"/>
      <c r="N201" s="71"/>
      <c r="O201" s="71"/>
      <c r="P201" s="71"/>
      <c r="Q201" s="71"/>
      <c r="R201" s="71"/>
      <c r="S201" s="71"/>
      <c r="T201" s="71"/>
      <c r="U201" s="71"/>
      <c r="V201" s="71"/>
      <c r="W201" s="71"/>
      <c r="X201" s="71"/>
      <c r="Y201" s="71"/>
      <c r="Z201" s="71"/>
      <c r="AA201" s="71"/>
      <c r="AB201" s="71"/>
      <c r="AC201" s="72"/>
      <c r="AD201" s="71">
        <v>12105210.477666553</v>
      </c>
      <c r="AE201" s="71">
        <v>347811.47597169061</v>
      </c>
      <c r="AF201" s="71">
        <v>1077843.2824846876</v>
      </c>
      <c r="AG201" s="71">
        <v>13931850.941284524</v>
      </c>
      <c r="AH201" s="71">
        <v>20483165.508687917</v>
      </c>
      <c r="AI201" s="71">
        <v>0</v>
      </c>
      <c r="AJ201" s="71">
        <v>0</v>
      </c>
      <c r="AK201" s="71">
        <v>1080666.3268931503</v>
      </c>
      <c r="AL201" s="71">
        <v>0</v>
      </c>
      <c r="AM201" s="71">
        <v>0</v>
      </c>
      <c r="AN201" s="71">
        <v>49026548.012988523</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1707</v>
      </c>
      <c r="B202" s="70">
        <v>194</v>
      </c>
      <c r="C202" s="70">
        <v>16</v>
      </c>
      <c r="D202" s="70">
        <v>14</v>
      </c>
      <c r="E202" s="70">
        <v>2022</v>
      </c>
      <c r="F202" s="70" t="s">
        <v>161</v>
      </c>
      <c r="G202" s="1073" t="s">
        <v>1705</v>
      </c>
      <c r="H202" s="70" t="s">
        <v>1706</v>
      </c>
      <c r="I202" s="1066"/>
      <c r="J202" s="73"/>
      <c r="K202" s="71"/>
      <c r="L202" s="71"/>
      <c r="M202" s="71"/>
      <c r="N202" s="71"/>
      <c r="O202" s="71"/>
      <c r="P202" s="71"/>
      <c r="Q202" s="71"/>
      <c r="R202" s="71"/>
      <c r="S202" s="71"/>
      <c r="T202" s="71"/>
      <c r="U202" s="71"/>
      <c r="V202" s="71"/>
      <c r="W202" s="71"/>
      <c r="X202" s="71"/>
      <c r="Y202" s="71"/>
      <c r="Z202" s="71"/>
      <c r="AA202" s="71"/>
      <c r="AB202" s="71"/>
      <c r="AC202" s="72"/>
      <c r="AD202" s="71">
        <v>25593065.627171941</v>
      </c>
      <c r="AE202" s="71">
        <v>2448513.7427779804</v>
      </c>
      <c r="AF202" s="71">
        <v>3846936.5935835596</v>
      </c>
      <c r="AG202" s="71">
        <v>51821635.200746834</v>
      </c>
      <c r="AH202" s="71">
        <v>54918937.963159904</v>
      </c>
      <c r="AI202" s="71">
        <v>0</v>
      </c>
      <c r="AJ202" s="71">
        <v>0</v>
      </c>
      <c r="AK202" s="71">
        <v>3111967.7952114851</v>
      </c>
      <c r="AL202" s="71">
        <v>0</v>
      </c>
      <c r="AM202" s="71">
        <v>0</v>
      </c>
      <c r="AN202" s="71">
        <v>141741056.92265171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1678</v>
      </c>
      <c r="B203" s="70">
        <v>195</v>
      </c>
      <c r="C203" s="70">
        <v>16</v>
      </c>
      <c r="D203" s="70">
        <v>15</v>
      </c>
      <c r="E203" s="70">
        <v>2022</v>
      </c>
      <c r="F203" s="70" t="s">
        <v>161</v>
      </c>
      <c r="G203" s="1073" t="s">
        <v>1676</v>
      </c>
      <c r="H203" s="70" t="s">
        <v>1677</v>
      </c>
      <c r="I203" s="1066"/>
      <c r="J203" s="73"/>
      <c r="K203" s="71"/>
      <c r="L203" s="71"/>
      <c r="M203" s="71"/>
      <c r="N203" s="71"/>
      <c r="O203" s="71"/>
      <c r="P203" s="71"/>
      <c r="Q203" s="71"/>
      <c r="R203" s="71"/>
      <c r="S203" s="71"/>
      <c r="T203" s="71"/>
      <c r="U203" s="71"/>
      <c r="V203" s="71"/>
      <c r="W203" s="71"/>
      <c r="X203" s="71"/>
      <c r="Y203" s="71"/>
      <c r="Z203" s="71"/>
      <c r="AA203" s="71"/>
      <c r="AB203" s="71"/>
      <c r="AC203" s="72"/>
      <c r="AD203" s="71">
        <v>133012585.98614277</v>
      </c>
      <c r="AE203" s="71">
        <v>7952235.10971638</v>
      </c>
      <c r="AF203" s="71">
        <v>11759883.61865407</v>
      </c>
      <c r="AG203" s="71">
        <v>159013283.57904041</v>
      </c>
      <c r="AH203" s="71">
        <v>166603094.58173847</v>
      </c>
      <c r="AI203" s="71">
        <v>0</v>
      </c>
      <c r="AJ203" s="71">
        <v>0</v>
      </c>
      <c r="AK203" s="71">
        <v>9883015.7320374027</v>
      </c>
      <c r="AL203" s="71">
        <v>0</v>
      </c>
      <c r="AM203" s="71">
        <v>0</v>
      </c>
      <c r="AN203" s="71">
        <v>488224098.60732949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2369</v>
      </c>
      <c r="B204" s="70">
        <v>196</v>
      </c>
      <c r="C204" s="70">
        <v>16</v>
      </c>
      <c r="D204" s="70">
        <v>16</v>
      </c>
      <c r="E204" s="70">
        <v>2022</v>
      </c>
      <c r="F204" s="70" t="s">
        <v>161</v>
      </c>
      <c r="G204" s="1073" t="s">
        <v>2367</v>
      </c>
      <c r="H204" s="70" t="s">
        <v>2368</v>
      </c>
      <c r="I204" s="1066"/>
      <c r="J204" s="73"/>
      <c r="K204" s="71"/>
      <c r="L204" s="71"/>
      <c r="M204" s="71"/>
      <c r="N204" s="71"/>
      <c r="O204" s="71"/>
      <c r="P204" s="71"/>
      <c r="Q204" s="71"/>
      <c r="R204" s="71"/>
      <c r="S204" s="71"/>
      <c r="T204" s="71"/>
      <c r="U204" s="71"/>
      <c r="V204" s="71"/>
      <c r="W204" s="71"/>
      <c r="X204" s="71"/>
      <c r="Y204" s="71"/>
      <c r="Z204" s="71"/>
      <c r="AA204" s="71"/>
      <c r="AB204" s="71"/>
      <c r="AC204" s="72"/>
      <c r="AD204" s="71">
        <v>292995338.28897601</v>
      </c>
      <c r="AE204" s="71">
        <v>1598747.068528964</v>
      </c>
      <c r="AF204" s="71">
        <v>3137137.3587765703</v>
      </c>
      <c r="AG204" s="71">
        <v>36390020.186534293</v>
      </c>
      <c r="AH204" s="71">
        <v>49606924.657146841</v>
      </c>
      <c r="AI204" s="71">
        <v>0</v>
      </c>
      <c r="AJ204" s="71">
        <v>0</v>
      </c>
      <c r="AK204" s="71">
        <v>2975996.7542007924</v>
      </c>
      <c r="AL204" s="71">
        <v>0</v>
      </c>
      <c r="AM204" s="71">
        <v>0</v>
      </c>
      <c r="AN204" s="71">
        <v>386704164.31416345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2412</v>
      </c>
      <c r="B205" s="70">
        <v>197</v>
      </c>
      <c r="C205" s="70">
        <v>16</v>
      </c>
      <c r="D205" s="70">
        <v>17</v>
      </c>
      <c r="E205" s="70">
        <v>2022</v>
      </c>
      <c r="F205" s="70" t="s">
        <v>161</v>
      </c>
      <c r="G205" s="1073" t="s">
        <v>2407</v>
      </c>
      <c r="H205" s="70" t="s">
        <v>2408</v>
      </c>
      <c r="I205" s="1066"/>
      <c r="J205" s="73"/>
      <c r="K205" s="71"/>
      <c r="L205" s="71"/>
      <c r="M205" s="71"/>
      <c r="N205" s="71"/>
      <c r="O205" s="71"/>
      <c r="P205" s="71"/>
      <c r="Q205" s="71"/>
      <c r="R205" s="71"/>
      <c r="S205" s="71"/>
      <c r="T205" s="71"/>
      <c r="U205" s="71"/>
      <c r="V205" s="71"/>
      <c r="W205" s="71"/>
      <c r="X205" s="71"/>
      <c r="Y205" s="71"/>
      <c r="Z205" s="71"/>
      <c r="AA205" s="71"/>
      <c r="AB205" s="71"/>
      <c r="AC205" s="72"/>
      <c r="AD205" s="71">
        <v>52432165.118590198</v>
      </c>
      <c r="AE205" s="71">
        <v>4153975.6959800771</v>
      </c>
      <c r="AF205" s="71">
        <v>4048484.5244546798</v>
      </c>
      <c r="AG205" s="71">
        <v>122789194.73674496</v>
      </c>
      <c r="AH205" s="71">
        <v>127287866.0120112</v>
      </c>
      <c r="AI205" s="71">
        <v>0</v>
      </c>
      <c r="AJ205" s="71">
        <v>0</v>
      </c>
      <c r="AK205" s="71">
        <v>6372819.3608743744</v>
      </c>
      <c r="AL205" s="71">
        <v>0</v>
      </c>
      <c r="AM205" s="71">
        <v>0</v>
      </c>
      <c r="AN205" s="71">
        <v>317084505.44865543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2365</v>
      </c>
      <c r="B206" s="70">
        <v>198</v>
      </c>
      <c r="C206" s="70">
        <v>16</v>
      </c>
      <c r="D206" s="70">
        <v>18</v>
      </c>
      <c r="E206" s="70">
        <v>2022</v>
      </c>
      <c r="F206" s="70" t="s">
        <v>161</v>
      </c>
      <c r="G206" s="1073" t="s">
        <v>2363</v>
      </c>
      <c r="H206" s="70" t="s">
        <v>2364</v>
      </c>
      <c r="I206" s="1066"/>
      <c r="J206" s="73"/>
      <c r="K206" s="71"/>
      <c r="L206" s="71"/>
      <c r="M206" s="71"/>
      <c r="N206" s="71"/>
      <c r="O206" s="71"/>
      <c r="P206" s="71"/>
      <c r="Q206" s="71"/>
      <c r="R206" s="71"/>
      <c r="S206" s="71"/>
      <c r="T206" s="71"/>
      <c r="U206" s="71"/>
      <c r="V206" s="71"/>
      <c r="W206" s="71"/>
      <c r="X206" s="71"/>
      <c r="Y206" s="71"/>
      <c r="Z206" s="71"/>
      <c r="AA206" s="71"/>
      <c r="AB206" s="71"/>
      <c r="AC206" s="72"/>
      <c r="AD206" s="71">
        <v>3519625.1002694448</v>
      </c>
      <c r="AE206" s="71">
        <v>183786.74582595014</v>
      </c>
      <c r="AF206" s="71">
        <v>341755.18712929112</v>
      </c>
      <c r="AG206" s="71">
        <v>8832653.0933292639</v>
      </c>
      <c r="AH206" s="71">
        <v>12802637.828891469</v>
      </c>
      <c r="AI206" s="71">
        <v>0</v>
      </c>
      <c r="AJ206" s="71">
        <v>0</v>
      </c>
      <c r="AK206" s="71">
        <v>694188.33473265334</v>
      </c>
      <c r="AL206" s="71">
        <v>0</v>
      </c>
      <c r="AM206" s="71">
        <v>0</v>
      </c>
      <c r="AN206" s="71">
        <v>26374646.290178068</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1727</v>
      </c>
      <c r="B207" s="70">
        <v>199</v>
      </c>
      <c r="C207" s="70">
        <v>16</v>
      </c>
      <c r="D207" s="70">
        <v>19</v>
      </c>
      <c r="E207" s="70">
        <v>2022</v>
      </c>
      <c r="F207" s="70" t="s">
        <v>161</v>
      </c>
      <c r="G207" s="1073" t="s">
        <v>1725</v>
      </c>
      <c r="H207" s="70" t="s">
        <v>1726</v>
      </c>
      <c r="I207" s="1066"/>
      <c r="J207" s="73"/>
      <c r="K207" s="71"/>
      <c r="L207" s="71"/>
      <c r="M207" s="71"/>
      <c r="N207" s="71"/>
      <c r="O207" s="71"/>
      <c r="P207" s="71"/>
      <c r="Q207" s="71"/>
      <c r="R207" s="71"/>
      <c r="S207" s="71"/>
      <c r="T207" s="71"/>
      <c r="U207" s="71"/>
      <c r="V207" s="71"/>
      <c r="W207" s="71"/>
      <c r="X207" s="71"/>
      <c r="Y207" s="71"/>
      <c r="Z207" s="71"/>
      <c r="AA207" s="71"/>
      <c r="AB207" s="71"/>
      <c r="AC207" s="72"/>
      <c r="AD207" s="71">
        <v>5537770.8806357197</v>
      </c>
      <c r="AE207" s="71">
        <v>547407.83434180846</v>
      </c>
      <c r="AF207" s="71">
        <v>1515990.958291471</v>
      </c>
      <c r="AG207" s="71">
        <v>8111489.9433681313</v>
      </c>
      <c r="AH207" s="71">
        <v>15725036.41035248</v>
      </c>
      <c r="AI207" s="71">
        <v>0</v>
      </c>
      <c r="AJ207" s="71">
        <v>0</v>
      </c>
      <c r="AK207" s="71">
        <v>835840.976697259</v>
      </c>
      <c r="AL207" s="71">
        <v>0</v>
      </c>
      <c r="AM207" s="71">
        <v>0</v>
      </c>
      <c r="AN207" s="71">
        <v>32273537.003686868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1711</v>
      </c>
      <c r="B208" s="70">
        <v>200</v>
      </c>
      <c r="C208" s="70">
        <v>16</v>
      </c>
      <c r="D208" s="70">
        <v>20</v>
      </c>
      <c r="E208" s="70">
        <v>2022</v>
      </c>
      <c r="F208" s="70" t="s">
        <v>161</v>
      </c>
      <c r="G208" s="1073" t="s">
        <v>1709</v>
      </c>
      <c r="H208" s="70" t="s">
        <v>1710</v>
      </c>
      <c r="I208" s="1066"/>
      <c r="J208" s="73"/>
      <c r="K208" s="71"/>
      <c r="L208" s="71"/>
      <c r="M208" s="71"/>
      <c r="N208" s="71"/>
      <c r="O208" s="71"/>
      <c r="P208" s="71"/>
      <c r="Q208" s="71"/>
      <c r="R208" s="71"/>
      <c r="S208" s="71"/>
      <c r="T208" s="71"/>
      <c r="U208" s="71"/>
      <c r="V208" s="71"/>
      <c r="W208" s="71"/>
      <c r="X208" s="71"/>
      <c r="Y208" s="71"/>
      <c r="Z208" s="71"/>
      <c r="AA208" s="71"/>
      <c r="AB208" s="71"/>
      <c r="AC208" s="72"/>
      <c r="AD208" s="71">
        <v>2923803.6489876965</v>
      </c>
      <c r="AE208" s="71">
        <v>582979.46256618598</v>
      </c>
      <c r="AF208" s="71">
        <v>709799.23480698932</v>
      </c>
      <c r="AG208" s="71">
        <v>3790893.0183797558</v>
      </c>
      <c r="AH208" s="71">
        <v>5085184.5352498461</v>
      </c>
      <c r="AI208" s="71">
        <v>0</v>
      </c>
      <c r="AJ208" s="71">
        <v>0</v>
      </c>
      <c r="AK208" s="71">
        <v>308872.48822182039</v>
      </c>
      <c r="AL208" s="71">
        <v>0</v>
      </c>
      <c r="AM208" s="71">
        <v>0</v>
      </c>
      <c r="AN208" s="71">
        <v>13401532.388212293</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1723</v>
      </c>
      <c r="B209" s="70">
        <v>201</v>
      </c>
      <c r="C209" s="70">
        <v>16</v>
      </c>
      <c r="D209" s="70">
        <v>21</v>
      </c>
      <c r="E209" s="70">
        <v>2022</v>
      </c>
      <c r="F209" s="70" t="s">
        <v>161</v>
      </c>
      <c r="G209" s="1073" t="s">
        <v>1721</v>
      </c>
      <c r="H209" s="70" t="s">
        <v>1722</v>
      </c>
      <c r="I209" s="1066"/>
      <c r="J209" s="73"/>
      <c r="K209" s="71"/>
      <c r="L209" s="71"/>
      <c r="M209" s="71"/>
      <c r="N209" s="71"/>
      <c r="O209" s="71"/>
      <c r="P209" s="71"/>
      <c r="Q209" s="71"/>
      <c r="R209" s="71"/>
      <c r="S209" s="71"/>
      <c r="T209" s="71"/>
      <c r="U209" s="71"/>
      <c r="V209" s="71"/>
      <c r="W209" s="71"/>
      <c r="X209" s="71"/>
      <c r="Y209" s="71"/>
      <c r="Z209" s="71"/>
      <c r="AA209" s="71"/>
      <c r="AB209" s="71"/>
      <c r="AC209" s="72"/>
      <c r="AD209" s="71">
        <v>493959.2896328395</v>
      </c>
      <c r="AE209" s="71">
        <v>128453.10192136301</v>
      </c>
      <c r="AF209" s="71">
        <v>823717.63051675307</v>
      </c>
      <c r="AG209" s="71">
        <v>4033408.0599596058</v>
      </c>
      <c r="AH209" s="71">
        <v>6942015.4028929435</v>
      </c>
      <c r="AI209" s="71">
        <v>0</v>
      </c>
      <c r="AJ209" s="71">
        <v>0</v>
      </c>
      <c r="AK209" s="71">
        <v>374340.02648622799</v>
      </c>
      <c r="AL209" s="71">
        <v>0</v>
      </c>
      <c r="AM209" s="71">
        <v>0</v>
      </c>
      <c r="AN209" s="71">
        <v>12795893.511409732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1695</v>
      </c>
      <c r="B210" s="70">
        <v>202</v>
      </c>
      <c r="C210" s="70">
        <v>16</v>
      </c>
      <c r="D210" s="70">
        <v>22</v>
      </c>
      <c r="E210" s="70">
        <v>2022</v>
      </c>
      <c r="F210" s="70" t="s">
        <v>161</v>
      </c>
      <c r="G210" s="1073" t="s">
        <v>1693</v>
      </c>
      <c r="H210" s="70" t="s">
        <v>1694</v>
      </c>
      <c r="I210" s="1066"/>
      <c r="J210" s="73"/>
      <c r="K210" s="71"/>
      <c r="L210" s="71"/>
      <c r="M210" s="71"/>
      <c r="N210" s="71"/>
      <c r="O210" s="71"/>
      <c r="P210" s="71"/>
      <c r="Q210" s="71"/>
      <c r="R210" s="71"/>
      <c r="S210" s="71"/>
      <c r="T210" s="71"/>
      <c r="U210" s="71"/>
      <c r="V210" s="71"/>
      <c r="W210" s="71"/>
      <c r="X210" s="71"/>
      <c r="Y210" s="71"/>
      <c r="Z210" s="71"/>
      <c r="AA210" s="71"/>
      <c r="AB210" s="71"/>
      <c r="AC210" s="72"/>
      <c r="AD210" s="71">
        <v>23280257.867561325</v>
      </c>
      <c r="AE210" s="71">
        <v>2138250.096598689</v>
      </c>
      <c r="AF210" s="71">
        <v>2593834.2407761589</v>
      </c>
      <c r="AG210" s="71">
        <v>24296177.981433891</v>
      </c>
      <c r="AH210" s="71">
        <v>34889429.995998427</v>
      </c>
      <c r="AI210" s="71">
        <v>0</v>
      </c>
      <c r="AJ210" s="71">
        <v>0</v>
      </c>
      <c r="AK210" s="71">
        <v>2348696.3579710247</v>
      </c>
      <c r="AL210" s="71">
        <v>0</v>
      </c>
      <c r="AM210" s="71">
        <v>0</v>
      </c>
      <c r="AN210" s="71">
        <v>89546646.540339515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1739</v>
      </c>
      <c r="B211" s="70">
        <v>203</v>
      </c>
      <c r="C211" s="70">
        <v>16</v>
      </c>
      <c r="D211" s="70">
        <v>23</v>
      </c>
      <c r="E211" s="70">
        <v>2022</v>
      </c>
      <c r="F211" s="70" t="s">
        <v>161</v>
      </c>
      <c r="G211" s="1073" t="s">
        <v>1737</v>
      </c>
      <c r="H211" s="70" t="s">
        <v>1738</v>
      </c>
      <c r="I211" s="1066"/>
      <c r="J211" s="73"/>
      <c r="K211" s="71"/>
      <c r="L211" s="71"/>
      <c r="M211" s="71"/>
      <c r="N211" s="71"/>
      <c r="O211" s="71"/>
      <c r="P211" s="71"/>
      <c r="Q211" s="71"/>
      <c r="R211" s="71"/>
      <c r="S211" s="71"/>
      <c r="T211" s="71"/>
      <c r="U211" s="71"/>
      <c r="V211" s="71"/>
      <c r="W211" s="71"/>
      <c r="X211" s="71"/>
      <c r="Y211" s="71"/>
      <c r="Z211" s="71"/>
      <c r="AA211" s="71"/>
      <c r="AB211" s="71"/>
      <c r="AC211" s="72"/>
      <c r="AD211" s="71">
        <v>8101283.7866956778</v>
      </c>
      <c r="AE211" s="71">
        <v>1733128.7751543899</v>
      </c>
      <c r="AF211" s="71">
        <v>1857746.1454207622</v>
      </c>
      <c r="AG211" s="71">
        <v>20224478.072803784</v>
      </c>
      <c r="AH211" s="71">
        <v>35643767.535978436</v>
      </c>
      <c r="AI211" s="71">
        <v>0</v>
      </c>
      <c r="AJ211" s="71">
        <v>0</v>
      </c>
      <c r="AK211" s="71">
        <v>1939491.9619948757</v>
      </c>
      <c r="AL211" s="71">
        <v>0</v>
      </c>
      <c r="AM211" s="71">
        <v>0</v>
      </c>
      <c r="AN211" s="71">
        <v>69499896.278047919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2410</v>
      </c>
      <c r="H212" s="70" t="s">
        <v>2411</v>
      </c>
      <c r="I212" s="1066"/>
      <c r="J212" s="73"/>
      <c r="K212" s="71"/>
      <c r="L212" s="71"/>
      <c r="M212" s="71"/>
      <c r="N212" s="71"/>
      <c r="O212" s="71"/>
      <c r="P212" s="71"/>
      <c r="Q212" s="71"/>
      <c r="R212" s="71"/>
      <c r="S212" s="71"/>
      <c r="T212" s="71"/>
      <c r="U212" s="71"/>
      <c r="V212" s="71"/>
      <c r="W212" s="71"/>
      <c r="X212" s="71"/>
      <c r="Y212" s="71"/>
      <c r="Z212" s="71"/>
      <c r="AA212" s="71"/>
      <c r="AB212" s="71"/>
      <c r="AC212" s="72"/>
      <c r="AD212" s="71">
        <v>101868877.08695263</v>
      </c>
      <c r="AE212" s="71">
        <v>3744901.9713997366</v>
      </c>
      <c r="AF212" s="71">
        <v>4819624.4338746192</v>
      </c>
      <c r="AG212" s="71">
        <v>79423676.11740078</v>
      </c>
      <c r="AH212" s="71">
        <v>93136948.292916268</v>
      </c>
      <c r="AI212" s="71">
        <v>0</v>
      </c>
      <c r="AJ212" s="71">
        <v>0</v>
      </c>
      <c r="AK212" s="71">
        <v>5356071.0447127465</v>
      </c>
      <c r="AL212" s="71">
        <v>0</v>
      </c>
      <c r="AM212" s="71">
        <v>0</v>
      </c>
      <c r="AN212" s="71">
        <v>288350098.94725674</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1715</v>
      </c>
      <c r="B213" s="70">
        <v>205</v>
      </c>
      <c r="C213" s="70">
        <v>16</v>
      </c>
      <c r="D213" s="70">
        <v>25</v>
      </c>
      <c r="E213" s="70">
        <v>2022</v>
      </c>
      <c r="F213" s="70" t="s">
        <v>161</v>
      </c>
      <c r="G213" s="1073" t="s">
        <v>1713</v>
      </c>
      <c r="H213" s="70" t="s">
        <v>1714</v>
      </c>
      <c r="I213" s="1066"/>
      <c r="J213" s="73"/>
      <c r="K213" s="71"/>
      <c r="L213" s="71"/>
      <c r="M213" s="71"/>
      <c r="N213" s="71"/>
      <c r="O213" s="71"/>
      <c r="P213" s="71"/>
      <c r="Q213" s="71"/>
      <c r="R213" s="71"/>
      <c r="S213" s="71"/>
      <c r="T213" s="71"/>
      <c r="U213" s="71"/>
      <c r="V213" s="71"/>
      <c r="W213" s="71"/>
      <c r="X213" s="71"/>
      <c r="Y213" s="71"/>
      <c r="Z213" s="71"/>
      <c r="AA213" s="71"/>
      <c r="AB213" s="71"/>
      <c r="AC213" s="72"/>
      <c r="AD213" s="71">
        <v>382838595.77958262</v>
      </c>
      <c r="AE213" s="71">
        <v>5853509.044478111</v>
      </c>
      <c r="AF213" s="71">
        <v>7579954.791457356</v>
      </c>
      <c r="AG213" s="71">
        <v>143473174.99359477</v>
      </c>
      <c r="AH213" s="71">
        <v>162525451.79569271</v>
      </c>
      <c r="AI213" s="71">
        <v>0</v>
      </c>
      <c r="AJ213" s="71">
        <v>0</v>
      </c>
      <c r="AK213" s="71">
        <v>9394398.0500008781</v>
      </c>
      <c r="AL213" s="71">
        <v>0</v>
      </c>
      <c r="AM213" s="71">
        <v>0</v>
      </c>
      <c r="AN213" s="71">
        <v>711665084.45480645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2377</v>
      </c>
      <c r="B214" s="70">
        <v>206</v>
      </c>
      <c r="C214" s="70">
        <v>16</v>
      </c>
      <c r="D214" s="70">
        <v>26</v>
      </c>
      <c r="E214" s="70">
        <v>2022</v>
      </c>
      <c r="F214" s="70" t="s">
        <v>161</v>
      </c>
      <c r="G214" s="1073" t="s">
        <v>2375</v>
      </c>
      <c r="H214" s="70" t="s">
        <v>2376</v>
      </c>
      <c r="I214" s="1066"/>
      <c r="J214" s="73"/>
      <c r="K214" s="71"/>
      <c r="L214" s="71"/>
      <c r="M214" s="71"/>
      <c r="N214" s="71"/>
      <c r="O214" s="71"/>
      <c r="P214" s="71"/>
      <c r="Q214" s="71"/>
      <c r="R214" s="71"/>
      <c r="S214" s="71"/>
      <c r="T214" s="71"/>
      <c r="U214" s="71"/>
      <c r="V214" s="71"/>
      <c r="W214" s="71"/>
      <c r="X214" s="71"/>
      <c r="Y214" s="71"/>
      <c r="Z214" s="71"/>
      <c r="AA214" s="71"/>
      <c r="AB214" s="71"/>
      <c r="AC214" s="72"/>
      <c r="AD214" s="71">
        <v>176835232.61446917</v>
      </c>
      <c r="AE214" s="71">
        <v>6147963.0781132346</v>
      </c>
      <c r="AF214" s="71">
        <v>10778432.824846875</v>
      </c>
      <c r="AG214" s="71">
        <v>182556388.53662109</v>
      </c>
      <c r="AH214" s="71">
        <v>179548159.77831846</v>
      </c>
      <c r="AI214" s="71">
        <v>0</v>
      </c>
      <c r="AJ214" s="71">
        <v>0</v>
      </c>
      <c r="AK214" s="71">
        <v>10884656.1547534</v>
      </c>
      <c r="AL214" s="71">
        <v>0</v>
      </c>
      <c r="AM214" s="71">
        <v>0</v>
      </c>
      <c r="AN214" s="71">
        <v>566750832.9871223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1591</v>
      </c>
      <c r="B215" s="70">
        <v>207</v>
      </c>
      <c r="C215" s="70">
        <v>16</v>
      </c>
      <c r="D215" s="70">
        <v>27</v>
      </c>
      <c r="E215" s="70">
        <v>2022</v>
      </c>
      <c r="F215" s="70" t="s">
        <v>161</v>
      </c>
      <c r="G215" s="1073" t="s">
        <v>788</v>
      </c>
      <c r="H215" s="70" t="s">
        <v>788</v>
      </c>
      <c r="I215" s="1066"/>
      <c r="J215" s="73"/>
      <c r="K215" s="71"/>
      <c r="L215" s="71"/>
      <c r="M215" s="71"/>
      <c r="N215" s="71"/>
      <c r="O215" s="71"/>
      <c r="P215" s="71"/>
      <c r="Q215" s="71"/>
      <c r="R215" s="71"/>
      <c r="S215" s="71"/>
      <c r="T215" s="71"/>
      <c r="U215" s="71"/>
      <c r="V215" s="71"/>
      <c r="W215" s="71"/>
      <c r="X215" s="71"/>
      <c r="Y215" s="71"/>
      <c r="Z215" s="71"/>
      <c r="AA215" s="71"/>
      <c r="AB215" s="71"/>
      <c r="AC215" s="72"/>
      <c r="AD215" s="71"/>
      <c r="AE215" s="71"/>
      <c r="AF215" s="71"/>
      <c r="AG215" s="71"/>
      <c r="AH215" s="71"/>
      <c r="AI215" s="71"/>
      <c r="AJ215" s="71"/>
      <c r="AK215" s="71"/>
      <c r="AL215" s="71"/>
      <c r="AM215" s="71"/>
      <c r="AN215" s="71"/>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1591</v>
      </c>
      <c r="B216" s="70">
        <v>208</v>
      </c>
      <c r="C216" s="70">
        <v>16</v>
      </c>
      <c r="D216" s="70">
        <v>28</v>
      </c>
      <c r="E216" s="70">
        <v>2022</v>
      </c>
      <c r="F216" s="70" t="s">
        <v>161</v>
      </c>
      <c r="G216" s="1073" t="s">
        <v>788</v>
      </c>
      <c r="H216" s="70" t="s">
        <v>788</v>
      </c>
      <c r="I216" s="1066"/>
      <c r="J216" s="73"/>
      <c r="K216" s="71"/>
      <c r="L216" s="71"/>
      <c r="M216" s="71"/>
      <c r="N216" s="71"/>
      <c r="O216" s="71"/>
      <c r="P216" s="71"/>
      <c r="Q216" s="71"/>
      <c r="R216" s="71"/>
      <c r="S216" s="71"/>
      <c r="T216" s="71"/>
      <c r="U216" s="71"/>
      <c r="V216" s="71"/>
      <c r="W216" s="71"/>
      <c r="X216" s="71"/>
      <c r="Y216" s="71"/>
      <c r="Z216" s="71"/>
      <c r="AA216" s="71"/>
      <c r="AB216" s="71"/>
      <c r="AC216" s="72"/>
      <c r="AD216" s="71"/>
      <c r="AE216" s="71"/>
      <c r="AF216" s="71"/>
      <c r="AG216" s="71"/>
      <c r="AH216" s="71"/>
      <c r="AI216" s="71"/>
      <c r="AJ216" s="71"/>
      <c r="AK216" s="71"/>
      <c r="AL216" s="71"/>
      <c r="AM216" s="71"/>
      <c r="AN216" s="71"/>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1591</v>
      </c>
      <c r="B217" s="70">
        <v>209</v>
      </c>
      <c r="C217" s="70">
        <v>16</v>
      </c>
      <c r="D217" s="70">
        <v>29</v>
      </c>
      <c r="E217" s="70">
        <v>2022</v>
      </c>
      <c r="F217" s="70" t="s">
        <v>161</v>
      </c>
      <c r="G217" s="1073" t="s">
        <v>788</v>
      </c>
      <c r="H217" s="70" t="s">
        <v>788</v>
      </c>
      <c r="I217" s="1066"/>
      <c r="J217" s="73"/>
      <c r="K217" s="71"/>
      <c r="L217" s="71"/>
      <c r="M217" s="71"/>
      <c r="N217" s="71"/>
      <c r="O217" s="71"/>
      <c r="P217" s="71"/>
      <c r="Q217" s="71"/>
      <c r="R217" s="71"/>
      <c r="S217" s="71"/>
      <c r="T217" s="71"/>
      <c r="U217" s="71"/>
      <c r="V217" s="71"/>
      <c r="W217" s="71"/>
      <c r="X217" s="71"/>
      <c r="Y217" s="71"/>
      <c r="Z217" s="71"/>
      <c r="AA217" s="71"/>
      <c r="AB217" s="71"/>
      <c r="AC217" s="72"/>
      <c r="AD217" s="71"/>
      <c r="AE217" s="71"/>
      <c r="AF217" s="71"/>
      <c r="AG217" s="71"/>
      <c r="AH217" s="71"/>
      <c r="AI217" s="71"/>
      <c r="AJ217" s="71"/>
      <c r="AK217" s="71"/>
      <c r="AL217" s="71"/>
      <c r="AM217" s="71"/>
      <c r="AN217" s="71"/>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1591</v>
      </c>
      <c r="B218" s="70">
        <v>210</v>
      </c>
      <c r="C218" s="70">
        <v>16</v>
      </c>
      <c r="D218" s="70">
        <v>30</v>
      </c>
      <c r="E218" s="70">
        <v>2022</v>
      </c>
      <c r="F218" s="70" t="s">
        <v>161</v>
      </c>
      <c r="G218" s="1073" t="s">
        <v>788</v>
      </c>
      <c r="H218" s="70" t="s">
        <v>788</v>
      </c>
      <c r="I218" s="1066"/>
      <c r="J218" s="73"/>
      <c r="K218" s="71"/>
      <c r="L218" s="71"/>
      <c r="M218" s="71"/>
      <c r="N218" s="71"/>
      <c r="O218" s="71"/>
      <c r="P218" s="71"/>
      <c r="Q218" s="71"/>
      <c r="R218" s="71"/>
      <c r="S218" s="71"/>
      <c r="T218" s="71"/>
      <c r="U218" s="71"/>
      <c r="V218" s="71"/>
      <c r="W218" s="71"/>
      <c r="X218" s="71"/>
      <c r="Y218" s="71"/>
      <c r="Z218" s="71"/>
      <c r="AA218" s="71"/>
      <c r="AB218" s="71"/>
      <c r="AC218" s="72"/>
      <c r="AD218" s="71"/>
      <c r="AE218" s="71"/>
      <c r="AF218" s="71"/>
      <c r="AG218" s="71"/>
      <c r="AH218" s="71"/>
      <c r="AI218" s="71"/>
      <c r="AJ218" s="71"/>
      <c r="AK218" s="71"/>
      <c r="AL218" s="71"/>
      <c r="AM218" s="71"/>
      <c r="AN218" s="71"/>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1591</v>
      </c>
      <c r="B219" s="70">
        <v>211</v>
      </c>
      <c r="C219" s="70">
        <v>16</v>
      </c>
      <c r="D219" s="70">
        <v>31</v>
      </c>
      <c r="E219" s="70">
        <v>2022</v>
      </c>
      <c r="F219" s="70" t="s">
        <v>161</v>
      </c>
      <c r="G219" s="1073" t="s">
        <v>788</v>
      </c>
      <c r="H219" s="70" t="s">
        <v>788</v>
      </c>
      <c r="I219" s="1066"/>
      <c r="J219" s="73"/>
      <c r="K219" s="71"/>
      <c r="L219" s="71"/>
      <c r="M219" s="71"/>
      <c r="N219" s="71"/>
      <c r="O219" s="71"/>
      <c r="P219" s="71"/>
      <c r="Q219" s="71"/>
      <c r="R219" s="71"/>
      <c r="S219" s="71"/>
      <c r="T219" s="71"/>
      <c r="U219" s="71"/>
      <c r="V219" s="71"/>
      <c r="W219" s="71"/>
      <c r="X219" s="71"/>
      <c r="Y219" s="71"/>
      <c r="Z219" s="71"/>
      <c r="AA219" s="71"/>
      <c r="AB219" s="71"/>
      <c r="AC219" s="72"/>
      <c r="AD219" s="71"/>
      <c r="AE219" s="71"/>
      <c r="AF219" s="71"/>
      <c r="AG219" s="71"/>
      <c r="AH219" s="71"/>
      <c r="AI219" s="71"/>
      <c r="AJ219" s="71"/>
      <c r="AK219" s="71"/>
      <c r="AL219" s="71"/>
      <c r="AM219" s="71"/>
      <c r="AN219" s="71"/>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1591</v>
      </c>
      <c r="B220" s="70">
        <v>212</v>
      </c>
      <c r="C220" s="70">
        <v>16</v>
      </c>
      <c r="D220" s="70">
        <v>32</v>
      </c>
      <c r="E220" s="70">
        <v>2022</v>
      </c>
      <c r="F220" s="70" t="s">
        <v>161</v>
      </c>
      <c r="G220" s="1073" t="s">
        <v>788</v>
      </c>
      <c r="H220" s="70" t="s">
        <v>788</v>
      </c>
      <c r="I220" s="1066"/>
      <c r="J220" s="73"/>
      <c r="K220" s="71"/>
      <c r="L220" s="71"/>
      <c r="M220" s="71"/>
      <c r="N220" s="71"/>
      <c r="O220" s="71"/>
      <c r="P220" s="71"/>
      <c r="Q220" s="71"/>
      <c r="R220" s="71"/>
      <c r="S220" s="71"/>
      <c r="T220" s="71"/>
      <c r="U220" s="71"/>
      <c r="V220" s="71"/>
      <c r="W220" s="71"/>
      <c r="X220" s="71"/>
      <c r="Y220" s="71"/>
      <c r="Z220" s="71"/>
      <c r="AA220" s="71"/>
      <c r="AB220" s="71"/>
      <c r="AC220" s="72"/>
      <c r="AD220" s="71"/>
      <c r="AE220" s="71"/>
      <c r="AF220" s="71"/>
      <c r="AG220" s="71"/>
      <c r="AH220" s="71"/>
      <c r="AI220" s="71"/>
      <c r="AJ220" s="71"/>
      <c r="AK220" s="71"/>
      <c r="AL220" s="71"/>
      <c r="AM220" s="71"/>
      <c r="AN220" s="71"/>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1591</v>
      </c>
      <c r="B221" s="70">
        <v>213</v>
      </c>
      <c r="C221" s="70">
        <v>16</v>
      </c>
      <c r="D221" s="70">
        <v>33</v>
      </c>
      <c r="E221" s="70">
        <v>2022</v>
      </c>
      <c r="F221" s="70" t="s">
        <v>161</v>
      </c>
      <c r="G221" s="1073" t="s">
        <v>788</v>
      </c>
      <c r="H221" s="70" t="s">
        <v>788</v>
      </c>
      <c r="I221" s="1066"/>
      <c r="J221" s="73"/>
      <c r="K221" s="71"/>
      <c r="L221" s="71"/>
      <c r="M221" s="71"/>
      <c r="N221" s="71"/>
      <c r="O221" s="71"/>
      <c r="P221" s="71"/>
      <c r="Q221" s="71"/>
      <c r="R221" s="71"/>
      <c r="S221" s="71"/>
      <c r="T221" s="71"/>
      <c r="U221" s="71"/>
      <c r="V221" s="71"/>
      <c r="W221" s="71"/>
      <c r="X221" s="71"/>
      <c r="Y221" s="71"/>
      <c r="Z221" s="71"/>
      <c r="AA221" s="71"/>
      <c r="AB221" s="71"/>
      <c r="AC221" s="72"/>
      <c r="AD221" s="71"/>
      <c r="AE221" s="71"/>
      <c r="AF221" s="71"/>
      <c r="AG221" s="71"/>
      <c r="AH221" s="71"/>
      <c r="AI221" s="71"/>
      <c r="AJ221" s="71"/>
      <c r="AK221" s="71"/>
      <c r="AL221" s="71"/>
      <c r="AM221" s="71"/>
      <c r="AN221" s="7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1591</v>
      </c>
      <c r="B222" s="70">
        <v>214</v>
      </c>
      <c r="C222" s="70">
        <v>16</v>
      </c>
      <c r="D222" s="70">
        <v>34</v>
      </c>
      <c r="E222" s="70">
        <v>2022</v>
      </c>
      <c r="F222" s="70" t="s">
        <v>161</v>
      </c>
      <c r="G222" s="1073" t="s">
        <v>788</v>
      </c>
      <c r="H222" s="70" t="s">
        <v>788</v>
      </c>
      <c r="I222" s="1066"/>
      <c r="J222" s="73"/>
      <c r="K222" s="71"/>
      <c r="L222" s="71"/>
      <c r="M222" s="71"/>
      <c r="N222" s="71"/>
      <c r="O222" s="71"/>
      <c r="P222" s="71"/>
      <c r="Q222" s="71"/>
      <c r="R222" s="71"/>
      <c r="S222" s="71"/>
      <c r="T222" s="71"/>
      <c r="U222" s="71"/>
      <c r="V222" s="71"/>
      <c r="W222" s="71"/>
      <c r="X222" s="71"/>
      <c r="Y222" s="71"/>
      <c r="Z222" s="71"/>
      <c r="AA222" s="71"/>
      <c r="AB222" s="71"/>
      <c r="AC222" s="72"/>
      <c r="AD222" s="71"/>
      <c r="AE222" s="71"/>
      <c r="AF222" s="71"/>
      <c r="AG222" s="71"/>
      <c r="AH222" s="71"/>
      <c r="AI222" s="71"/>
      <c r="AJ222" s="71"/>
      <c r="AK222" s="71"/>
      <c r="AL222" s="71"/>
      <c r="AM222" s="71"/>
      <c r="AN222" s="71"/>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1591</v>
      </c>
      <c r="B223" s="70">
        <v>215</v>
      </c>
      <c r="C223" s="70">
        <v>16</v>
      </c>
      <c r="D223" s="70">
        <v>35</v>
      </c>
      <c r="E223" s="70">
        <v>2022</v>
      </c>
      <c r="F223" s="70" t="s">
        <v>161</v>
      </c>
      <c r="G223" s="1073" t="s">
        <v>788</v>
      </c>
      <c r="H223" s="70" t="s">
        <v>788</v>
      </c>
      <c r="I223" s="1066"/>
      <c r="J223" s="73"/>
      <c r="K223" s="71"/>
      <c r="L223" s="71"/>
      <c r="M223" s="71"/>
      <c r="N223" s="71"/>
      <c r="O223" s="71"/>
      <c r="P223" s="71"/>
      <c r="Q223" s="71"/>
      <c r="R223" s="71"/>
      <c r="S223" s="71"/>
      <c r="T223" s="71"/>
      <c r="U223" s="71"/>
      <c r="V223" s="71"/>
      <c r="W223" s="71"/>
      <c r="X223" s="71"/>
      <c r="Y223" s="71"/>
      <c r="Z223" s="71"/>
      <c r="AA223" s="71"/>
      <c r="AB223" s="71"/>
      <c r="AC223" s="72"/>
      <c r="AD223" s="71"/>
      <c r="AE223" s="71"/>
      <c r="AF223" s="71"/>
      <c r="AG223" s="71"/>
      <c r="AH223" s="71"/>
      <c r="AI223" s="71"/>
      <c r="AJ223" s="71"/>
      <c r="AK223" s="71"/>
      <c r="AL223" s="71"/>
      <c r="AM223" s="71"/>
      <c r="AN223" s="71"/>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1591</v>
      </c>
      <c r="B224" s="70">
        <v>216</v>
      </c>
      <c r="C224" s="70">
        <v>16</v>
      </c>
      <c r="D224" s="70">
        <v>36</v>
      </c>
      <c r="E224" s="70">
        <v>2022</v>
      </c>
      <c r="F224" s="70" t="s">
        <v>161</v>
      </c>
      <c r="G224" s="1073" t="s">
        <v>788</v>
      </c>
      <c r="H224" s="70" t="s">
        <v>788</v>
      </c>
      <c r="I224" s="1066"/>
      <c r="J224" s="73"/>
      <c r="K224" s="71"/>
      <c r="L224" s="71"/>
      <c r="M224" s="71"/>
      <c r="N224" s="71"/>
      <c r="O224" s="71"/>
      <c r="P224" s="71"/>
      <c r="Q224" s="71"/>
      <c r="R224" s="71"/>
      <c r="S224" s="71"/>
      <c r="T224" s="71"/>
      <c r="U224" s="71"/>
      <c r="V224" s="71"/>
      <c r="W224" s="71"/>
      <c r="X224" s="71"/>
      <c r="Y224" s="71"/>
      <c r="Z224" s="71"/>
      <c r="AA224" s="71"/>
      <c r="AB224" s="71"/>
      <c r="AC224" s="72"/>
      <c r="AD224" s="71"/>
      <c r="AE224" s="71"/>
      <c r="AF224" s="71"/>
      <c r="AG224" s="71"/>
      <c r="AH224" s="71"/>
      <c r="AI224" s="71"/>
      <c r="AJ224" s="71"/>
      <c r="AK224" s="71"/>
      <c r="AL224" s="71"/>
      <c r="AM224" s="71"/>
      <c r="AN224" s="71"/>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1591</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1591</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1591</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1591</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1591</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1591</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1591</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1591</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1591</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1591</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1591</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1591</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1591</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1591</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1591</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1591</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1591</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1591</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1591</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1591</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1591</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1591</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1591</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1591</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1591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1591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1591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1591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1591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1591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1591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1591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1591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1591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1591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1591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1591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1591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1591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1591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1591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1591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1591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1591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1591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1591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1591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1591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1591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1591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1591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1591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1591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1591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1591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1591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1591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1591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1591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1591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1591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1591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1591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1591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1591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1591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1591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1591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1591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1591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1591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1591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1591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1591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1591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1591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1591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1591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1591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1591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1591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1591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1591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1591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1591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1591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1591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1591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1591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1591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1591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1591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1591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1591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1591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1591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1591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1591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1591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1591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1591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1591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1591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1591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1591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1591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1591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1591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1591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1591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1591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1591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1591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1591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1591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1591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1591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1591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1591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1591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1591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1591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1591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1591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1591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1591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1591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1591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1591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1591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1591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1591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1591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1591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1591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1591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1591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1591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1591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1591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1591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1591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1591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1591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2261</v>
      </c>
      <c r="H6" s="77" t="s">
        <v>2262</v>
      </c>
      <c r="I6" s="77" t="s">
        <v>2384</v>
      </c>
      <c r="J6" s="77" t="s">
        <v>2385</v>
      </c>
      <c r="K6" s="1080">
        <v>57</v>
      </c>
      <c r="L6" s="1081">
        <v>8</v>
      </c>
      <c r="M6" s="1044"/>
      <c r="N6" s="988">
        <v>1</v>
      </c>
      <c r="O6" s="77" t="s">
        <v>1682</v>
      </c>
      <c r="P6" s="77" t="s">
        <v>1683</v>
      </c>
      <c r="Q6" s="77" t="s">
        <v>1501</v>
      </c>
      <c r="R6" s="16"/>
      <c r="S6" s="77">
        <v>1</v>
      </c>
      <c r="T6" s="77" t="s">
        <v>2261</v>
      </c>
      <c r="U6" s="77" t="s">
        <v>2262</v>
      </c>
      <c r="V6" s="77" t="s">
        <v>1501</v>
      </c>
      <c r="W6" s="16"/>
      <c r="X6" s="77">
        <v>1</v>
      </c>
      <c r="Y6" s="692" t="s">
        <v>1682</v>
      </c>
      <c r="Z6" s="77" t="s">
        <v>1683</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1660</v>
      </c>
      <c r="P7" s="77" t="s">
        <v>1661</v>
      </c>
      <c r="Q7" s="77" t="s">
        <v>1501</v>
      </c>
      <c r="R7" s="16"/>
      <c r="S7" s="77">
        <v>2</v>
      </c>
      <c r="T7" s="76" t="s">
        <v>795</v>
      </c>
      <c r="U7" s="77" t="s">
        <v>1503</v>
      </c>
      <c r="V7" s="77" t="s">
        <v>1503</v>
      </c>
      <c r="W7" s="16"/>
      <c r="X7" s="77">
        <v>2</v>
      </c>
      <c r="Y7" s="692" t="s">
        <v>1660</v>
      </c>
      <c r="Z7" s="77" t="s">
        <v>1661</v>
      </c>
      <c r="AA7" s="77" t="s">
        <v>1501</v>
      </c>
      <c r="AB7" s="16"/>
      <c r="AC7" s="77">
        <v>2</v>
      </c>
      <c r="AD7" s="77" t="s">
        <v>1652</v>
      </c>
      <c r="AE7" s="77" t="s">
        <v>1653</v>
      </c>
      <c r="AF7" s="77" t="s">
        <v>1501</v>
      </c>
    </row>
    <row r="8" spans="1:32" ht="12">
      <c r="A8" s="16"/>
      <c r="B8" s="16"/>
      <c r="C8" s="16"/>
      <c r="D8" s="16"/>
      <c r="F8" s="16"/>
      <c r="G8" s="16"/>
      <c r="H8" s="16"/>
      <c r="I8" s="16"/>
      <c r="J8" s="16"/>
      <c r="K8" s="1044"/>
      <c r="L8" s="1044"/>
      <c r="M8" s="1044"/>
      <c r="N8" s="988">
        <v>3</v>
      </c>
      <c r="O8" s="77" t="s">
        <v>1788</v>
      </c>
      <c r="P8" s="77" t="s">
        <v>1789</v>
      </c>
      <c r="Q8" s="77" t="s">
        <v>1501</v>
      </c>
      <c r="R8" s="16"/>
      <c r="S8" s="16"/>
      <c r="T8" s="16"/>
      <c r="U8" s="16"/>
      <c r="V8" s="16"/>
      <c r="W8" s="16"/>
      <c r="X8" s="77">
        <v>3</v>
      </c>
      <c r="Y8" s="692" t="s">
        <v>1788</v>
      </c>
      <c r="Z8" s="77" t="s">
        <v>1789</v>
      </c>
      <c r="AA8" s="77" t="s">
        <v>1501</v>
      </c>
      <c r="AB8" s="16"/>
      <c r="AC8" s="77">
        <v>3</v>
      </c>
      <c r="AD8" s="77" t="s">
        <v>1745</v>
      </c>
      <c r="AE8" s="77" t="s">
        <v>1746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1649</v>
      </c>
      <c r="P9" s="77" t="s">
        <v>1650</v>
      </c>
      <c r="Q9" s="77" t="s">
        <v>1501</v>
      </c>
      <c r="R9" s="16"/>
      <c r="S9" s="16"/>
      <c r="T9" s="16"/>
      <c r="U9" s="16"/>
      <c r="V9" s="16"/>
      <c r="W9" s="16"/>
      <c r="X9" s="77">
        <v>4</v>
      </c>
      <c r="Y9" s="692" t="s">
        <v>1649</v>
      </c>
      <c r="Z9" s="77" t="s">
        <v>1650</v>
      </c>
      <c r="AA9" s="77" t="s">
        <v>1501</v>
      </c>
      <c r="AB9" s="16"/>
      <c r="AC9" s="77">
        <v>4</v>
      </c>
      <c r="AD9" s="77" t="s">
        <v>1733</v>
      </c>
      <c r="AE9" s="77" t="s">
        <v>1734</v>
      </c>
      <c r="AF9" s="77" t="s">
        <v>1501</v>
      </c>
    </row>
    <row r="10" spans="1:32" ht="12">
      <c r="A10" s="16"/>
      <c r="B10" s="16"/>
      <c r="C10" s="16"/>
      <c r="D10" s="16"/>
      <c r="F10" s="75" t="s">
        <v>1501</v>
      </c>
      <c r="G10" s="76" t="s">
        <v>2261</v>
      </c>
      <c r="H10" s="77" t="s">
        <v>2262</v>
      </c>
      <c r="I10" s="77" t="s">
        <v>2384</v>
      </c>
      <c r="J10" s="77" t="s">
        <v>2385</v>
      </c>
      <c r="K10" s="1079">
        <v>57</v>
      </c>
      <c r="L10" s="1045">
        <v>8</v>
      </c>
      <c r="M10" s="1044"/>
      <c r="N10" s="988">
        <v>5</v>
      </c>
      <c r="O10" s="77" t="s">
        <v>1830</v>
      </c>
      <c r="P10" s="77" t="s">
        <v>1831</v>
      </c>
      <c r="Q10" s="77" t="s">
        <v>1501</v>
      </c>
      <c r="R10" s="16"/>
      <c r="S10" s="16"/>
      <c r="T10" s="16"/>
      <c r="U10" s="16"/>
      <c r="V10" s="16"/>
      <c r="W10" s="16"/>
      <c r="X10" s="77">
        <v>5</v>
      </c>
      <c r="Y10" s="692" t="s">
        <v>1830</v>
      </c>
      <c r="Z10" s="77" t="s">
        <v>1831</v>
      </c>
      <c r="AA10" s="77" t="s">
        <v>1501</v>
      </c>
      <c r="AB10" s="16"/>
      <c r="AC10" s="77">
        <v>5</v>
      </c>
      <c r="AD10" s="77" t="s">
        <v>1717</v>
      </c>
      <c r="AE10" s="77" t="s">
        <v>1718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1853</v>
      </c>
      <c r="P11" s="77" t="s">
        <v>1854</v>
      </c>
      <c r="Q11" s="77" t="s">
        <v>1501</v>
      </c>
      <c r="R11" s="16"/>
      <c r="S11" s="16"/>
      <c r="T11" s="16"/>
      <c r="U11" s="16"/>
      <c r="V11" s="16"/>
      <c r="W11" s="16"/>
      <c r="X11" s="77">
        <v>6</v>
      </c>
      <c r="Y11" s="692" t="s">
        <v>1853</v>
      </c>
      <c r="Z11" s="77" t="s">
        <v>1854</v>
      </c>
      <c r="AA11" s="77" t="s">
        <v>1501</v>
      </c>
      <c r="AB11" s="16"/>
      <c r="AC11" s="77">
        <v>6</v>
      </c>
      <c r="AD11" s="77" t="s">
        <v>2379</v>
      </c>
      <c r="AE11" s="77" t="s">
        <v>2380</v>
      </c>
      <c r="AF11" s="77" t="s">
        <v>1501</v>
      </c>
    </row>
    <row r="12" spans="1:32" ht="12">
      <c r="A12" s="16"/>
      <c r="B12" s="16"/>
      <c r="C12" s="16"/>
      <c r="D12" s="16"/>
      <c r="F12" s="75" t="s">
        <v>1505</v>
      </c>
      <c r="G12" s="76" t="s">
        <v>2261</v>
      </c>
      <c r="H12" s="77"/>
      <c r="I12" s="77" t="s">
        <v>2261</v>
      </c>
      <c r="J12" s="77"/>
      <c r="K12" s="1079" t="s">
        <v>1544</v>
      </c>
      <c r="L12" s="1045"/>
      <c r="M12" s="1044"/>
      <c r="N12" s="988">
        <v>7</v>
      </c>
      <c r="O12" s="77" t="s">
        <v>1876</v>
      </c>
      <c r="P12" s="77" t="s">
        <v>1877</v>
      </c>
      <c r="Q12" s="77" t="s">
        <v>1501</v>
      </c>
      <c r="R12" s="16"/>
      <c r="S12" s="16"/>
      <c r="T12" s="16"/>
      <c r="U12" s="16"/>
      <c r="V12" s="16"/>
      <c r="W12" s="16"/>
      <c r="X12" s="77">
        <v>7</v>
      </c>
      <c r="Y12" s="692" t="s">
        <v>1876</v>
      </c>
      <c r="Z12" s="77" t="s">
        <v>1877</v>
      </c>
      <c r="AA12" s="77" t="s">
        <v>1501</v>
      </c>
      <c r="AB12" s="16"/>
      <c r="AC12" s="77">
        <v>7</v>
      </c>
      <c r="AD12" s="77" t="s">
        <v>1701</v>
      </c>
      <c r="AE12" s="77" t="s">
        <v>1702</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1669</v>
      </c>
      <c r="P13" s="77" t="s">
        <v>1670</v>
      </c>
      <c r="Q13" s="77" t="s">
        <v>1501</v>
      </c>
      <c r="R13" s="16"/>
      <c r="S13" s="16"/>
      <c r="T13" s="16"/>
      <c r="U13" s="16"/>
      <c r="V13" s="16"/>
      <c r="W13" s="16"/>
      <c r="X13" s="77">
        <v>8</v>
      </c>
      <c r="Y13" s="692" t="s">
        <v>1669</v>
      </c>
      <c r="Z13" s="77" t="s">
        <v>1670</v>
      </c>
      <c r="AA13" s="77" t="s">
        <v>1501</v>
      </c>
      <c r="AB13" s="16"/>
      <c r="AC13" s="77">
        <v>8</v>
      </c>
      <c r="AD13" s="77" t="s">
        <v>1689</v>
      </c>
      <c r="AE13" s="77" t="s">
        <v>1690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1918</v>
      </c>
      <c r="P14" s="77" t="s">
        <v>1680</v>
      </c>
      <c r="Q14" s="77" t="s">
        <v>1501</v>
      </c>
      <c r="R14" s="16"/>
      <c r="S14" s="16"/>
      <c r="T14" s="16"/>
      <c r="U14" s="16"/>
      <c r="V14" s="16"/>
      <c r="W14" s="16"/>
      <c r="X14" s="77">
        <v>9</v>
      </c>
      <c r="Y14" s="692" t="s">
        <v>1918</v>
      </c>
      <c r="Z14" s="77" t="s">
        <v>1680</v>
      </c>
      <c r="AA14" s="77" t="s">
        <v>1501</v>
      </c>
      <c r="AB14" s="16"/>
      <c r="AC14" s="77">
        <v>9</v>
      </c>
      <c r="AD14" s="77" t="s">
        <v>1729</v>
      </c>
      <c r="AE14" s="77" t="s">
        <v>1730</v>
      </c>
      <c r="AF14" s="77" t="s">
        <v>1501</v>
      </c>
    </row>
    <row r="15" spans="1:32" ht="12">
      <c r="A15" s="16"/>
      <c r="B15" s="16"/>
      <c r="C15" s="16"/>
      <c r="D15" s="16"/>
      <c r="E15" s="16"/>
      <c r="F15" s="16"/>
      <c r="G15" s="16"/>
      <c r="H15" s="16"/>
      <c r="I15" s="16"/>
      <c r="J15" s="16"/>
      <c r="K15" s="1044"/>
      <c r="L15" s="1044"/>
      <c r="M15" s="1044"/>
      <c r="N15" s="988">
        <v>10</v>
      </c>
      <c r="O15" s="77" t="s">
        <v>1576</v>
      </c>
      <c r="P15" s="77" t="s">
        <v>1577</v>
      </c>
      <c r="Q15" s="77" t="s">
        <v>1501</v>
      </c>
      <c r="R15" s="16"/>
      <c r="S15" s="16"/>
      <c r="T15" s="16"/>
      <c r="U15" s="16"/>
      <c r="V15" s="16"/>
      <c r="W15" s="16"/>
      <c r="X15" s="77">
        <v>10</v>
      </c>
      <c r="Y15" s="692" t="s">
        <v>1576</v>
      </c>
      <c r="Z15" s="77" t="s">
        <v>1577</v>
      </c>
      <c r="AA15" s="77" t="s">
        <v>1501</v>
      </c>
      <c r="AB15" s="16"/>
      <c r="AC15" s="77">
        <v>10</v>
      </c>
      <c r="AD15" s="77" t="s">
        <v>2261</v>
      </c>
      <c r="AE15" s="77" t="s">
        <v>2262</v>
      </c>
      <c r="AF15" s="77" t="s">
        <v>1501</v>
      </c>
    </row>
    <row r="16" spans="1:32" ht="12">
      <c r="A16" s="16"/>
      <c r="B16" s="16"/>
      <c r="C16" s="16"/>
      <c r="D16" s="16"/>
      <c r="E16" s="16"/>
      <c r="F16" s="16"/>
      <c r="G16" s="16"/>
      <c r="H16" s="16"/>
      <c r="I16" s="16"/>
      <c r="J16" s="16"/>
      <c r="K16" s="1044"/>
      <c r="L16" s="1044"/>
      <c r="M16" s="1044"/>
      <c r="N16" s="988">
        <v>11</v>
      </c>
      <c r="O16" s="77" t="s">
        <v>1959</v>
      </c>
      <c r="P16" s="77" t="s">
        <v>1960</v>
      </c>
      <c r="Q16" s="77" t="s">
        <v>1501</v>
      </c>
      <c r="R16" s="16"/>
      <c r="S16" s="16"/>
      <c r="T16" s="16"/>
      <c r="U16" s="16"/>
      <c r="V16" s="16"/>
      <c r="W16" s="16"/>
      <c r="X16" s="77">
        <v>11</v>
      </c>
      <c r="Y16" s="692" t="s">
        <v>1959</v>
      </c>
      <c r="Z16" s="77" t="s">
        <v>1960</v>
      </c>
      <c r="AA16" s="77" t="s">
        <v>1501</v>
      </c>
      <c r="AB16" s="16"/>
      <c r="AC16" s="77">
        <v>11</v>
      </c>
      <c r="AD16" s="77" t="s">
        <v>2371</v>
      </c>
      <c r="AE16" s="77" t="s">
        <v>2372</v>
      </c>
      <c r="AF16" s="77" t="s">
        <v>1501</v>
      </c>
    </row>
    <row r="17" spans="1:32" ht="12">
      <c r="A17" s="16"/>
      <c r="B17" s="16"/>
      <c r="C17" s="16"/>
      <c r="D17" s="16"/>
      <c r="E17" s="16"/>
      <c r="F17" s="16"/>
      <c r="G17" s="16"/>
      <c r="H17" s="16"/>
      <c r="I17" s="16"/>
      <c r="J17" s="16"/>
      <c r="K17" s="1044"/>
      <c r="L17" s="1044"/>
      <c r="M17" s="1044"/>
      <c r="N17" s="988">
        <v>12</v>
      </c>
      <c r="O17" s="77" t="s">
        <v>1666</v>
      </c>
      <c r="P17" s="77" t="s">
        <v>1667</v>
      </c>
      <c r="Q17" s="77" t="s">
        <v>1501</v>
      </c>
      <c r="R17" s="16"/>
      <c r="S17" s="16"/>
      <c r="T17" s="16"/>
      <c r="U17" s="16"/>
      <c r="V17" s="16"/>
      <c r="W17" s="16"/>
      <c r="X17" s="77">
        <v>12</v>
      </c>
      <c r="Y17" s="692" t="s">
        <v>1666</v>
      </c>
      <c r="Z17" s="77" t="s">
        <v>1667</v>
      </c>
      <c r="AA17" s="77" t="s">
        <v>1501</v>
      </c>
      <c r="AB17" s="16"/>
      <c r="AC17" s="77">
        <v>12</v>
      </c>
      <c r="AD17" s="77" t="s">
        <v>1741</v>
      </c>
      <c r="AE17" s="77" t="s">
        <v>1742</v>
      </c>
      <c r="AF17" s="77" t="s">
        <v>1501</v>
      </c>
    </row>
    <row r="18" spans="1:32" ht="12">
      <c r="A18" s="16"/>
      <c r="B18" s="16"/>
      <c r="C18" s="16"/>
      <c r="D18" s="16"/>
      <c r="E18" s="16"/>
      <c r="F18" s="16"/>
      <c r="G18" s="16"/>
      <c r="H18" s="16"/>
      <c r="I18" s="16"/>
      <c r="J18" s="16"/>
      <c r="K18" s="1044"/>
      <c r="L18" s="1044"/>
      <c r="M18" s="1044"/>
      <c r="N18" s="988">
        <v>13</v>
      </c>
      <c r="O18" s="77" t="s">
        <v>2001</v>
      </c>
      <c r="P18" s="77" t="s">
        <v>2002</v>
      </c>
      <c r="Q18" s="77" t="s">
        <v>1501</v>
      </c>
      <c r="R18" s="16"/>
      <c r="S18" s="16"/>
      <c r="T18" s="16"/>
      <c r="U18" s="16"/>
      <c r="V18" s="16"/>
      <c r="W18" s="16"/>
      <c r="X18" s="77">
        <v>13</v>
      </c>
      <c r="Y18" s="692" t="s">
        <v>2001</v>
      </c>
      <c r="Z18" s="77" t="s">
        <v>2002</v>
      </c>
      <c r="AA18" s="77" t="s">
        <v>1501</v>
      </c>
      <c r="AB18" s="16"/>
      <c r="AC18" s="77">
        <v>13</v>
      </c>
      <c r="AD18" s="77" t="s">
        <v>1697</v>
      </c>
      <c r="AE18" s="77" t="s">
        <v>1698</v>
      </c>
      <c r="AF18" s="77" t="s">
        <v>1501</v>
      </c>
    </row>
    <row r="19" spans="1:32" ht="12">
      <c r="A19" s="16"/>
      <c r="B19" s="16"/>
      <c r="C19" s="16"/>
      <c r="D19" s="16"/>
      <c r="E19" s="16"/>
      <c r="F19" s="16"/>
      <c r="G19" s="16"/>
      <c r="H19" s="16"/>
      <c r="I19" s="16"/>
      <c r="J19" s="16"/>
      <c r="K19" s="1044"/>
      <c r="L19" s="1044"/>
      <c r="M19" s="1044"/>
      <c r="N19" s="988">
        <v>14</v>
      </c>
      <c r="O19" s="77" t="s">
        <v>2024</v>
      </c>
      <c r="P19" s="77" t="s">
        <v>2025</v>
      </c>
      <c r="Q19" s="77" t="s">
        <v>1501</v>
      </c>
      <c r="R19" s="16"/>
      <c r="S19" s="16"/>
      <c r="T19" s="16"/>
      <c r="U19" s="16"/>
      <c r="V19" s="16"/>
      <c r="W19" s="16"/>
      <c r="X19" s="77">
        <v>14</v>
      </c>
      <c r="Y19" s="692" t="s">
        <v>2024</v>
      </c>
      <c r="Z19" s="77" t="s">
        <v>2025</v>
      </c>
      <c r="AA19" s="77" t="s">
        <v>1501</v>
      </c>
      <c r="AB19" s="16"/>
      <c r="AC19" s="77">
        <v>14</v>
      </c>
      <c r="AD19" s="77" t="s">
        <v>1705</v>
      </c>
      <c r="AE19" s="77" t="s">
        <v>1706</v>
      </c>
      <c r="AF19" s="77" t="s">
        <v>1501</v>
      </c>
    </row>
    <row r="20" spans="1:32" ht="12">
      <c r="A20" s="16"/>
      <c r="B20" s="16"/>
      <c r="C20" s="16"/>
      <c r="D20" s="16"/>
      <c r="E20" s="16"/>
      <c r="F20" s="16"/>
      <c r="G20" s="16"/>
      <c r="H20" s="16"/>
      <c r="I20" s="16"/>
      <c r="J20" s="16"/>
      <c r="K20" s="1044"/>
      <c r="L20" s="1044"/>
      <c r="M20" s="1044"/>
      <c r="N20" s="988">
        <v>15</v>
      </c>
      <c r="O20" s="77" t="s">
        <v>1685</v>
      </c>
      <c r="P20" s="77" t="s">
        <v>1686</v>
      </c>
      <c r="Q20" s="77" t="s">
        <v>1501</v>
      </c>
      <c r="R20" s="16"/>
      <c r="S20" s="16"/>
      <c r="T20" s="16"/>
      <c r="U20" s="16"/>
      <c r="V20" s="16"/>
      <c r="W20" s="16"/>
      <c r="X20" s="77">
        <v>15</v>
      </c>
      <c r="Y20" s="692" t="s">
        <v>1685</v>
      </c>
      <c r="Z20" s="77" t="s">
        <v>1686</v>
      </c>
      <c r="AA20" s="77" t="s">
        <v>1501</v>
      </c>
      <c r="AB20" s="16"/>
      <c r="AC20" s="77">
        <v>15</v>
      </c>
      <c r="AD20" s="77" t="s">
        <v>1676</v>
      </c>
      <c r="AE20" s="77" t="s">
        <v>1677</v>
      </c>
      <c r="AF20" s="77" t="s">
        <v>1501</v>
      </c>
    </row>
    <row r="21" spans="1:32" ht="12">
      <c r="A21" s="16"/>
      <c r="B21" s="16"/>
      <c r="C21" s="16"/>
      <c r="D21" s="16"/>
      <c r="E21" s="16"/>
      <c r="F21" s="16"/>
      <c r="G21" s="16"/>
      <c r="H21" s="16"/>
      <c r="I21" s="16"/>
      <c r="J21" s="16"/>
      <c r="K21" s="1044"/>
      <c r="L21" s="1044"/>
      <c r="M21" s="1044"/>
      <c r="N21" s="988">
        <v>16</v>
      </c>
      <c r="O21" s="77" t="s">
        <v>2066</v>
      </c>
      <c r="P21" s="77" t="s">
        <v>2067</v>
      </c>
      <c r="Q21" s="77" t="s">
        <v>1501</v>
      </c>
      <c r="R21" s="16"/>
      <c r="S21" s="16"/>
      <c r="T21" s="16"/>
      <c r="U21" s="16"/>
      <c r="V21" s="16"/>
      <c r="W21" s="16"/>
      <c r="X21" s="77">
        <v>16</v>
      </c>
      <c r="Y21" s="692" t="s">
        <v>2066</v>
      </c>
      <c r="Z21" s="77" t="s">
        <v>2067</v>
      </c>
      <c r="AA21" s="77" t="s">
        <v>1501</v>
      </c>
      <c r="AB21" s="16"/>
      <c r="AC21" s="77">
        <v>16</v>
      </c>
      <c r="AD21" s="77" t="s">
        <v>2367</v>
      </c>
      <c r="AE21" s="77" t="s">
        <v>2368</v>
      </c>
      <c r="AF21" s="77" t="s">
        <v>1501</v>
      </c>
    </row>
    <row r="22" spans="1:32" ht="12">
      <c r="A22" s="16"/>
      <c r="B22" s="16"/>
      <c r="C22" s="16"/>
      <c r="D22" s="16"/>
      <c r="E22" s="16"/>
      <c r="F22" s="16"/>
      <c r="G22" s="16"/>
      <c r="H22" s="16"/>
      <c r="I22" s="16"/>
      <c r="J22" s="16"/>
      <c r="K22" s="1044"/>
      <c r="L22" s="1044"/>
      <c r="M22" s="1044"/>
      <c r="N22" s="988">
        <v>17</v>
      </c>
      <c r="O22" s="77" t="s">
        <v>2089</v>
      </c>
      <c r="P22" s="77" t="s">
        <v>2090</v>
      </c>
      <c r="Q22" s="77" t="s">
        <v>1501</v>
      </c>
      <c r="R22" s="16"/>
      <c r="S22" s="16"/>
      <c r="T22" s="16"/>
      <c r="U22" s="16"/>
      <c r="V22" s="16"/>
      <c r="W22" s="16"/>
      <c r="X22" s="77">
        <v>17</v>
      </c>
      <c r="Y22" s="692" t="s">
        <v>2089</v>
      </c>
      <c r="Z22" s="77" t="s">
        <v>2090</v>
      </c>
      <c r="AA22" s="77" t="s">
        <v>1501</v>
      </c>
      <c r="AB22" s="16"/>
      <c r="AC22" s="77">
        <v>17</v>
      </c>
      <c r="AD22" s="77" t="s">
        <v>2407</v>
      </c>
      <c r="AE22" s="77" t="s">
        <v>2408</v>
      </c>
      <c r="AF22" s="77" t="s">
        <v>1501</v>
      </c>
    </row>
    <row r="23" spans="1:32" ht="12">
      <c r="A23" s="16"/>
      <c r="B23" s="16"/>
      <c r="C23" s="16"/>
      <c r="D23" s="16"/>
      <c r="E23" s="16"/>
      <c r="F23" s="16"/>
      <c r="G23" s="16"/>
      <c r="H23" s="16"/>
      <c r="I23" s="16"/>
      <c r="J23" s="16"/>
      <c r="K23" s="1044"/>
      <c r="L23" s="1044"/>
      <c r="M23" s="1044"/>
      <c r="N23" s="988">
        <v>18</v>
      </c>
      <c r="O23" s="77" t="s">
        <v>2112</v>
      </c>
      <c r="P23" s="77" t="s">
        <v>2113</v>
      </c>
      <c r="Q23" s="77" t="s">
        <v>1501</v>
      </c>
      <c r="R23" s="16"/>
      <c r="S23" s="16"/>
      <c r="T23" s="16"/>
      <c r="U23" s="16"/>
      <c r="V23" s="16"/>
      <c r="W23" s="16"/>
      <c r="X23" s="77">
        <v>18</v>
      </c>
      <c r="Y23" s="692" t="s">
        <v>2112</v>
      </c>
      <c r="Z23" s="77" t="s">
        <v>2113</v>
      </c>
      <c r="AA23" s="77" t="s">
        <v>1501</v>
      </c>
      <c r="AB23" s="16"/>
      <c r="AC23" s="77">
        <v>18</v>
      </c>
      <c r="AD23" s="77" t="s">
        <v>2363</v>
      </c>
      <c r="AE23" s="77" t="s">
        <v>2364</v>
      </c>
      <c r="AF23" s="77" t="s">
        <v>1501</v>
      </c>
    </row>
    <row r="24" spans="1:32" ht="12">
      <c r="A24" s="16"/>
      <c r="B24" s="16"/>
      <c r="C24" s="16"/>
      <c r="D24" s="16"/>
      <c r="E24" s="16"/>
      <c r="F24" s="16"/>
      <c r="G24" s="16"/>
      <c r="H24" s="16"/>
      <c r="I24" s="16"/>
      <c r="J24" s="16"/>
      <c r="K24" s="1044"/>
      <c r="L24" s="1044"/>
      <c r="M24" s="1044"/>
      <c r="N24" s="988">
        <v>19</v>
      </c>
      <c r="O24" s="77" t="s">
        <v>1570</v>
      </c>
      <c r="P24" s="77" t="s">
        <v>1571</v>
      </c>
      <c r="Q24" s="77" t="s">
        <v>1501</v>
      </c>
      <c r="R24" s="16"/>
      <c r="S24" s="16"/>
      <c r="T24" s="16"/>
      <c r="U24" s="16"/>
      <c r="V24" s="16"/>
      <c r="W24" s="16"/>
      <c r="X24" s="77">
        <v>19</v>
      </c>
      <c r="Y24" s="692" t="s">
        <v>1570</v>
      </c>
      <c r="Z24" s="77" t="s">
        <v>1571</v>
      </c>
      <c r="AA24" s="77" t="s">
        <v>1501</v>
      </c>
      <c r="AB24" s="16"/>
      <c r="AC24" s="77">
        <v>19</v>
      </c>
      <c r="AD24" s="77" t="s">
        <v>1725</v>
      </c>
      <c r="AE24" s="77" t="s">
        <v>1726</v>
      </c>
      <c r="AF24" s="77" t="s">
        <v>1501</v>
      </c>
    </row>
    <row r="25" spans="1:32" ht="12">
      <c r="A25" s="16"/>
      <c r="B25" s="16"/>
      <c r="C25" s="16"/>
      <c r="D25" s="16"/>
      <c r="E25" s="16"/>
      <c r="F25" s="16"/>
      <c r="G25" s="16"/>
      <c r="H25" s="16"/>
      <c r="I25" s="16"/>
      <c r="J25" s="16"/>
      <c r="K25" s="1044"/>
      <c r="L25" s="1044"/>
      <c r="M25" s="1044"/>
      <c r="N25" s="988">
        <v>20</v>
      </c>
      <c r="O25" s="77" t="s">
        <v>1657</v>
      </c>
      <c r="P25" s="77" t="s">
        <v>1658</v>
      </c>
      <c r="Q25" s="77" t="s">
        <v>1501</v>
      </c>
      <c r="R25" s="16"/>
      <c r="S25" s="16"/>
      <c r="T25" s="16"/>
      <c r="U25" s="16"/>
      <c r="V25" s="16"/>
      <c r="W25" s="16"/>
      <c r="X25" s="77">
        <v>20</v>
      </c>
      <c r="Y25" s="692" t="s">
        <v>1657</v>
      </c>
      <c r="Z25" s="77" t="s">
        <v>1658</v>
      </c>
      <c r="AA25" s="77" t="s">
        <v>1501</v>
      </c>
      <c r="AB25" s="16"/>
      <c r="AC25" s="77">
        <v>20</v>
      </c>
      <c r="AD25" s="77" t="s">
        <v>1709</v>
      </c>
      <c r="AE25" s="77" t="s">
        <v>1710</v>
      </c>
      <c r="AF25" s="77" t="s">
        <v>1501</v>
      </c>
    </row>
    <row r="26" spans="1:32" ht="12">
      <c r="A26" s="16"/>
      <c r="B26" s="16"/>
      <c r="C26" s="16"/>
      <c r="D26" s="16"/>
      <c r="E26" s="16"/>
      <c r="F26" s="16"/>
      <c r="G26" s="16"/>
      <c r="H26" s="16"/>
      <c r="I26" s="16"/>
      <c r="J26" s="16"/>
      <c r="K26" s="1044"/>
      <c r="L26" s="1044"/>
      <c r="M26" s="1044"/>
      <c r="N26" s="988">
        <v>21</v>
      </c>
      <c r="O26" s="77" t="s">
        <v>2173</v>
      </c>
      <c r="P26" s="77" t="s">
        <v>2174</v>
      </c>
      <c r="Q26" s="77" t="s">
        <v>1501</v>
      </c>
      <c r="R26" s="16"/>
      <c r="S26" s="16"/>
      <c r="T26" s="16"/>
      <c r="U26" s="16"/>
      <c r="V26" s="16"/>
      <c r="W26" s="16"/>
      <c r="X26" s="77">
        <v>21</v>
      </c>
      <c r="Y26" s="692" t="s">
        <v>2173</v>
      </c>
      <c r="Z26" s="77" t="s">
        <v>2174</v>
      </c>
      <c r="AA26" s="77" t="s">
        <v>1501</v>
      </c>
      <c r="AB26" s="16"/>
      <c r="AC26" s="77">
        <v>21</v>
      </c>
      <c r="AD26" s="77" t="s">
        <v>1721</v>
      </c>
      <c r="AE26" s="77" t="s">
        <v>1722</v>
      </c>
      <c r="AF26" s="77" t="s">
        <v>1501</v>
      </c>
    </row>
    <row r="27" spans="1:32" ht="12">
      <c r="A27" s="16"/>
      <c r="B27" s="16"/>
      <c r="C27" s="16"/>
      <c r="D27" s="16"/>
      <c r="E27" s="16"/>
      <c r="F27" s="16"/>
      <c r="G27" s="16"/>
      <c r="H27" s="16"/>
      <c r="I27" s="16"/>
      <c r="J27" s="16"/>
      <c r="K27" s="1044"/>
      <c r="L27" s="1044"/>
      <c r="M27" s="1044"/>
      <c r="N27" s="988">
        <v>22</v>
      </c>
      <c r="O27" s="77" t="s">
        <v>1582</v>
      </c>
      <c r="P27" s="77" t="s">
        <v>1583</v>
      </c>
      <c r="Q27" s="77" t="s">
        <v>1501</v>
      </c>
      <c r="R27" s="16"/>
      <c r="S27" s="16"/>
      <c r="T27" s="16"/>
      <c r="U27" s="16"/>
      <c r="V27" s="16"/>
      <c r="W27" s="16"/>
      <c r="X27" s="77">
        <v>22</v>
      </c>
      <c r="Y27" s="692" t="s">
        <v>1582</v>
      </c>
      <c r="Z27" s="77" t="s">
        <v>1583</v>
      </c>
      <c r="AA27" s="77" t="s">
        <v>1501</v>
      </c>
      <c r="AB27" s="16"/>
      <c r="AC27" s="77">
        <v>22</v>
      </c>
      <c r="AD27" s="77" t="s">
        <v>1693</v>
      </c>
      <c r="AE27" s="77" t="s">
        <v>1694</v>
      </c>
      <c r="AF27" s="77" t="s">
        <v>1501</v>
      </c>
    </row>
    <row r="28" spans="1:32" ht="12">
      <c r="A28" s="16"/>
      <c r="B28" s="16"/>
      <c r="C28" s="16"/>
      <c r="D28" s="16"/>
      <c r="E28" s="16"/>
      <c r="F28" s="16"/>
      <c r="G28" s="16"/>
      <c r="H28" s="16"/>
      <c r="I28" s="16"/>
      <c r="J28" s="16"/>
      <c r="K28" s="1044"/>
      <c r="L28" s="1044"/>
      <c r="M28" s="1044"/>
      <c r="N28" s="988">
        <v>23</v>
      </c>
      <c r="O28" s="77" t="s">
        <v>2215</v>
      </c>
      <c r="P28" s="77" t="s">
        <v>2216</v>
      </c>
      <c r="Q28" s="77" t="s">
        <v>1501</v>
      </c>
      <c r="R28" s="16"/>
      <c r="S28" s="16"/>
      <c r="T28" s="16"/>
      <c r="U28" s="16"/>
      <c r="V28" s="16"/>
      <c r="W28" s="16"/>
      <c r="X28" s="77">
        <v>23</v>
      </c>
      <c r="Y28" s="692" t="s">
        <v>2215</v>
      </c>
      <c r="Z28" s="77" t="s">
        <v>2216</v>
      </c>
      <c r="AA28" s="77" t="s">
        <v>1501</v>
      </c>
      <c r="AB28" s="16"/>
      <c r="AC28" s="77">
        <v>23</v>
      </c>
      <c r="AD28" s="77" t="s">
        <v>1737</v>
      </c>
      <c r="AE28" s="77" t="s">
        <v>1738</v>
      </c>
      <c r="AF28" s="77" t="s">
        <v>1501</v>
      </c>
    </row>
    <row r="29" spans="1:32" ht="12">
      <c r="A29" s="16"/>
      <c r="B29" s="16"/>
      <c r="C29" s="16"/>
      <c r="D29" s="16"/>
      <c r="E29" s="16"/>
      <c r="F29" s="16"/>
      <c r="G29" s="16"/>
      <c r="H29" s="16"/>
      <c r="I29" s="16"/>
      <c r="J29" s="16"/>
      <c r="K29" s="1044"/>
      <c r="L29" s="1044"/>
      <c r="M29" s="1044"/>
      <c r="N29" s="988">
        <v>24</v>
      </c>
      <c r="O29" s="77" t="s">
        <v>2238</v>
      </c>
      <c r="P29" s="77" t="s">
        <v>2239</v>
      </c>
      <c r="Q29" s="77" t="s">
        <v>1501</v>
      </c>
      <c r="R29" s="16"/>
      <c r="S29" s="16"/>
      <c r="T29" s="16"/>
      <c r="U29" s="16"/>
      <c r="V29" s="16"/>
      <c r="W29" s="16"/>
      <c r="X29" s="77">
        <v>24</v>
      </c>
      <c r="Y29" s="692" t="s">
        <v>2238</v>
      </c>
      <c r="Z29" s="77" t="s">
        <v>2239</v>
      </c>
      <c r="AA29" s="77" t="s">
        <v>1501</v>
      </c>
      <c r="AB29" s="16"/>
      <c r="AC29" s="77">
        <v>24</v>
      </c>
      <c r="AD29" s="77" t="s">
        <v>2410</v>
      </c>
      <c r="AE29" s="77" t="s">
        <v>2411</v>
      </c>
      <c r="AF29" s="77" t="s">
        <v>1501</v>
      </c>
    </row>
    <row r="30" spans="1:32" ht="12">
      <c r="A30" s="16"/>
      <c r="B30" s="16"/>
      <c r="C30" s="16"/>
      <c r="D30" s="16"/>
      <c r="E30" s="16"/>
      <c r="F30" s="16"/>
      <c r="G30" s="16"/>
      <c r="H30" s="16"/>
      <c r="I30" s="16"/>
      <c r="J30" s="16"/>
      <c r="K30" s="1044"/>
      <c r="L30" s="1044"/>
      <c r="M30" s="1044"/>
      <c r="N30" s="988">
        <v>25</v>
      </c>
      <c r="O30" s="77" t="s">
        <v>2261</v>
      </c>
      <c r="P30" s="77" t="s">
        <v>2262</v>
      </c>
      <c r="Q30" s="77" t="s">
        <v>1501</v>
      </c>
      <c r="R30" s="16"/>
      <c r="S30" s="16"/>
      <c r="T30" s="16"/>
      <c r="U30" s="16"/>
      <c r="V30" s="16"/>
      <c r="W30" s="16"/>
      <c r="X30" s="77">
        <v>25</v>
      </c>
      <c r="Y30" s="692" t="s">
        <v>2261</v>
      </c>
      <c r="Z30" s="77" t="s">
        <v>2262</v>
      </c>
      <c r="AA30" s="77" t="s">
        <v>1501</v>
      </c>
      <c r="AB30" s="16"/>
      <c r="AC30" s="77">
        <v>25</v>
      </c>
      <c r="AD30" s="77" t="s">
        <v>1713</v>
      </c>
      <c r="AE30" s="77" t="s">
        <v>1714</v>
      </c>
      <c r="AF30" s="77" t="s">
        <v>1501</v>
      </c>
    </row>
    <row r="31" spans="1:32" ht="12">
      <c r="A31" s="16"/>
      <c r="B31" s="16"/>
      <c r="C31" s="16"/>
      <c r="D31" s="16"/>
      <c r="E31" s="16"/>
      <c r="F31" s="16"/>
      <c r="G31" s="16"/>
      <c r="H31" s="16"/>
      <c r="I31" s="16"/>
      <c r="J31" s="16"/>
      <c r="K31" s="1044"/>
      <c r="L31" s="1044"/>
      <c r="M31" s="1044"/>
      <c r="N31" s="988">
        <v>26</v>
      </c>
      <c r="O31" s="77" t="s">
        <v>1573</v>
      </c>
      <c r="P31" s="77" t="s">
        <v>1574</v>
      </c>
      <c r="Q31" s="77" t="s">
        <v>1501</v>
      </c>
      <c r="R31" s="16"/>
      <c r="S31" s="16"/>
      <c r="T31" s="16"/>
      <c r="U31" s="16"/>
      <c r="V31" s="16"/>
      <c r="W31" s="16"/>
      <c r="X31" s="77">
        <v>26</v>
      </c>
      <c r="Y31" s="692" t="s">
        <v>1573</v>
      </c>
      <c r="Z31" s="77" t="s">
        <v>1574</v>
      </c>
      <c r="AA31" s="77" t="s">
        <v>1501</v>
      </c>
      <c r="AB31" s="16"/>
      <c r="AC31" s="77">
        <v>26</v>
      </c>
      <c r="AD31" s="77" t="s">
        <v>2375</v>
      </c>
      <c r="AE31" s="77" t="s">
        <v>2376</v>
      </c>
      <c r="AF31" s="77" t="s">
        <v>1501</v>
      </c>
    </row>
    <row r="32" spans="1:32" ht="12">
      <c r="A32" s="16"/>
      <c r="B32" s="16"/>
      <c r="C32" s="16"/>
      <c r="D32" s="16"/>
      <c r="E32" s="16"/>
      <c r="F32" s="16"/>
      <c r="G32" s="16"/>
      <c r="H32" s="16"/>
      <c r="I32" s="16"/>
      <c r="J32" s="16"/>
      <c r="K32" s="1044"/>
      <c r="L32" s="1044"/>
      <c r="M32" s="1044"/>
      <c r="N32" s="988">
        <v>27</v>
      </c>
      <c r="O32" s="77" t="s">
        <v>1579</v>
      </c>
      <c r="P32" s="77" t="s">
        <v>1580</v>
      </c>
      <c r="Q32" s="77" t="s">
        <v>1501</v>
      </c>
      <c r="R32" s="16"/>
      <c r="S32" s="16"/>
      <c r="T32" s="16"/>
      <c r="U32" s="16"/>
      <c r="V32" s="16"/>
      <c r="W32" s="16"/>
      <c r="X32" s="77">
        <v>27</v>
      </c>
      <c r="Y32" s="692" t="s">
        <v>1579</v>
      </c>
      <c r="Z32" s="77" t="s">
        <v>1580</v>
      </c>
      <c r="AA32" s="77" t="s">
        <v>1501</v>
      </c>
      <c r="AB32" s="16"/>
      <c r="AC32" s="77">
        <v>27</v>
      </c>
      <c r="AD32" s="77"/>
      <c r="AE32" s="77"/>
      <c r="AF32" s="77" t="s">
        <v>1501</v>
      </c>
    </row>
    <row r="33" spans="1:32" ht="12">
      <c r="A33" s="16"/>
      <c r="B33" s="16"/>
      <c r="C33" s="16"/>
      <c r="D33" s="16"/>
      <c r="E33" s="16"/>
      <c r="F33" s="16"/>
      <c r="G33" s="16"/>
      <c r="H33" s="16"/>
      <c r="I33" s="16"/>
      <c r="J33" s="16"/>
      <c r="K33" s="1044"/>
      <c r="L33" s="1044"/>
      <c r="M33" s="1044"/>
      <c r="N33" s="988">
        <v>28</v>
      </c>
      <c r="O33" s="77" t="s">
        <v>2322</v>
      </c>
      <c r="P33" s="77" t="s">
        <v>2323</v>
      </c>
      <c r="Q33" s="77" t="s">
        <v>1501</v>
      </c>
      <c r="R33" s="16"/>
      <c r="S33" s="16"/>
      <c r="T33" s="16"/>
      <c r="U33" s="16"/>
      <c r="V33" s="16"/>
      <c r="W33" s="16"/>
      <c r="X33" s="77">
        <v>28</v>
      </c>
      <c r="Y33" s="692" t="s">
        <v>2322</v>
      </c>
      <c r="Z33" s="77" t="s">
        <v>2323</v>
      </c>
      <c r="AA33" s="77" t="s">
        <v>1501</v>
      </c>
      <c r="AB33" s="16"/>
      <c r="AC33" s="77">
        <v>28</v>
      </c>
      <c r="AD33" s="77"/>
      <c r="AE33" s="77"/>
      <c r="AF33" s="77" t="s">
        <v>1501</v>
      </c>
    </row>
    <row r="34" spans="1:32" ht="12">
      <c r="A34" s="16"/>
      <c r="B34" s="16"/>
      <c r="C34" s="16"/>
      <c r="D34" s="16"/>
      <c r="E34" s="16"/>
      <c r="F34" s="16"/>
      <c r="G34" s="16"/>
      <c r="H34" s="16"/>
      <c r="I34" s="16"/>
      <c r="J34" s="16"/>
      <c r="K34" s="1044"/>
      <c r="L34" s="1044"/>
      <c r="M34" s="1044"/>
      <c r="N34" s="988">
        <v>29</v>
      </c>
      <c r="O34" s="77" t="s">
        <v>1663</v>
      </c>
      <c r="P34" s="77" t="s">
        <v>1664</v>
      </c>
      <c r="Q34" s="77" t="s">
        <v>1501</v>
      </c>
      <c r="R34" s="16"/>
      <c r="S34" s="16"/>
      <c r="T34" s="16"/>
      <c r="U34" s="16"/>
      <c r="V34" s="16"/>
      <c r="W34" s="16"/>
      <c r="X34" s="77">
        <v>29</v>
      </c>
      <c r="Y34" s="692" t="s">
        <v>1663</v>
      </c>
      <c r="Z34" s="77" t="s">
        <v>1664</v>
      </c>
      <c r="AA34" s="77" t="s">
        <v>1501</v>
      </c>
      <c r="AB34" s="16"/>
      <c r="AC34" s="77">
        <v>29</v>
      </c>
      <c r="AD34" s="77"/>
      <c r="AE34" s="77"/>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c r="AE35" s="77"/>
      <c r="AF35" s="77" t="s">
        <v>1501</v>
      </c>
    </row>
    <row r="36" spans="1:32" ht="12">
      <c r="A36" s="16"/>
      <c r="B36" s="16"/>
      <c r="C36" s="16"/>
      <c r="D36" s="16"/>
      <c r="E36" s="16"/>
      <c r="F36" s="16"/>
      <c r="G36" s="16"/>
      <c r="H36" s="16"/>
      <c r="I36" s="16"/>
      <c r="J36" s="16"/>
      <c r="K36" s="1044"/>
      <c r="L36" s="1044"/>
      <c r="M36" s="1044"/>
      <c r="N36" s="988">
        <v>31</v>
      </c>
      <c r="O36" s="77" t="s">
        <v>2384</v>
      </c>
      <c r="P36" s="77" t="s">
        <v>2385</v>
      </c>
      <c r="Q36" s="77" t="s">
        <v>1508</v>
      </c>
      <c r="R36" s="16"/>
      <c r="S36" s="16"/>
      <c r="T36" s="16"/>
      <c r="U36" s="16"/>
      <c r="V36" s="16"/>
      <c r="W36" s="16"/>
      <c r="X36" s="77">
        <v>31</v>
      </c>
      <c r="Y36" s="692">
        <v>0</v>
      </c>
      <c r="Z36" s="77">
        <v>0</v>
      </c>
      <c r="AA36" s="77">
        <v>0</v>
      </c>
      <c r="AB36" s="16"/>
      <c r="AC36" s="77">
        <v>31</v>
      </c>
      <c r="AD36" s="77"/>
      <c r="AE36" s="77"/>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c r="AE37" s="77"/>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c r="AE38" s="77"/>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c r="AE39" s="77"/>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c r="AE40" s="77"/>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c r="AE41" s="77"/>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05</v>
      </c>
      <c r="I4" s="70" t="str">
        <f>HLOOKUP(I3,比較地域マスタ!$E$5:$L$6,2,0)</f>
        <v>秋田県</v>
      </c>
      <c r="J4" s="70" t="str">
        <f>HLOOKUP(J3,比較地域マスタ!$E$5:$L$6,2,0)</f>
        <v>上小阿仁村</v>
      </c>
      <c r="K4" s="70" t="str">
        <f>HLOOKUP(K3,比較地域マスタ!$E$5:$L$6,2,0)</f>
        <v>05327</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上小阿仁村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6.3821668192425562</v>
      </c>
      <c r="BB5" s="29"/>
      <c r="BC5" s="17"/>
      <c r="BD5" s="1005">
        <f>SUM(BC6:BC8)</f>
        <v>3.9211259608621232</v>
      </c>
      <c r="BE5" s="29"/>
      <c r="BF5" s="17"/>
      <c r="BG5" s="1005">
        <f>AK35</f>
        <v>3.5100976769212231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2.4807282266810811</v>
      </c>
      <c r="BA6" s="17"/>
      <c r="BB6" s="29"/>
      <c r="BC6" s="1005">
        <f>O32</f>
        <v>0.86824947246873074</v>
      </c>
      <c r="BD6" s="17"/>
      <c r="BE6" s="29"/>
      <c r="BF6" s="1005">
        <f>AK36</f>
        <v>0.89451875459596342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0.58765475109798071</v>
      </c>
      <c r="BA7" s="17"/>
      <c r="BB7" s="29"/>
      <c r="BC7" s="1005">
        <f>O33</f>
        <v>0.33754193330421511</v>
      </c>
      <c r="BD7" s="17"/>
      <c r="BE7" s="29"/>
      <c r="BF7" s="1005">
        <f t="shared" ref="BF7:BF8" si="0">AK37</f>
        <v>0.21008960870929905</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3.3137838414634948</v>
      </c>
      <c r="BA8" s="17"/>
      <c r="BB8" s="29"/>
      <c r="BC8" s="1005">
        <f>O34</f>
        <v>2.7153345550891772</v>
      </c>
      <c r="BD8" s="17"/>
      <c r="BE8" s="29"/>
      <c r="BF8" s="1005">
        <f t="shared" si="0"/>
        <v>2.4054893136159605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22.02874986930432</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1.7050564279977349</v>
      </c>
      <c r="BA9" s="1005">
        <f>AZ9</f>
        <v>1.7050564279977349</v>
      </c>
      <c r="BB9" s="29"/>
      <c r="BC9" s="1005">
        <f>O35</f>
        <v>2.9145740097763602</v>
      </c>
      <c r="BD9" s="1005">
        <f>BC9</f>
        <v>2.9145740097763602</v>
      </c>
      <c r="BE9" s="29"/>
      <c r="BF9" s="1005">
        <f>AK39</f>
        <v>2.3526531783909834</v>
      </c>
      <c r="BG9" s="1005">
        <f>AK39</f>
        <v>2.3526531783909834</v>
      </c>
      <c r="BH9" s="29"/>
    </row>
    <row r="10" spans="1:62" ht="17.100000000000001" customHeight="1" thickBot="1">
      <c r="B10" s="323"/>
      <c r="C10" s="324"/>
      <c r="D10" s="326"/>
      <c r="E10" s="326"/>
      <c r="F10" s="326"/>
      <c r="G10" s="325"/>
      <c r="H10" s="325"/>
      <c r="I10" s="326"/>
      <c r="J10" s="327"/>
      <c r="K10" s="334"/>
      <c r="L10" s="246" t="s">
        <v>114</v>
      </c>
      <c r="M10" s="246"/>
      <c r="N10" s="563"/>
      <c r="O10" s="906">
        <f>SUM(O11:O13)</f>
        <v>6.3821668192425562</v>
      </c>
      <c r="P10" s="453">
        <f t="shared" ref="P10:P22" si="1">O10/$O$9</f>
        <v>0.28971988229507772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7.4323929369101824</v>
      </c>
      <c r="BA10" s="1005">
        <f>AZ10</f>
        <v>7.4323929369101824</v>
      </c>
      <c r="BB10" s="29"/>
      <c r="BC10" s="1005">
        <f>O36</f>
        <v>7.5503248136754006</v>
      </c>
      <c r="BD10" s="1005">
        <f>BC10</f>
        <v>7.5503248136754006</v>
      </c>
      <c r="BE10" s="29"/>
      <c r="BF10" s="1005">
        <f>AK40</f>
        <v>4.3683148893579933</v>
      </c>
      <c r="BG10" s="1005">
        <f>AK40</f>
        <v>4.3683148893579933</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2.4807282266810811</v>
      </c>
      <c r="P11" s="454">
        <f t="shared" si="1"/>
        <v>0.11261320961920858</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6.5091336851538433</v>
      </c>
      <c r="BB11" s="29"/>
      <c r="BC11" s="1005"/>
      <c r="BD11" s="1005">
        <f>SUM(BC12:BC14)</f>
        <v>5.2166859050906957</v>
      </c>
      <c r="BE11" s="29"/>
      <c r="BF11" s="17"/>
      <c r="BG11" s="1005">
        <f>AK41</f>
        <v>3.8166809026025721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0.58765475109798071</v>
      </c>
      <c r="P12" s="454">
        <f t="shared" si="1"/>
        <v>2.6676718133553313E-2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6.3230233579388777</v>
      </c>
      <c r="BA12" s="17"/>
      <c r="BB12" s="29"/>
      <c r="BC12" s="1005">
        <f>O38</f>
        <v>5.0104577582252237</v>
      </c>
      <c r="BD12" s="17"/>
      <c r="BE12" s="29"/>
      <c r="BF12" s="1005">
        <f>AK42</f>
        <v>3.6972339921556983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3.3137838414634948</v>
      </c>
      <c r="P13" s="454">
        <f t="shared" si="1"/>
        <v>0.15042995454231584</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0.18611032721496601</v>
      </c>
      <c r="BA13" s="17"/>
      <c r="BB13" s="29"/>
      <c r="BC13" s="1005">
        <f>O41</f>
        <v>0.206228146865472</v>
      </c>
      <c r="BD13" s="17"/>
      <c r="BE13" s="29"/>
      <c r="BF13" s="1005">
        <f>AK45</f>
        <v>0.11944691044687397</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1.7050564279977349</v>
      </c>
      <c r="P14" s="453">
        <f t="shared" si="1"/>
        <v>7.7401415791352915E-2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7.4323929369101824</v>
      </c>
      <c r="P15" s="453">
        <f t="shared" si="1"/>
        <v>0.33739513050019942</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6.5091336851538433</v>
      </c>
      <c r="P16" s="453">
        <f t="shared" si="1"/>
        <v>0.29548357141336978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6.3230233579388777</v>
      </c>
      <c r="P17" s="454">
        <f t="shared" si="1"/>
        <v>0.28703505171437865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3.0443347507005658</v>
      </c>
      <c r="P18" s="454">
        <f t="shared" si="1"/>
        <v>0.13819825313567408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3.2786886072383119</v>
      </c>
      <c r="P19" s="454">
        <f t="shared" si="1"/>
        <v>0.14883679857870458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0.18611032721496601</v>
      </c>
      <c r="P20" s="454">
        <f t="shared" si="1"/>
        <v>8.4485196989911374E-3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5.8994962282012118</v>
      </c>
      <c r="AZ22" s="1005">
        <f t="shared" si="3"/>
        <v>5.1411223603747818</v>
      </c>
      <c r="BA22" s="1005">
        <f t="shared" si="3"/>
        <v>4.8188823745485374</v>
      </c>
      <c r="BB22" s="1005">
        <f t="shared" si="3"/>
        <v>4.6206988964913229</v>
      </c>
      <c r="BC22" s="1005">
        <f t="shared" si="3"/>
        <v>3.9211259608621232</v>
      </c>
      <c r="BD22" s="1005">
        <f t="shared" si="3"/>
        <v>4.9219874165412989</v>
      </c>
      <c r="BE22" s="1005">
        <f t="shared" si="3"/>
        <v>5.1745050317642933</v>
      </c>
      <c r="BF22" s="1005">
        <f t="shared" si="3"/>
        <v>4.9962987219733339</v>
      </c>
      <c r="BG22" s="1005">
        <f t="shared" si="3"/>
        <v>4.7405544143553744</v>
      </c>
      <c r="BH22" s="1005">
        <f t="shared" si="3"/>
        <v>4.4369208964464839</v>
      </c>
      <c r="BI22" s="1005">
        <f t="shared" si="3"/>
        <v>4.608320067394116</v>
      </c>
      <c r="BJ22" s="1005">
        <f t="shared" si="3"/>
        <v>3.6619332894063983</v>
      </c>
      <c r="BK22" s="1005">
        <f t="shared" si="3"/>
        <v>4.327971490248971</v>
      </c>
      <c r="BL22" s="1005">
        <f t="shared" si="3"/>
        <v>3.5100976769212231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2.7371788211812849</v>
      </c>
      <c r="AZ23" s="1005">
        <f t="shared" ref="AZ23:BL23" si="4">Y39</f>
        <v>2.5708341480405408</v>
      </c>
      <c r="BA23" s="1005">
        <f t="shared" si="4"/>
        <v>2.9687769486402318</v>
      </c>
      <c r="BB23" s="1005">
        <f t="shared" si="4"/>
        <v>2.953816491289639</v>
      </c>
      <c r="BC23" s="1005">
        <f t="shared" si="4"/>
        <v>2.9145740097763602</v>
      </c>
      <c r="BD23" s="1005">
        <f t="shared" si="4"/>
        <v>2.8248492520257482</v>
      </c>
      <c r="BE23" s="1005">
        <f t="shared" si="4"/>
        <v>2.6827471902178961</v>
      </c>
      <c r="BF23" s="1005">
        <f t="shared" si="4"/>
        <v>2.3319018398978275</v>
      </c>
      <c r="BG23" s="1005">
        <f t="shared" si="4"/>
        <v>2.0976282853024082</v>
      </c>
      <c r="BH23" s="1005">
        <f t="shared" si="4"/>
        <v>2.19786017743938</v>
      </c>
      <c r="BI23" s="1005">
        <f t="shared" si="4"/>
        <v>2.0771023061145146</v>
      </c>
      <c r="BJ23" s="1005">
        <f t="shared" si="4"/>
        <v>2.0675591061523928</v>
      </c>
      <c r="BK23" s="1005">
        <f t="shared" si="4"/>
        <v>2.4025939166388546</v>
      </c>
      <c r="BL23" s="1005">
        <f t="shared" si="4"/>
        <v>2.3526531783909834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5.8916342865493796</v>
      </c>
      <c r="AZ24" s="1005">
        <f t="shared" ref="AZ24:BL24" si="5">Y40</f>
        <v>6.8371028051998612</v>
      </c>
      <c r="BA24" s="1005">
        <f t="shared" si="5"/>
        <v>6.3502446130380328</v>
      </c>
      <c r="BB24" s="1005">
        <f t="shared" si="5"/>
        <v>6.6748154833742301</v>
      </c>
      <c r="BC24" s="1005">
        <f t="shared" si="5"/>
        <v>7.5503248136754006</v>
      </c>
      <c r="BD24" s="1005">
        <f t="shared" si="5"/>
        <v>6.0546006663742977</v>
      </c>
      <c r="BE24" s="1005">
        <f t="shared" si="5"/>
        <v>5.7221788952497556</v>
      </c>
      <c r="BF24" s="1005">
        <f t="shared" si="5"/>
        <v>5.7823560967358141</v>
      </c>
      <c r="BG24" s="1005">
        <f t="shared" si="5"/>
        <v>6.1142485871198211</v>
      </c>
      <c r="BH24" s="1005">
        <f t="shared" si="5"/>
        <v>5.2561608672614151</v>
      </c>
      <c r="BI24" s="1005">
        <f t="shared" si="5"/>
        <v>4.7699237857458119</v>
      </c>
      <c r="BJ24" s="1005">
        <f t="shared" si="5"/>
        <v>4.4586960781562244</v>
      </c>
      <c r="BK24" s="1005">
        <f t="shared" si="5"/>
        <v>4.7462698246211668</v>
      </c>
      <c r="BL24" s="1005">
        <f t="shared" si="5"/>
        <v>4.3683148893579933</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5.909859592362757</v>
      </c>
      <c r="AZ25" s="1005">
        <f t="shared" ref="AZ25:BL25" si="6">Y41</f>
        <v>5.8804973173101729</v>
      </c>
      <c r="BA25" s="1005">
        <f t="shared" si="6"/>
        <v>5.5673975293931992</v>
      </c>
      <c r="BB25" s="1005">
        <f t="shared" si="6"/>
        <v>5.3590101227297646</v>
      </c>
      <c r="BC25" s="1005">
        <f t="shared" si="6"/>
        <v>5.2166859050906957</v>
      </c>
      <c r="BD25" s="1005">
        <f t="shared" si="6"/>
        <v>4.9933288903911643</v>
      </c>
      <c r="BE25" s="1005">
        <f t="shared" si="6"/>
        <v>4.8455210513903459</v>
      </c>
      <c r="BF25" s="1005">
        <f t="shared" si="6"/>
        <v>4.8701747723904791</v>
      </c>
      <c r="BG25" s="1005">
        <f t="shared" si="6"/>
        <v>4.7392082316982931</v>
      </c>
      <c r="BH25" s="1005">
        <f t="shared" si="6"/>
        <v>4.5645752605833181</v>
      </c>
      <c r="BI25" s="1005">
        <f t="shared" si="6"/>
        <v>4.315475971876829</v>
      </c>
      <c r="BJ25" s="1005">
        <f t="shared" si="6"/>
        <v>3.9080066237457376</v>
      </c>
      <c r="BK25" s="1005">
        <f t="shared" si="6"/>
        <v>3.8372473870595978</v>
      </c>
      <c r="BL25" s="1005">
        <f t="shared" si="6"/>
        <v>3.8166809026025721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20.438168928294633</v>
      </c>
      <c r="AZ27" s="1005">
        <f t="shared" si="8"/>
        <v>20.429556630925358</v>
      </c>
      <c r="BA27" s="1005">
        <f t="shared" si="8"/>
        <v>19.705301465620003</v>
      </c>
      <c r="BB27" s="1005">
        <f t="shared" si="8"/>
        <v>19.608340993884955</v>
      </c>
      <c r="BC27" s="1005">
        <f t="shared" si="8"/>
        <v>19.602710689404582</v>
      </c>
      <c r="BD27" s="1005">
        <f t="shared" si="8"/>
        <v>18.794766225332509</v>
      </c>
      <c r="BE27" s="1005">
        <f t="shared" si="8"/>
        <v>18.424952168622291</v>
      </c>
      <c r="BF27" s="1005">
        <f t="shared" si="8"/>
        <v>17.980731430997455</v>
      </c>
      <c r="BG27" s="1005">
        <f t="shared" si="8"/>
        <v>17.691639518475895</v>
      </c>
      <c r="BH27" s="1005">
        <f t="shared" si="8"/>
        <v>16.455517201730597</v>
      </c>
      <c r="BI27" s="1005">
        <f t="shared" si="8"/>
        <v>15.770822131131272</v>
      </c>
      <c r="BJ27" s="1005">
        <f t="shared" si="8"/>
        <v>14.096195097460754</v>
      </c>
      <c r="BK27" s="1005">
        <f t="shared" si="8"/>
        <v>15.314082618568591</v>
      </c>
      <c r="BL27" s="1005">
        <f t="shared" si="8"/>
        <v>14.047746647272772</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19.602710689404582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3.9211259608621232</v>
      </c>
      <c r="P31" s="453">
        <f t="shared" ref="P31:P43" si="9">O31/$O$30</f>
        <v>0.20002978276782518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0.86824947246873074</v>
      </c>
      <c r="P32" s="454">
        <f t="shared" si="9"/>
        <v>4.4292316824225048E-2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0.33754193330421511</v>
      </c>
      <c r="P33" s="454">
        <f t="shared" si="9"/>
        <v>1.7219145793273334E-2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2.7153345550891772</v>
      </c>
      <c r="P34" s="454">
        <f t="shared" si="9"/>
        <v>0.13851832015032681</v>
      </c>
      <c r="Q34" s="328"/>
      <c r="R34" s="13"/>
      <c r="S34" s="323"/>
      <c r="T34" s="563" t="s">
        <v>112</v>
      </c>
      <c r="U34" s="332"/>
      <c r="V34" s="332"/>
      <c r="W34" s="332"/>
      <c r="X34" s="893">
        <f>X35+X39+X40+X41+X47</f>
        <v>20.438168928294633</v>
      </c>
      <c r="Y34" s="894">
        <f t="shared" ref="Y34:AK34" si="10">Y35+Y39+Y40+Y41+Y47</f>
        <v>20.429556630925358</v>
      </c>
      <c r="Z34" s="894">
        <f t="shared" si="10"/>
        <v>19.705301465620003</v>
      </c>
      <c r="AA34" s="894">
        <f t="shared" si="10"/>
        <v>19.608340993884955</v>
      </c>
      <c r="AB34" s="894">
        <f t="shared" si="10"/>
        <v>19.602710689404582</v>
      </c>
      <c r="AC34" s="894">
        <f t="shared" si="10"/>
        <v>18.794766225332509</v>
      </c>
      <c r="AD34" s="894">
        <f t="shared" si="10"/>
        <v>18.424952168622291</v>
      </c>
      <c r="AE34" s="894">
        <f t="shared" si="10"/>
        <v>17.980731430997455</v>
      </c>
      <c r="AF34" s="894">
        <f t="shared" si="10"/>
        <v>17.691639518475895</v>
      </c>
      <c r="AG34" s="894">
        <f t="shared" si="10"/>
        <v>16.455517201730597</v>
      </c>
      <c r="AH34" s="894">
        <f t="shared" si="10"/>
        <v>15.770822131131272</v>
      </c>
      <c r="AI34" s="894">
        <f t="shared" si="10"/>
        <v>14.096195097460754</v>
      </c>
      <c r="AJ34" s="894">
        <f t="shared" si="10"/>
        <v>15.314082618568591</v>
      </c>
      <c r="AK34" s="895">
        <f t="shared" si="10"/>
        <v>14.047746647272772</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2.9145740097763602</v>
      </c>
      <c r="P35" s="453">
        <f t="shared" si="9"/>
        <v>0.14868219278223141</v>
      </c>
      <c r="Q35" s="328"/>
      <c r="R35" s="13"/>
      <c r="S35" s="323"/>
      <c r="T35" s="334"/>
      <c r="U35" s="246" t="s">
        <v>114</v>
      </c>
      <c r="V35" s="344"/>
      <c r="W35" s="344"/>
      <c r="X35" s="896">
        <f>SUM(X36:X38)</f>
        <v>5.8994962282012118</v>
      </c>
      <c r="Y35" s="897">
        <f t="shared" ref="Y35:AK35" si="11">SUM(Y36:Y38)</f>
        <v>5.1411223603747818</v>
      </c>
      <c r="Z35" s="897">
        <f t="shared" si="11"/>
        <v>4.8188823745485374</v>
      </c>
      <c r="AA35" s="897">
        <f t="shared" si="11"/>
        <v>4.6206988964913229</v>
      </c>
      <c r="AB35" s="897">
        <f t="shared" si="11"/>
        <v>3.9211259608621232</v>
      </c>
      <c r="AC35" s="897">
        <f t="shared" si="11"/>
        <v>4.9219874165412989</v>
      </c>
      <c r="AD35" s="897">
        <f t="shared" si="11"/>
        <v>5.1745050317642933</v>
      </c>
      <c r="AE35" s="897">
        <f t="shared" si="11"/>
        <v>4.9962987219733339</v>
      </c>
      <c r="AF35" s="897">
        <f t="shared" si="11"/>
        <v>4.7405544143553744</v>
      </c>
      <c r="AG35" s="897">
        <f t="shared" si="11"/>
        <v>4.4369208964464839</v>
      </c>
      <c r="AH35" s="897">
        <f t="shared" si="11"/>
        <v>4.608320067394116</v>
      </c>
      <c r="AI35" s="897">
        <f t="shared" si="11"/>
        <v>3.6619332894063983</v>
      </c>
      <c r="AJ35" s="897">
        <f t="shared" si="11"/>
        <v>4.327971490248971</v>
      </c>
      <c r="AK35" s="898">
        <f t="shared" si="11"/>
        <v>3.5100976769212231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7.5503248136754006</v>
      </c>
      <c r="P36" s="453">
        <f t="shared" si="9"/>
        <v>0.38516738492480074</v>
      </c>
      <c r="Q36" s="328"/>
      <c r="R36" s="13"/>
      <c r="S36" s="356" t="s">
        <v>184</v>
      </c>
      <c r="T36" s="335"/>
      <c r="U36" s="346"/>
      <c r="V36" s="336" t="s">
        <v>184</v>
      </c>
      <c r="W36" s="357"/>
      <c r="X36" s="899">
        <f>VLOOKUP(年度マスタ!$K$4&amp;"_"&amp;X$33,データシート1!$A:$BT,MATCH("aa_"&amp;$S36,データシート1!$A$1:$BT$1,0),0)</f>
        <v>1.3794776273755001</v>
      </c>
      <c r="Y36" s="900">
        <f>VLOOKUP(年度マスタ!$K$4&amp;"_"&amp;Y$33,データシート1!$A:$BT,MATCH("aa_"&amp;$S36,データシート1!$A$1:$BT$1,0),0)</f>
        <v>0.77848403801468524</v>
      </c>
      <c r="Z36" s="900">
        <f>VLOOKUP(年度マスタ!$K$4&amp;"_"&amp;Z$33,データシート1!$A:$BT,MATCH("aa_"&amp;$S36,データシート1!$A$1:$BT$1,0),0)</f>
        <v>0.9465802284480862</v>
      </c>
      <c r="AA36" s="900">
        <f>VLOOKUP(年度マスタ!$K$4&amp;"_"&amp;AA$33,データシート1!$A:$BT,MATCH("aa_"&amp;$S36,データシート1!$A$1:$BT$1,0),0)</f>
        <v>0.8201134774715293</v>
      </c>
      <c r="AB36" s="900">
        <f>VLOOKUP(年度マスタ!$K$4&amp;"_"&amp;AB$33,データシート1!$A:$BT,MATCH("aa_"&amp;$S36,データシート1!$A$1:$BT$1,0),0)</f>
        <v>0.86824947246873074</v>
      </c>
      <c r="AC36" s="900">
        <f>VLOOKUP(年度マスタ!$K$4&amp;"_"&amp;AC$33,データシート1!$A:$BT,MATCH("aa_"&amp;$S36,データシート1!$A$1:$BT$1,0),0)</f>
        <v>0.72127192986662247</v>
      </c>
      <c r="AD36" s="900">
        <f>VLOOKUP(年度マスタ!$K$4&amp;"_"&amp;AD$33,データシート1!$A:$BT,MATCH("aa_"&amp;$S36,データシート1!$A$1:$BT$1,0),0)</f>
        <v>0.71515020631031945</v>
      </c>
      <c r="AE36" s="900">
        <f>VLOOKUP(年度マスタ!$K$4&amp;"_"&amp;AE$33,データシート1!$A:$BT,MATCH("aa_"&amp;$S36,データシート1!$A$1:$BT$1,0),0)</f>
        <v>0.73842091673133292</v>
      </c>
      <c r="AF36" s="900">
        <f>VLOOKUP(年度マスタ!$K$4&amp;"_"&amp;AF$33,データシート1!$A:$BT,MATCH("aa_"&amp;$S36,データシート1!$A$1:$BT$1,0),0)</f>
        <v>0.62672380162805652</v>
      </c>
      <c r="AG36" s="900">
        <f>VLOOKUP(年度マスタ!$K$4&amp;"_"&amp;AG$33,データシート1!$A:$BT,MATCH("aa_"&amp;$S36,データシート1!$A$1:$BT$1,0),0)</f>
        <v>0.65824956123131706</v>
      </c>
      <c r="AH36" s="900">
        <f>VLOOKUP(年度マスタ!$K$4&amp;"_"&amp;AH$33,データシート1!$A:$BT,MATCH("aa_"&amp;$S36,データシート1!$A$1:$BT$1,0),0)</f>
        <v>0.81437319084132109</v>
      </c>
      <c r="AI36" s="900">
        <f>VLOOKUP(年度マスタ!$K$4&amp;"_"&amp;AI$33,データシート1!$A:$BT,MATCH("aa_"&amp;$S36,データシート1!$A$1:$BT$1,0),0)</f>
        <v>0.58419196632226322</v>
      </c>
      <c r="AJ36" s="900">
        <f>VLOOKUP(年度マスタ!$K$4&amp;"_"&amp;AJ$33,データシート1!$A:$BT,MATCH("aa_"&amp;$S36,データシート1!$A$1:$BT$1,0),0)</f>
        <v>1.1251782732225832</v>
      </c>
      <c r="AK36" s="901">
        <f>VLOOKUP(年度マスタ!$K$4&amp;"_"&amp;AK$33,データシート1!$A:$BT,MATCH("aa_"&amp;$S36,データシート1!$A$1:$BT$1,0),0)</f>
        <v>0.89451875459596342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5.2166859050906957</v>
      </c>
      <c r="P37" s="453">
        <f t="shared" si="9"/>
        <v>0.26612063952514259</v>
      </c>
      <c r="Q37" s="328"/>
      <c r="R37" s="13"/>
      <c r="S37" s="356" t="s">
        <v>187</v>
      </c>
      <c r="T37" s="335"/>
      <c r="U37" s="346"/>
      <c r="V37" s="336" t="s">
        <v>194</v>
      </c>
      <c r="W37" s="357"/>
      <c r="X37" s="899">
        <f>VLOOKUP(年度マスタ!$K$4&amp;"_"&amp;X$33,データシート1!$A:$BT,MATCH("aa_"&amp;$S37,データシート1!$A$1:$BT$1,0),0)</f>
        <v>0.29714262229341598</v>
      </c>
      <c r="Y37" s="900">
        <f>VLOOKUP(年度マスタ!$K$4&amp;"_"&amp;Y$33,データシート1!$A:$BT,MATCH("aa_"&amp;$S37,データシート1!$A$1:$BT$1,0),0)</f>
        <v>0.29453979254867507</v>
      </c>
      <c r="Z37" s="900">
        <f>VLOOKUP(年度マスタ!$K$4&amp;"_"&amp;Z$33,データシート1!$A:$BT,MATCH("aa_"&amp;$S37,データシート1!$A$1:$BT$1,0),0)</f>
        <v>0.40010303613015302</v>
      </c>
      <c r="AA37" s="900">
        <f>VLOOKUP(年度マスタ!$K$4&amp;"_"&amp;AA$33,データシート1!$A:$BT,MATCH("aa_"&amp;$S37,データシート1!$A$1:$BT$1,0),0)</f>
        <v>0.37196214538180727</v>
      </c>
      <c r="AB37" s="900">
        <f>VLOOKUP(年度マスタ!$K$4&amp;"_"&amp;AB$33,データシート1!$A:$BT,MATCH("aa_"&amp;$S37,データシート1!$A$1:$BT$1,0),0)</f>
        <v>0.33754193330421511</v>
      </c>
      <c r="AC37" s="900">
        <f>VLOOKUP(年度マスタ!$K$4&amp;"_"&amp;AC$33,データシート1!$A:$BT,MATCH("aa_"&amp;$S37,データシート1!$A$1:$BT$1,0),0)</f>
        <v>0.29723925690445918</v>
      </c>
      <c r="AD37" s="900">
        <f>VLOOKUP(年度マスタ!$K$4&amp;"_"&amp;AD$33,データシート1!$A:$BT,MATCH("aa_"&amp;$S37,データシート1!$A$1:$BT$1,0),0)</f>
        <v>0.28033119836492332</v>
      </c>
      <c r="AE37" s="900">
        <f>VLOOKUP(年度マスタ!$K$4&amp;"_"&amp;AE$33,データシート1!$A:$BT,MATCH("aa_"&amp;$S37,データシート1!$A$1:$BT$1,0),0)</f>
        <v>0.29797923875501786</v>
      </c>
      <c r="AF37" s="900">
        <f>VLOOKUP(年度マスタ!$K$4&amp;"_"&amp;AF$33,データシート1!$A:$BT,MATCH("aa_"&amp;$S37,データシート1!$A$1:$BT$1,0),0)</f>
        <v>0.2891231402224172</v>
      </c>
      <c r="AG37" s="900">
        <f>VLOOKUP(年度マスタ!$K$4&amp;"_"&amp;AG$33,データシート1!$A:$BT,MATCH("aa_"&amp;$S37,データシート1!$A$1:$BT$1,0),0)</f>
        <v>0.27339683350091143</v>
      </c>
      <c r="AH37" s="900">
        <f>VLOOKUP(年度マスタ!$K$4&amp;"_"&amp;AH$33,データシート1!$A:$BT,MATCH("aa_"&amp;$S37,データシート1!$A$1:$BT$1,0),0)</f>
        <v>0.25621349058673532</v>
      </c>
      <c r="AI37" s="900">
        <f>VLOOKUP(年度マスタ!$K$4&amp;"_"&amp;AI$33,データシート1!$A:$BT,MATCH("aa_"&amp;$S37,データシート1!$A$1:$BT$1,0),0)</f>
        <v>0.23428599433639605</v>
      </c>
      <c r="AJ37" s="900">
        <f>VLOOKUP(年度マスタ!$K$4&amp;"_"&amp;AJ$33,データシート1!$A:$BT,MATCH("aa_"&amp;$S37,データシート1!$A$1:$BT$1,0),0)</f>
        <v>0.22921836354115452</v>
      </c>
      <c r="AK37" s="901">
        <f>VLOOKUP(年度マスタ!$K$4&amp;"_"&amp;AK$33,データシート1!$A:$BT,MATCH("aa_"&amp;$S37,データシート1!$A$1:$BT$1,0),0)</f>
        <v>0.21008960870929905</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5.0104577582252237</v>
      </c>
      <c r="P38" s="454">
        <f t="shared" si="9"/>
        <v>0.25560025027219402</v>
      </c>
      <c r="Q38" s="328"/>
      <c r="R38" s="13"/>
      <c r="S38" s="356" t="s">
        <v>188</v>
      </c>
      <c r="T38" s="335"/>
      <c r="U38" s="348"/>
      <c r="V38" s="358" t="s">
        <v>197</v>
      </c>
      <c r="W38" s="358"/>
      <c r="X38" s="899">
        <f>VLOOKUP(年度マスタ!$K$4&amp;"_"&amp;X$33,データシート1!$A:$BT,MATCH("aa_"&amp;$S38,データシート1!$A$1:$BT$1,0),0)</f>
        <v>4.2228759785322953</v>
      </c>
      <c r="Y38" s="900">
        <f>VLOOKUP(年度マスタ!$K$4&amp;"_"&amp;Y$33,データシート1!$A:$BT,MATCH("aa_"&amp;$S38,データシート1!$A$1:$BT$1,0),0)</f>
        <v>4.0680985298114214</v>
      </c>
      <c r="Z38" s="900">
        <f>VLOOKUP(年度マスタ!$K$4&amp;"_"&amp;Z$33,データシート1!$A:$BT,MATCH("aa_"&amp;$S38,データシート1!$A$1:$BT$1,0),0)</f>
        <v>3.472199109970298</v>
      </c>
      <c r="AA38" s="900">
        <f>VLOOKUP(年度マスタ!$K$4&amp;"_"&amp;AA$33,データシート1!$A:$BT,MATCH("aa_"&amp;$S38,データシート1!$A$1:$BT$1,0),0)</f>
        <v>3.428623273637986</v>
      </c>
      <c r="AB38" s="900">
        <f>VLOOKUP(年度マスタ!$K$4&amp;"_"&amp;AB$33,データシート1!$A:$BT,MATCH("aa_"&amp;$S38,データシート1!$A$1:$BT$1,0),0)</f>
        <v>2.7153345550891772</v>
      </c>
      <c r="AC38" s="900">
        <f>VLOOKUP(年度マスタ!$K$4&amp;"_"&amp;AC$33,データシート1!$A:$BT,MATCH("aa_"&amp;$S38,データシート1!$A$1:$BT$1,0),0)</f>
        <v>3.903476229770217</v>
      </c>
      <c r="AD38" s="900">
        <f>VLOOKUP(年度マスタ!$K$4&amp;"_"&amp;AD$33,データシート1!$A:$BT,MATCH("aa_"&amp;$S38,データシート1!$A$1:$BT$1,0),0)</f>
        <v>4.1790236270890508</v>
      </c>
      <c r="AE38" s="900">
        <f>VLOOKUP(年度マスタ!$K$4&amp;"_"&amp;AE$33,データシート1!$A:$BT,MATCH("aa_"&amp;$S38,データシート1!$A$1:$BT$1,0),0)</f>
        <v>3.9598985664869835</v>
      </c>
      <c r="AF38" s="900">
        <f>VLOOKUP(年度マスタ!$K$4&amp;"_"&amp;AF$33,データシート1!$A:$BT,MATCH("aa_"&amp;$S38,データシート1!$A$1:$BT$1,0),0)</f>
        <v>3.8247074725049011</v>
      </c>
      <c r="AG38" s="900">
        <f>VLOOKUP(年度マスタ!$K$4&amp;"_"&amp;AG$33,データシート1!$A:$BT,MATCH("aa_"&amp;$S38,データシート1!$A$1:$BT$1,0),0)</f>
        <v>3.505274501714255</v>
      </c>
      <c r="AH38" s="900">
        <f>VLOOKUP(年度マスタ!$K$4&amp;"_"&amp;AH$33,データシート1!$A:$BT,MATCH("aa_"&amp;$S38,データシート1!$A$1:$BT$1,0),0)</f>
        <v>3.5377333859660598</v>
      </c>
      <c r="AI38" s="900">
        <f>VLOOKUP(年度マスタ!$K$4&amp;"_"&amp;AI$33,データシート1!$A:$BT,MATCH("aa_"&amp;$S38,データシート1!$A$1:$BT$1,0),0)</f>
        <v>2.8434553287477389</v>
      </c>
      <c r="AJ38" s="900">
        <f>VLOOKUP(年度マスタ!$K$4&amp;"_"&amp;AJ$33,データシート1!$A:$BT,MATCH("aa_"&amp;$S38,データシート1!$A$1:$BT$1,0),0)</f>
        <v>2.9735748534852333</v>
      </c>
      <c r="AK38" s="901">
        <f>VLOOKUP(年度マスタ!$K$4&amp;"_"&amp;AK$33,データシート1!$A:$BT,MATCH("aa_"&amp;$S38,データシート1!$A$1:$BT$1,0),0)</f>
        <v>2.4054893136159605</v>
      </c>
      <c r="AL38" s="330"/>
      <c r="AW38" s="17" t="str">
        <f>年度マスタ!H4</f>
        <v>05</v>
      </c>
      <c r="AX38" s="17" t="s">
        <v>198</v>
      </c>
      <c r="AY38" s="17">
        <f>VLOOKUP($AW38&amp;"_"&amp;$AY$34,データシート1!$A:$BT,MATCH($AY$31&amp;"_"&amp;AY$36,データシート1!$A$1:$BT$1,0),0)</f>
        <v>1514.0693240558901</v>
      </c>
      <c r="AZ38" s="17">
        <f>VLOOKUP($AW38&amp;"_"&amp;$AY$34,データシート1!$A:$BT,MATCH($AY$31&amp;"_"&amp;AZ$36,データシート1!$A$1:$BT$1,0),0)</f>
        <v>109.28918226033063</v>
      </c>
      <c r="BA38" s="17">
        <f>VLOOKUP($AW38&amp;"_"&amp;$AY$34,データシート1!$A:$BT,MATCH($AY$31&amp;"_"&amp;BA$36,データシート1!$A$1:$BT$1,0),0)</f>
        <v>316.74358637340549</v>
      </c>
      <c r="BB38" s="17">
        <f>VLOOKUP($AW38&amp;"_"&amp;$AY$34,データシート1!$A:$BT,MATCH($AY$31&amp;"_"&amp;BB$36,データシート1!$A$1:$BT$1,0),0)</f>
        <v>1397.5270401127809</v>
      </c>
      <c r="BC38" s="17">
        <f>VLOOKUP($AW38&amp;"_"&amp;$AY$34,データシート1!$A:$BT,MATCH($AY$31&amp;"_"&amp;BC$36,データシート1!$A$1:$BT$1,0),0)</f>
        <v>1782.5363328043986</v>
      </c>
      <c r="BD38" s="17">
        <f>VLOOKUP($AW38&amp;"_"&amp;$AY$34,データシート1!$A:$BT,MATCH($AY$31&amp;"_"&amp;BD$36,データシート1!$A$1:$BT$1,0),0)</f>
        <v>853.09125700465222</v>
      </c>
      <c r="BE38" s="17">
        <f>VLOOKUP($AW38&amp;"_"&amp;$AY$34,データシート1!$A:$BT,MATCH($AY$31&amp;"_"&amp;BE$36,データシート1!$A$1:$BT$1,0),0)</f>
        <v>839.20913401815324</v>
      </c>
      <c r="BF38" s="17">
        <f>VLOOKUP($AW38&amp;"_"&amp;$AY$34,データシート1!$A:$BT,MATCH($AY$31&amp;"_"&amp;BF$36,データシート1!$A$1:$BT$1,0),0)</f>
        <v>55.397758065858937</v>
      </c>
      <c r="BG38" s="17">
        <f>VLOOKUP($AW38&amp;"_"&amp;$AY$34,データシート1!$A:$BT,MATCH($AY$31&amp;"_"&amp;BG$36,データシート1!$A$1:$BT$1,0),0)</f>
        <v>70.178898139209736</v>
      </c>
      <c r="BH38" s="17">
        <f>VLOOKUP($AW38&amp;"_"&amp;$AY$34,データシート1!$A:$BT,MATCH($AY$31&amp;"_"&amp;BH$36,データシート1!$A$1:$BT$1,0),0)</f>
        <v>116.23368614617468</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2.4927943426020098</v>
      </c>
      <c r="P39" s="454">
        <f t="shared" si="9"/>
        <v>0.1271657977357889</v>
      </c>
      <c r="Q39" s="328"/>
      <c r="R39" s="13"/>
      <c r="S39" s="356" t="s">
        <v>189</v>
      </c>
      <c r="T39" s="335"/>
      <c r="U39" s="343" t="s">
        <v>199</v>
      </c>
      <c r="V39" s="344"/>
      <c r="W39" s="344"/>
      <c r="X39" s="896">
        <f>VLOOKUP(年度マスタ!$K$4&amp;"_"&amp;X$33,データシート1!$A:$BT,MATCH("aa_"&amp;$S39,データシート1!$A$1:$BT$1,0),0)</f>
        <v>2.7371788211812849</v>
      </c>
      <c r="Y39" s="897">
        <f>VLOOKUP(年度マスタ!$K$4&amp;"_"&amp;Y$33,データシート1!$A:$BT,MATCH("aa_"&amp;$S39,データシート1!$A$1:$BT$1,0),0)</f>
        <v>2.5708341480405408</v>
      </c>
      <c r="Z39" s="897">
        <f>VLOOKUP(年度マスタ!$K$4&amp;"_"&amp;Z$33,データシート1!$A:$BT,MATCH("aa_"&amp;$S39,データシート1!$A$1:$BT$1,0),0)</f>
        <v>2.9687769486402318</v>
      </c>
      <c r="AA39" s="897">
        <f>VLOOKUP(年度マスタ!$K$4&amp;"_"&amp;AA$33,データシート1!$A:$BT,MATCH("aa_"&amp;$S39,データシート1!$A$1:$BT$1,0),0)</f>
        <v>2.953816491289639</v>
      </c>
      <c r="AB39" s="897">
        <f>VLOOKUP(年度マスタ!$K$4&amp;"_"&amp;AB$33,データシート1!$A:$BT,MATCH("aa_"&amp;$S39,データシート1!$A$1:$BT$1,0),0)</f>
        <v>2.9145740097763602</v>
      </c>
      <c r="AC39" s="897">
        <f>VLOOKUP(年度マスタ!$K$4&amp;"_"&amp;AC$33,データシート1!$A:$BT,MATCH("aa_"&amp;$S39,データシート1!$A$1:$BT$1,0),0)</f>
        <v>2.8248492520257482</v>
      </c>
      <c r="AD39" s="897">
        <f>VLOOKUP(年度マスタ!$K$4&amp;"_"&amp;AD$33,データシート1!$A:$BT,MATCH("aa_"&amp;$S39,データシート1!$A$1:$BT$1,0),0)</f>
        <v>2.6827471902178961</v>
      </c>
      <c r="AE39" s="897">
        <f>VLOOKUP(年度マスタ!$K$4&amp;"_"&amp;AE$33,データシート1!$A:$BT,MATCH("aa_"&amp;$S39,データシート1!$A$1:$BT$1,0),0)</f>
        <v>2.3319018398978275</v>
      </c>
      <c r="AF39" s="897">
        <f>VLOOKUP(年度マスタ!$K$4&amp;"_"&amp;AF$33,データシート1!$A:$BT,MATCH("aa_"&amp;$S39,データシート1!$A$1:$BT$1,0),0)</f>
        <v>2.0976282853024082</v>
      </c>
      <c r="AG39" s="897">
        <f>VLOOKUP(年度マスタ!$K$4&amp;"_"&amp;AG$33,データシート1!$A:$BT,MATCH("aa_"&amp;$S39,データシート1!$A$1:$BT$1,0),0)</f>
        <v>2.19786017743938</v>
      </c>
      <c r="AH39" s="897">
        <f>VLOOKUP(年度マスタ!$K$4&amp;"_"&amp;AH$33,データシート1!$A:$BT,MATCH("aa_"&amp;$S39,データシート1!$A$1:$BT$1,0),0)</f>
        <v>2.0771023061145146</v>
      </c>
      <c r="AI39" s="897">
        <f>VLOOKUP(年度マスタ!$K$4&amp;"_"&amp;AI$33,データシート1!$A:$BT,MATCH("aa_"&amp;$S39,データシート1!$A$1:$BT$1,0),0)</f>
        <v>2.0675591061523928</v>
      </c>
      <c r="AJ39" s="897">
        <f>VLOOKUP(年度マスタ!$K$4&amp;"_"&amp;AJ$33,データシート1!$A:$BT,MATCH("aa_"&amp;$S39,データシート1!$A$1:$BT$1,0),0)</f>
        <v>2.4025939166388546</v>
      </c>
      <c r="AK39" s="898">
        <f>VLOOKUP(年度マスタ!$K$4&amp;"_"&amp;AK$33,データシート1!$A:$BT,MATCH("aa_"&amp;$S39,データシート1!$A$1:$BT$1,0),0)</f>
        <v>2.3526531783909834</v>
      </c>
      <c r="AL39" s="330"/>
      <c r="AW39" s="17" t="str">
        <f>年度マスタ!K4</f>
        <v>05327</v>
      </c>
      <c r="AX39" s="17" t="s">
        <v>200</v>
      </c>
      <c r="AY39" s="17">
        <f>VLOOKUP($AW39&amp;"_"&amp;$AY$34,データシート1!$A:$BT,MATCH($AY$31&amp;"_"&amp;AY$36,データシート1!$A$1:$BT$1,0),0)</f>
        <v>0.89451875459596342</v>
      </c>
      <c r="AZ39" s="17">
        <f>VLOOKUP($AW39&amp;"_"&amp;$AY$34,データシート1!$A:$BT,MATCH($AY$31&amp;"_"&amp;AZ$36,データシート1!$A$1:$BT$1,0),0)</f>
        <v>0.21008960870929905</v>
      </c>
      <c r="BA39" s="17">
        <f>VLOOKUP($AW39&amp;"_"&amp;$AY$34,データシート1!$A:$BT,MATCH($AY$31&amp;"_"&amp;BA$36,データシート1!$A$1:$BT$1,0),0)</f>
        <v>2.4054893136159605</v>
      </c>
      <c r="BB39" s="17">
        <f>VLOOKUP($AW39&amp;"_"&amp;$AY$34,データシート1!$A:$BT,MATCH($AY$31&amp;"_"&amp;BB$36,データシート1!$A$1:$BT$1,0),0)</f>
        <v>2.3526531783909834</v>
      </c>
      <c r="BC39" s="17">
        <f>VLOOKUP($AW39&amp;"_"&amp;$AY$34,データシート1!$A:$BT,MATCH($AY$31&amp;"_"&amp;BC$36,データシート1!$A$1:$BT$1,0),0)</f>
        <v>4.3683148893579933</v>
      </c>
      <c r="BD39" s="17">
        <f>VLOOKUP($AW39&amp;"_"&amp;$AY$34,データシート1!$A:$BT,MATCH($AY$31&amp;"_"&amp;BD$36,データシート1!$A$1:$BT$1,0),0)</f>
        <v>1.7108860200577569</v>
      </c>
      <c r="BE39" s="17">
        <f>VLOOKUP($AW39&amp;"_"&amp;$AY$34,データシート1!$A:$BT,MATCH($AY$31&amp;"_"&amp;BE$36,データシート1!$A$1:$BT$1,0),0)</f>
        <v>1.9863479720979413</v>
      </c>
      <c r="BF39" s="17">
        <f>VLOOKUP($AW39&amp;"_"&amp;$AY$34,データシート1!$A:$BT,MATCH($AY$31&amp;"_"&amp;BF$36,データシート1!$A$1:$BT$1,0),0)</f>
        <v>0.11944691044687397</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2.5176634156232143</v>
      </c>
      <c r="P40" s="454">
        <f t="shared" si="9"/>
        <v>0.12843445253640515</v>
      </c>
      <c r="Q40" s="328"/>
      <c r="R40" s="13"/>
      <c r="S40" s="356" t="s">
        <v>165</v>
      </c>
      <c r="T40" s="335"/>
      <c r="U40" s="343" t="s">
        <v>165</v>
      </c>
      <c r="V40" s="344"/>
      <c r="W40" s="344"/>
      <c r="X40" s="896">
        <f>VLOOKUP(年度マスタ!$K$4&amp;"_"&amp;X$33,データシート1!$A:$BT,MATCH("aa_"&amp;$S40,データシート1!$A$1:$BT$1,0),0)</f>
        <v>5.8916342865493796</v>
      </c>
      <c r="Y40" s="897">
        <f>VLOOKUP(年度マスタ!$K$4&amp;"_"&amp;Y$33,データシート1!$A:$BT,MATCH("aa_"&amp;$S40,データシート1!$A$1:$BT$1,0),0)</f>
        <v>6.8371028051998612</v>
      </c>
      <c r="Z40" s="897">
        <f>VLOOKUP(年度マスタ!$K$4&amp;"_"&amp;Z$33,データシート1!$A:$BT,MATCH("aa_"&amp;$S40,データシート1!$A$1:$BT$1,0),0)</f>
        <v>6.3502446130380328</v>
      </c>
      <c r="AA40" s="897">
        <f>VLOOKUP(年度マスタ!$K$4&amp;"_"&amp;AA$33,データシート1!$A:$BT,MATCH("aa_"&amp;$S40,データシート1!$A$1:$BT$1,0),0)</f>
        <v>6.6748154833742301</v>
      </c>
      <c r="AB40" s="897">
        <f>VLOOKUP(年度マスタ!$K$4&amp;"_"&amp;AB$33,データシート1!$A:$BT,MATCH("aa_"&amp;$S40,データシート1!$A$1:$BT$1,0),0)</f>
        <v>7.5503248136754006</v>
      </c>
      <c r="AC40" s="897">
        <f>VLOOKUP(年度マスタ!$K$4&amp;"_"&amp;AC$33,データシート1!$A:$BT,MATCH("aa_"&amp;$S40,データシート1!$A$1:$BT$1,0),0)</f>
        <v>6.0546006663742977</v>
      </c>
      <c r="AD40" s="897">
        <f>VLOOKUP(年度マスタ!$K$4&amp;"_"&amp;AD$33,データシート1!$A:$BT,MATCH("aa_"&amp;$S40,データシート1!$A$1:$BT$1,0),0)</f>
        <v>5.7221788952497556</v>
      </c>
      <c r="AE40" s="897">
        <f>VLOOKUP(年度マスタ!$K$4&amp;"_"&amp;AE$33,データシート1!$A:$BT,MATCH("aa_"&amp;$S40,データシート1!$A$1:$BT$1,0),0)</f>
        <v>5.7823560967358141</v>
      </c>
      <c r="AF40" s="897">
        <f>VLOOKUP(年度マスタ!$K$4&amp;"_"&amp;AF$33,データシート1!$A:$BT,MATCH("aa_"&amp;$S40,データシート1!$A$1:$BT$1,0),0)</f>
        <v>6.1142485871198211</v>
      </c>
      <c r="AG40" s="897">
        <f>VLOOKUP(年度マスタ!$K$4&amp;"_"&amp;AG$33,データシート1!$A:$BT,MATCH("aa_"&amp;$S40,データシート1!$A$1:$BT$1,0),0)</f>
        <v>5.2561608672614151</v>
      </c>
      <c r="AH40" s="897">
        <f>VLOOKUP(年度マスタ!$K$4&amp;"_"&amp;AH$33,データシート1!$A:$BT,MATCH("aa_"&amp;$S40,データシート1!$A$1:$BT$1,0),0)</f>
        <v>4.7699237857458119</v>
      </c>
      <c r="AI40" s="897">
        <f>VLOOKUP(年度マスタ!$K$4&amp;"_"&amp;AI$33,データシート1!$A:$BT,MATCH("aa_"&amp;$S40,データシート1!$A$1:$BT$1,0),0)</f>
        <v>4.4586960781562244</v>
      </c>
      <c r="AJ40" s="897">
        <f>VLOOKUP(年度マスタ!$K$4&amp;"_"&amp;AJ$33,データシート1!$A:$BT,MATCH("aa_"&amp;$S40,データシート1!$A$1:$BT$1,0),0)</f>
        <v>4.7462698246211668</v>
      </c>
      <c r="AK40" s="898">
        <f>VLOOKUP(年度マスタ!$K$4&amp;"_"&amp;AK$33,データシート1!$A:$BT,MATCH("aa_"&amp;$S40,データシート1!$A$1:$BT$1,0),0)</f>
        <v>4.3683148893579933</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0.206228146865472</v>
      </c>
      <c r="P41" s="454">
        <f t="shared" si="9"/>
        <v>1.052038925294857E-2</v>
      </c>
      <c r="Q41" s="328"/>
      <c r="R41" s="13"/>
      <c r="S41" s="356" t="s">
        <v>201</v>
      </c>
      <c r="T41" s="335"/>
      <c r="U41" s="246" t="s">
        <v>128</v>
      </c>
      <c r="V41" s="344"/>
      <c r="W41" s="344"/>
      <c r="X41" s="896">
        <f>X42+X45+X46</f>
        <v>5.909859592362757</v>
      </c>
      <c r="Y41" s="897">
        <f t="shared" ref="Y41:AH41" si="12">Y42+Y45+Y46</f>
        <v>5.8804973173101729</v>
      </c>
      <c r="Z41" s="897">
        <f t="shared" si="12"/>
        <v>5.5673975293931992</v>
      </c>
      <c r="AA41" s="897">
        <f t="shared" si="12"/>
        <v>5.3590101227297646</v>
      </c>
      <c r="AB41" s="897">
        <f t="shared" si="12"/>
        <v>5.2166859050906957</v>
      </c>
      <c r="AC41" s="897">
        <f t="shared" si="12"/>
        <v>4.9933288903911643</v>
      </c>
      <c r="AD41" s="897">
        <f t="shared" si="12"/>
        <v>4.8455210513903459</v>
      </c>
      <c r="AE41" s="897">
        <f t="shared" si="12"/>
        <v>4.8701747723904791</v>
      </c>
      <c r="AF41" s="897">
        <f t="shared" si="12"/>
        <v>4.7392082316982931</v>
      </c>
      <c r="AG41" s="897">
        <f t="shared" si="12"/>
        <v>4.5645752605833181</v>
      </c>
      <c r="AH41" s="897">
        <f t="shared" si="12"/>
        <v>4.315475971876829</v>
      </c>
      <c r="AI41" s="897">
        <f>AI42+AI45+AI46</f>
        <v>3.9080066237457376</v>
      </c>
      <c r="AJ41" s="897">
        <f>AJ42+AJ45+AJ46</f>
        <v>3.8372473870595978</v>
      </c>
      <c r="AK41" s="898">
        <f>AK42+AK45+AK46</f>
        <v>3.8166809026025721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5.741088739920416</v>
      </c>
      <c r="Y42" s="900">
        <f t="shared" ref="Y42:AK42" si="13">SUM(Y43:Y44)</f>
        <v>5.7088705936570427</v>
      </c>
      <c r="Z42" s="900">
        <f t="shared" si="13"/>
        <v>5.3734281858479243</v>
      </c>
      <c r="AA42" s="900">
        <f t="shared" si="13"/>
        <v>5.151697406831433</v>
      </c>
      <c r="AB42" s="900">
        <f t="shared" si="13"/>
        <v>5.0104577582252237</v>
      </c>
      <c r="AC42" s="900">
        <f t="shared" si="13"/>
        <v>4.80140266015054</v>
      </c>
      <c r="AD42" s="900">
        <f t="shared" si="13"/>
        <v>4.6624328096411576</v>
      </c>
      <c r="AE42" s="900">
        <f t="shared" si="13"/>
        <v>4.697550096321887</v>
      </c>
      <c r="AF42" s="900">
        <f t="shared" si="13"/>
        <v>4.5769892167640123</v>
      </c>
      <c r="AG42" s="900">
        <f t="shared" si="13"/>
        <v>4.4181021546416783</v>
      </c>
      <c r="AH42" s="900">
        <f t="shared" si="13"/>
        <v>4.176442847244255</v>
      </c>
      <c r="AI42" s="900">
        <f t="shared" si="13"/>
        <v>3.7787647180553057</v>
      </c>
      <c r="AJ42" s="900">
        <f t="shared" si="13"/>
        <v>3.7138754291288159</v>
      </c>
      <c r="AK42" s="901">
        <f t="shared" si="13"/>
        <v>3.6972339921556983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2.8643522073389911</v>
      </c>
      <c r="Y43" s="900">
        <f>VLOOKUP(年度マスタ!$K$4&amp;"_"&amp;Y$33,データシート1!$A:$BT,MATCH("aa_"&amp;$S43,データシート1!$A$1:$BT$1,0),0)</f>
        <v>2.8195997917101741</v>
      </c>
      <c r="Z43" s="900">
        <f>VLOOKUP(年度マスタ!$K$4&amp;"_"&amp;Z$33,データシート1!$A:$BT,MATCH("aa_"&amp;$S43,データシート1!$A$1:$BT$1,0),0)</f>
        <v>2.6864156340090233</v>
      </c>
      <c r="AA43" s="900">
        <f>VLOOKUP(年度マスタ!$K$4&amp;"_"&amp;AA$33,データシート1!$A:$BT,MATCH("aa_"&amp;$S43,データシート1!$A$1:$BT$1,0),0)</f>
        <v>2.6385083419105744</v>
      </c>
      <c r="AB43" s="900">
        <f>VLOOKUP(年度マスタ!$K$4&amp;"_"&amp;AB$33,データシート1!$A:$BT,MATCH("aa_"&amp;$S43,データシート1!$A$1:$BT$1,0),0)</f>
        <v>2.4927943426020098</v>
      </c>
      <c r="AC43" s="900">
        <f>VLOOKUP(年度マスタ!$K$4&amp;"_"&amp;AC$33,データシート1!$A:$BT,MATCH("aa_"&amp;$S43,データシート1!$A$1:$BT$1,0),0)</f>
        <v>2.3459727504923467</v>
      </c>
      <c r="AD43" s="900">
        <f>VLOOKUP(年度マスタ!$K$4&amp;"_"&amp;AD$33,データシート1!$A:$BT,MATCH("aa_"&amp;$S43,データシート1!$A$1:$BT$1,0),0)</f>
        <v>2.2754171136962436</v>
      </c>
      <c r="AE43" s="900">
        <f>VLOOKUP(年度マスタ!$K$4&amp;"_"&amp;AE$33,データシート1!$A:$BT,MATCH("aa_"&amp;$S43,データシート1!$A$1:$BT$1,0),0)</f>
        <v>2.2681891292915282</v>
      </c>
      <c r="AF43" s="900">
        <f>VLOOKUP(年度マスタ!$K$4&amp;"_"&amp;AF$33,データシート1!$A:$BT,MATCH("aa_"&amp;$S43,データシート1!$A$1:$BT$1,0),0)</f>
        <v>2.2161247642878883</v>
      </c>
      <c r="AG43" s="900">
        <f>VLOOKUP(年度マスタ!$K$4&amp;"_"&amp;AG$33,データシート1!$A:$BT,MATCH("aa_"&amp;$S43,データシート1!$A$1:$BT$1,0),0)</f>
        <v>2.1285371589769855</v>
      </c>
      <c r="AH43" s="900">
        <f>VLOOKUP(年度マスタ!$K$4&amp;"_"&amp;AH$33,データシート1!$A:$BT,MATCH("aa_"&amp;$S43,データシート1!$A$1:$BT$1,0),0)</f>
        <v>2.0285368351033242</v>
      </c>
      <c r="AI43" s="900">
        <f>VLOOKUP(年度マスタ!$K$4&amp;"_"&amp;AI$33,データシート1!$A:$BT,MATCH("aa_"&amp;$S43,データシート1!$A$1:$BT$1,0),0)</f>
        <v>1.7353019563000085</v>
      </c>
      <c r="AJ43" s="900">
        <f>VLOOKUP(年度マスタ!$K$4&amp;"_"&amp;AJ$33,データシート1!$A:$BT,MATCH("aa_"&amp;$S43,データシート1!$A$1:$BT$1,0),0)</f>
        <v>1.6554272427076351</v>
      </c>
      <c r="AK43" s="901">
        <f>VLOOKUP(年度マスタ!$K$4&amp;"_"&amp;AK$33,データシート1!$A:$BT,MATCH("aa_"&amp;$S43,データシート1!$A$1:$BT$1,0),0)</f>
        <v>1.7108860200577569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2.8767365325814249</v>
      </c>
      <c r="Y44" s="900">
        <f>VLOOKUP(年度マスタ!$K$4&amp;"_"&amp;Y$33,データシート1!$A:$BT,MATCH("aa_"&amp;$S44,データシート1!$A$1:$BT$1,0),0)</f>
        <v>2.8892708019468691</v>
      </c>
      <c r="Z44" s="900">
        <f>VLOOKUP(年度マスタ!$K$4&amp;"_"&amp;Z$33,データシート1!$A:$BT,MATCH("aa_"&amp;$S44,データシート1!$A$1:$BT$1,0),0)</f>
        <v>2.6870125518389014</v>
      </c>
      <c r="AA44" s="900">
        <f>VLOOKUP(年度マスタ!$K$4&amp;"_"&amp;AA$33,データシート1!$A:$BT,MATCH("aa_"&amp;$S44,データシート1!$A$1:$BT$1,0),0)</f>
        <v>2.513189064920859</v>
      </c>
      <c r="AB44" s="900">
        <f>VLOOKUP(年度マスタ!$K$4&amp;"_"&amp;AB$33,データシート1!$A:$BT,MATCH("aa_"&amp;$S44,データシート1!$A$1:$BT$1,0),0)</f>
        <v>2.5176634156232143</v>
      </c>
      <c r="AC44" s="900">
        <f>VLOOKUP(年度マスタ!$K$4&amp;"_"&amp;AC$33,データシート1!$A:$BT,MATCH("aa_"&amp;$S44,データシート1!$A$1:$BT$1,0),0)</f>
        <v>2.4554299096581929</v>
      </c>
      <c r="AD44" s="900">
        <f>VLOOKUP(年度マスタ!$K$4&amp;"_"&amp;AD$33,データシート1!$A:$BT,MATCH("aa_"&amp;$S44,データシート1!$A$1:$BT$1,0),0)</f>
        <v>2.387015695944914</v>
      </c>
      <c r="AE44" s="900">
        <f>VLOOKUP(年度マスタ!$K$4&amp;"_"&amp;AE$33,データシート1!$A:$BT,MATCH("aa_"&amp;$S44,データシート1!$A$1:$BT$1,0),0)</f>
        <v>2.4293609670303593</v>
      </c>
      <c r="AF44" s="900">
        <f>VLOOKUP(年度マスタ!$K$4&amp;"_"&amp;AF$33,データシート1!$A:$BT,MATCH("aa_"&amp;$S44,データシート1!$A$1:$BT$1,0),0)</f>
        <v>2.3608644524761244</v>
      </c>
      <c r="AG44" s="900">
        <f>VLOOKUP(年度マスタ!$K$4&amp;"_"&amp;AG$33,データシート1!$A:$BT,MATCH("aa_"&amp;$S44,データシート1!$A$1:$BT$1,0),0)</f>
        <v>2.2895649956646928</v>
      </c>
      <c r="AH44" s="900">
        <f>VLOOKUP(年度マスタ!$K$4&amp;"_"&amp;AH$33,データシート1!$A:$BT,MATCH("aa_"&amp;$S44,データシート1!$A$1:$BT$1,0),0)</f>
        <v>2.1479060121409312</v>
      </c>
      <c r="AI44" s="900">
        <f>VLOOKUP(年度マスタ!$K$4&amp;"_"&amp;AI$33,データシート1!$A:$BT,MATCH("aa_"&amp;$S44,データシート1!$A$1:$BT$1,0),0)</f>
        <v>2.043462761755297</v>
      </c>
      <c r="AJ44" s="900">
        <f>VLOOKUP(年度マスタ!$K$4&amp;"_"&amp;AJ$33,データシート1!$A:$BT,MATCH("aa_"&amp;$S44,データシート1!$A$1:$BT$1,0),0)</f>
        <v>2.0584481864211805</v>
      </c>
      <c r="AK44" s="901">
        <f>VLOOKUP(年度マスタ!$K$4&amp;"_"&amp;AK$33,データシート1!$A:$BT,MATCH("aa_"&amp;$S44,データシート1!$A$1:$BT$1,0),0)</f>
        <v>1.9863479720979413</v>
      </c>
      <c r="AL44" s="330"/>
      <c r="AW44" s="17" t="str">
        <f>AW47</f>
        <v>秋田県</v>
      </c>
      <c r="AX44" s="1010">
        <f t="shared" si="14"/>
        <v>0.27502496896420314</v>
      </c>
      <c r="AY44" s="1010">
        <f t="shared" si="14"/>
        <v>0.19811062123066353</v>
      </c>
      <c r="AZ44" s="1010">
        <f t="shared" si="14"/>
        <v>0.25268876388224287</v>
      </c>
      <c r="BA44" s="1010">
        <f t="shared" si="14"/>
        <v>0.25769859244957072</v>
      </c>
      <c r="BB44" s="1010">
        <f t="shared" si="14"/>
        <v>1.6477053473319798E-2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0.168770852442341</v>
      </c>
      <c r="Y45" s="900">
        <f>VLOOKUP(年度マスタ!$K$4&amp;"_"&amp;Y$33,データシート1!$A:$BT,MATCH("aa_"&amp;$S45,データシート1!$A$1:$BT$1,0),0)</f>
        <v>0.17162672365313</v>
      </c>
      <c r="Z45" s="900">
        <f>VLOOKUP(年度マスタ!$K$4&amp;"_"&amp;Z$33,データシート1!$A:$BT,MATCH("aa_"&amp;$S45,データシート1!$A$1:$BT$1,0),0)</f>
        <v>0.19396934354527501</v>
      </c>
      <c r="AA45" s="900">
        <f>VLOOKUP(年度マスタ!$K$4&amp;"_"&amp;AA$33,データシート1!$A:$BT,MATCH("aa_"&amp;$S45,データシート1!$A$1:$BT$1,0),0)</f>
        <v>0.207312715898332</v>
      </c>
      <c r="AB45" s="900">
        <f>VLOOKUP(年度マスタ!$K$4&amp;"_"&amp;AB$33,データシート1!$A:$BT,MATCH("aa_"&amp;$S45,データシート1!$A$1:$BT$1,0),0)</f>
        <v>0.206228146865472</v>
      </c>
      <c r="AC45" s="900">
        <f>VLOOKUP(年度マスタ!$K$4&amp;"_"&amp;AC$33,データシート1!$A:$BT,MATCH("aa_"&amp;$S45,データシート1!$A$1:$BT$1,0),0)</f>
        <v>0.191926230240624</v>
      </c>
      <c r="AD45" s="900">
        <f>VLOOKUP(年度マスタ!$K$4&amp;"_"&amp;AD$33,データシート1!$A:$BT,MATCH("aa_"&amp;$S45,データシート1!$A$1:$BT$1,0),0)</f>
        <v>0.183088241749188</v>
      </c>
      <c r="AE45" s="900">
        <f>VLOOKUP(年度マスタ!$K$4&amp;"_"&amp;AE$33,データシート1!$A:$BT,MATCH("aa_"&amp;$S45,データシート1!$A$1:$BT$1,0),0)</f>
        <v>0.17262467606859205</v>
      </c>
      <c r="AF45" s="900">
        <f>VLOOKUP(年度マスタ!$K$4&amp;"_"&amp;AF$33,データシート1!$A:$BT,MATCH("aa_"&amp;$S45,データシート1!$A$1:$BT$1,0),0)</f>
        <v>0.16221901493428101</v>
      </c>
      <c r="AG45" s="900">
        <f>VLOOKUP(年度マスタ!$K$4&amp;"_"&amp;AG$33,データシート1!$A:$BT,MATCH("aa_"&amp;$S45,データシート1!$A$1:$BT$1,0),0)</f>
        <v>0.14647310594164001</v>
      </c>
      <c r="AH45" s="900">
        <f>VLOOKUP(年度マスタ!$K$4&amp;"_"&amp;AH$33,データシート1!$A:$BT,MATCH("aa_"&amp;$S45,データシート1!$A$1:$BT$1,0),0)</f>
        <v>0.139033124632574</v>
      </c>
      <c r="AI45" s="900">
        <f>VLOOKUP(年度マスタ!$K$4&amp;"_"&amp;AI$33,データシート1!$A:$BT,MATCH("aa_"&amp;$S45,データシート1!$A$1:$BT$1,0),0)</f>
        <v>0.12924190569043201</v>
      </c>
      <c r="AJ45" s="900">
        <f>VLOOKUP(年度マスタ!$K$4&amp;"_"&amp;AJ$33,データシート1!$A:$BT,MATCH("aa_"&amp;$S45,データシート1!$A$1:$BT$1,0),0)</f>
        <v>0.123371957930782</v>
      </c>
      <c r="AK45" s="901">
        <f>VLOOKUP(年度マスタ!$K$4&amp;"_"&amp;AK$33,データシート1!$A:$BT,MATCH("aa_"&amp;$S45,データシート1!$A$1:$BT$1,0),0)</f>
        <v>0.11944691044687397</v>
      </c>
      <c r="AL45" s="330"/>
      <c r="AW45" s="17" t="str">
        <f>AW48</f>
        <v>上小阿仁村</v>
      </c>
      <c r="AX45" s="1010">
        <f t="shared" ref="AX45:BB45" si="15">AX48/$BC48</f>
        <v>0.24986909039982388</v>
      </c>
      <c r="AY45" s="1010">
        <f t="shared" si="15"/>
        <v>0.16747548467837203</v>
      </c>
      <c r="AZ45" s="1010">
        <f t="shared" si="15"/>
        <v>0.31096196415288124</v>
      </c>
      <c r="BA45" s="1010">
        <f t="shared" si="15"/>
        <v>0.27169346076892281</v>
      </c>
      <c r="BB45" s="1010">
        <f t="shared" si="15"/>
        <v>0</v>
      </c>
      <c r="BC45" s="1010">
        <f t="shared" ref="BC45" si="16">SUM(AX45:BB45)</f>
        <v>1</v>
      </c>
      <c r="BD45" s="29"/>
      <c r="BE45" s="29"/>
      <c r="BF45" s="29"/>
      <c r="BG45" s="29"/>
      <c r="BH45" s="29"/>
    </row>
    <row r="46" spans="2:64" s="21" customFormat="1" ht="17.100000000000001" customHeight="1" thickBot="1">
      <c r="B46" s="313"/>
      <c r="C46" s="1087" t="s">
        <v>1623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秋田県</v>
      </c>
      <c r="AX47" s="1011">
        <f>SUM(AY38:BA38)</f>
        <v>1940.1020926896263</v>
      </c>
      <c r="AY47" s="1011">
        <f t="shared" si="17"/>
        <v>1397.5270401127809</v>
      </c>
      <c r="AZ47" s="1011">
        <f t="shared" si="17"/>
        <v>1782.5363328043986</v>
      </c>
      <c r="BA47" s="1011">
        <f>SUM(BD38:BG38)</f>
        <v>1817.8770472278738</v>
      </c>
      <c r="BB47" s="1011">
        <f>BH38</f>
        <v>116.23368614617468</v>
      </c>
      <c r="BC47" s="1011">
        <f>SUM(AX47:BB47)</f>
        <v>7054.2761989808541</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上小阿仁村</v>
      </c>
      <c r="AX48" s="1011">
        <f>SUM(AY39:BA39)</f>
        <v>3.5100976769212231</v>
      </c>
      <c r="AY48" s="1011">
        <f>BB39</f>
        <v>2.3526531783909834</v>
      </c>
      <c r="AZ48" s="1011">
        <f>BC39</f>
        <v>4.3683148893579933</v>
      </c>
      <c r="BA48" s="1011">
        <f>SUM(BD39:BG39)</f>
        <v>3.8166809026025721</v>
      </c>
      <c r="BB48" s="1011">
        <f>BH39</f>
        <v>0</v>
      </c>
      <c r="BC48" s="1011">
        <f>SUM(AX48:BB48)</f>
        <v>14.047746647272772</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14.047746647272772</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3.5100976769212231</v>
      </c>
      <c r="P52" s="453">
        <f t="shared" ref="P52:P64" si="18">O52/$O$51</f>
        <v>0.24986909039982388</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0.89451875459596342</v>
      </c>
      <c r="P53" s="454">
        <f t="shared" si="18"/>
        <v>6.3677027857676038E-2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0.21008960870929905</v>
      </c>
      <c r="P54" s="454">
        <f t="shared" si="18"/>
        <v>1.4955395622121774E-2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2.4054893136159605</v>
      </c>
      <c r="P55" s="454">
        <f t="shared" si="18"/>
        <v>0.17123666692002606</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2.3526531783909834</v>
      </c>
      <c r="P56" s="453">
        <f t="shared" si="18"/>
        <v>0.16747548467837203</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4.3683148893579933</v>
      </c>
      <c r="P57" s="453">
        <f t="shared" si="18"/>
        <v>0.31096196415288124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3.8166809026025721</v>
      </c>
      <c r="P58" s="453">
        <f t="shared" si="18"/>
        <v>0.27169346076892281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3.6972339921556983</v>
      </c>
      <c r="P59" s="454">
        <f t="shared" si="18"/>
        <v>0.26319053759938638</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1.7108860200577569</v>
      </c>
      <c r="P60" s="454">
        <f t="shared" si="18"/>
        <v>0.12179077990347356</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1.9863479720979413</v>
      </c>
      <c r="P61" s="454">
        <f t="shared" si="18"/>
        <v>0.14139975769591279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0.11944691044687397</v>
      </c>
      <c r="P62" s="454">
        <f t="shared" si="18"/>
        <v>8.5029231695364742E-3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1644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上小阿仁村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8.2802000000000007</v>
      </c>
      <c r="AI7" s="78">
        <f>VLOOKUP(年度マスタ!$K$4&amp;"_"&amp;$AG7,データシート1!$A:$BT,MATCH("ab_"&amp;AI$2,データシート1!$A$1:$BT$1,0),0)</f>
        <v>114</v>
      </c>
      <c r="AJ7" s="78">
        <f>VLOOKUP(年度マスタ!$K$4&amp;"_"&amp;$AG7,データシート1!$A:$BT,MATCH("ab_"&amp;AJ$2,データシート1!$A$1:$BT$1,0),0)</f>
        <v>90</v>
      </c>
      <c r="AK7" s="78">
        <f>VLOOKUP(年度マスタ!$K$4&amp;"_"&amp;$AG7,データシート1!$A:$BT,MATCH("ab_"&amp;AK$2,データシート1!$A$1:$BT$1,0),0)</f>
        <v>525</v>
      </c>
      <c r="AL7" s="78">
        <f>VLOOKUP(年度マスタ!$K$4&amp;"_"&amp;$AG7,データシート1!$A:$BT,MATCH("ab_"&amp;AL$2,データシート1!$A$1:$BT$1,0),0)</f>
        <v>1245</v>
      </c>
      <c r="AM7" s="78">
        <f>VLOOKUP(年度マスタ!$K$4&amp;"_"&amp;$AG7,データシート1!$A:$BT,MATCH("ab_"&amp;AM$2,データシート1!$A$1:$BT$1,0),0)</f>
        <v>1448</v>
      </c>
      <c r="AN7" s="78">
        <f>VLOOKUP(年度マスタ!$K$4&amp;"_"&amp;$AG7,データシート1!$A:$BT,MATCH("ab_"&amp;AN$2,データシート1!$A$1:$BT$1,0),0)</f>
        <v>579</v>
      </c>
      <c r="AO7" s="78">
        <f>VLOOKUP(年度マスタ!$K$4&amp;"_"&amp;$AG7,データシート1!$A:$BT,MATCH("ab_"&amp;AO$2,データシート1!$A$1:$BT$1,0),0)</f>
        <v>2895</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5.4657999999999998</v>
      </c>
      <c r="AI8" s="78">
        <f>VLOOKUP(年度マスタ!$K$4&amp;"_"&amp;$AG8,データシート1!$A:$BT,MATCH("ab_"&amp;AI$2,データシート1!$A$1:$BT$1,0),0)</f>
        <v>114</v>
      </c>
      <c r="AJ8" s="78">
        <f>VLOOKUP(年度マスタ!$K$4&amp;"_"&amp;$AG8,データシート1!$A:$BT,MATCH("ab_"&amp;AJ$2,データシート1!$A$1:$BT$1,0),0)</f>
        <v>90</v>
      </c>
      <c r="AK8" s="78">
        <f>VLOOKUP(年度マスタ!$K$4&amp;"_"&amp;$AG8,データシート1!$A:$BT,MATCH("ab_"&amp;AK$2,データシート1!$A$1:$BT$1,0),0)</f>
        <v>525</v>
      </c>
      <c r="AL8" s="78">
        <f>VLOOKUP(年度マスタ!$K$4&amp;"_"&amp;$AG8,データシート1!$A:$BT,MATCH("ab_"&amp;AL$2,データシート1!$A$1:$BT$1,0),0)</f>
        <v>1235</v>
      </c>
      <c r="AM8" s="78">
        <f>VLOOKUP(年度マスタ!$K$4&amp;"_"&amp;$AG8,データシート1!$A:$BT,MATCH("ab_"&amp;AM$2,データシート1!$A$1:$BT$1,0),0)</f>
        <v>1432</v>
      </c>
      <c r="AN8" s="78">
        <f>VLOOKUP(年度マスタ!$K$4&amp;"_"&amp;$AG8,データシート1!$A:$BT,MATCH("ab_"&amp;AN$2,データシート1!$A$1:$BT$1,0),0)</f>
        <v>567</v>
      </c>
      <c r="AO8" s="78">
        <f>VLOOKUP(年度マスタ!$K$4&amp;"_"&amp;$AG8,データシート1!$A:$BT,MATCH("ab_"&amp;AO$2,データシート1!$A$1:$BT$1,0),0)</f>
        <v>2821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5.1300999999999997</v>
      </c>
      <c r="AI9" s="78">
        <f>VLOOKUP(年度マスタ!$K$4&amp;"_"&amp;$AG9,データシート1!$A:$BT,MATCH("ab_"&amp;AI$2,データシート1!$A$1:$BT$1,0),0)</f>
        <v>114</v>
      </c>
      <c r="AJ9" s="78">
        <f>VLOOKUP(年度マスタ!$K$4&amp;"_"&amp;$AG9,データシート1!$A:$BT,MATCH("ab_"&amp;AJ$2,データシート1!$A$1:$BT$1,0),0)</f>
        <v>90</v>
      </c>
      <c r="AK9" s="78">
        <f>VLOOKUP(年度マスタ!$K$4&amp;"_"&amp;$AG9,データシート1!$A:$BT,MATCH("ab_"&amp;AK$2,データシート1!$A$1:$BT$1,0),0)</f>
        <v>525</v>
      </c>
      <c r="AL9" s="78">
        <f>VLOOKUP(年度マスタ!$K$4&amp;"_"&amp;$AG9,データシート1!$A:$BT,MATCH("ab_"&amp;AL$2,データシート1!$A$1:$BT$1,0),0)</f>
        <v>1230</v>
      </c>
      <c r="AM9" s="78">
        <f>VLOOKUP(年度マスタ!$K$4&amp;"_"&amp;$AG9,データシート1!$A:$BT,MATCH("ab_"&amp;AM$2,データシート1!$A$1:$BT$1,0),0)</f>
        <v>1394</v>
      </c>
      <c r="AN9" s="78">
        <f>VLOOKUP(年度マスタ!$K$4&amp;"_"&amp;$AG9,データシート1!$A:$BT,MATCH("ab_"&amp;AN$2,データシート1!$A$1:$BT$1,0),0)</f>
        <v>543</v>
      </c>
      <c r="AO9" s="78">
        <f>VLOOKUP(年度マスタ!$K$4&amp;"_"&amp;$AG9,データシート1!$A:$BT,MATCH("ab_"&amp;AO$2,データシート1!$A$1:$BT$1,0),0)</f>
        <v>2764</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5.1622000000000003</v>
      </c>
      <c r="AI10" s="78">
        <f>VLOOKUP(年度マスタ!$K$4&amp;"_"&amp;$AG10,データシート1!$A:$BT,MATCH("ab_"&amp;AI$2,データシート1!$A$1:$BT$1,0),0)</f>
        <v>114</v>
      </c>
      <c r="AJ10" s="78">
        <f>VLOOKUP(年度マスタ!$K$4&amp;"_"&amp;$AG10,データシート1!$A:$BT,MATCH("ab_"&amp;AJ$2,データシート1!$A$1:$BT$1,0),0)</f>
        <v>90</v>
      </c>
      <c r="AK10" s="78">
        <f>VLOOKUP(年度マスタ!$K$4&amp;"_"&amp;$AG10,データシート1!$A:$BT,MATCH("ab_"&amp;AK$2,データシート1!$A$1:$BT$1,0),0)</f>
        <v>525</v>
      </c>
      <c r="AL10" s="78">
        <f>VLOOKUP(年度マスタ!$K$4&amp;"_"&amp;$AG10,データシート1!$A:$BT,MATCH("ab_"&amp;AL$2,データシート1!$A$1:$BT$1,0),0)</f>
        <v>1210</v>
      </c>
      <c r="AM10" s="78">
        <f>VLOOKUP(年度マスタ!$K$4&amp;"_"&amp;$AG10,データシート1!$A:$BT,MATCH("ab_"&amp;AM$2,データシート1!$A$1:$BT$1,0),0)</f>
        <v>1380</v>
      </c>
      <c r="AN10" s="78">
        <f>VLOOKUP(年度マスタ!$K$4&amp;"_"&amp;$AG10,データシート1!$A:$BT,MATCH("ab_"&amp;AN$2,データシート1!$A$1:$BT$1,0),0)</f>
        <v>505</v>
      </c>
      <c r="AO10" s="78">
        <f>VLOOKUP(年度マスタ!$K$4&amp;"_"&amp;$AG10,データシート1!$A:$BT,MATCH("ab_"&amp;AO$2,データシート1!$A$1:$BT$1,0),0)</f>
        <v>2719</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5.2009999999999996</v>
      </c>
      <c r="AI11" s="78">
        <f>VLOOKUP(年度マスタ!$K$4&amp;"_"&amp;$AG11,データシート1!$A:$BT,MATCH("ab_"&amp;AI$2,データシート1!$A$1:$BT$1,0),0)</f>
        <v>114</v>
      </c>
      <c r="AJ11" s="78">
        <f>VLOOKUP(年度マスタ!$K$4&amp;"_"&amp;$AG11,データシート1!$A:$BT,MATCH("ab_"&amp;AJ$2,データシート1!$A$1:$BT$1,0),0)</f>
        <v>90</v>
      </c>
      <c r="AK11" s="78">
        <f>VLOOKUP(年度マスタ!$K$4&amp;"_"&amp;$AG11,データシート1!$A:$BT,MATCH("ab_"&amp;AK$2,データシート1!$A$1:$BT$1,0),0)</f>
        <v>525</v>
      </c>
      <c r="AL11" s="78">
        <f>VLOOKUP(年度マスタ!$K$4&amp;"_"&amp;$AG11,データシート1!$A:$BT,MATCH("ab_"&amp;AL$2,データシート1!$A$1:$BT$1,0),0)</f>
        <v>1200</v>
      </c>
      <c r="AM11" s="78">
        <f>VLOOKUP(年度マスタ!$K$4&amp;"_"&amp;$AG11,データシート1!$A:$BT,MATCH("ab_"&amp;AM$2,データシート1!$A$1:$BT$1,0),0)</f>
        <v>1362</v>
      </c>
      <c r="AN11" s="78">
        <f>VLOOKUP(年度マスタ!$K$4&amp;"_"&amp;$AG11,データシート1!$A:$BT,MATCH("ab_"&amp;AN$2,データシート1!$A$1:$BT$1,0),0)</f>
        <v>504</v>
      </c>
      <c r="AO11" s="78">
        <f>VLOOKUP(年度マスタ!$K$4&amp;"_"&amp;$AG11,データシート1!$A:$BT,MATCH("ab_"&amp;AO$2,データシート1!$A$1:$BT$1,0),0)</f>
        <v>2666</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5.6872999999999996</v>
      </c>
      <c r="AI12" s="78">
        <f>VLOOKUP(年度マスタ!$K$4&amp;"_"&amp;$AG12,データシート1!$A:$BT,MATCH("ab_"&amp;AI$2,データシート1!$A$1:$BT$1,0),0)</f>
        <v>94</v>
      </c>
      <c r="AJ12" s="78">
        <f>VLOOKUP(年度マスタ!$K$4&amp;"_"&amp;$AG12,データシート1!$A:$BT,MATCH("ab_"&amp;AJ$2,データシート1!$A$1:$BT$1,0),0)</f>
        <v>80</v>
      </c>
      <c r="AK12" s="78">
        <f>VLOOKUP(年度マスタ!$K$4&amp;"_"&amp;$AG12,データシート1!$A:$BT,MATCH("ab_"&amp;AK$2,データシート1!$A$1:$BT$1,0),0)</f>
        <v>521</v>
      </c>
      <c r="AL12" s="78">
        <f>VLOOKUP(年度マスタ!$K$4&amp;"_"&amp;$AG12,データシート1!$A:$BT,MATCH("ab_"&amp;AL$2,データシート1!$A$1:$BT$1,0),0)</f>
        <v>1188</v>
      </c>
      <c r="AM12" s="78">
        <f>VLOOKUP(年度マスタ!$K$4&amp;"_"&amp;$AG12,データシート1!$A:$BT,MATCH("ab_"&amp;AM$2,データシート1!$A$1:$BT$1,0),0)</f>
        <v>1350</v>
      </c>
      <c r="AN12" s="78">
        <f>VLOOKUP(年度マスタ!$K$4&amp;"_"&amp;$AG12,データシート1!$A:$BT,MATCH("ab_"&amp;AN$2,データシート1!$A$1:$BT$1,0),0)</f>
        <v>489</v>
      </c>
      <c r="AO12" s="78">
        <f>VLOOKUP(年度マスタ!$K$4&amp;"_"&amp;$AG12,データシート1!$A:$BT,MATCH("ab_"&amp;AO$2,データシート1!$A$1:$BT$1,0),0)</f>
        <v>2586</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5.5499000000000001</v>
      </c>
      <c r="AI13" s="78">
        <f>VLOOKUP(年度マスタ!$K$4&amp;"_"&amp;$AG13,データシート1!$A:$BT,MATCH("ab_"&amp;AI$2,データシート1!$A$1:$BT$1,0),0)</f>
        <v>94</v>
      </c>
      <c r="AJ13" s="78">
        <f>VLOOKUP(年度マスタ!$K$4&amp;"_"&amp;$AG13,データシート1!$A:$BT,MATCH("ab_"&amp;AJ$2,データシート1!$A$1:$BT$1,0),0)</f>
        <v>80</v>
      </c>
      <c r="AK13" s="78">
        <f>VLOOKUP(年度マスタ!$K$4&amp;"_"&amp;$AG13,データシート1!$A:$BT,MATCH("ab_"&amp;AK$2,データシート1!$A$1:$BT$1,0),0)</f>
        <v>521</v>
      </c>
      <c r="AL13" s="78">
        <f>VLOOKUP(年度マスタ!$K$4&amp;"_"&amp;$AG13,データシート1!$A:$BT,MATCH("ab_"&amp;AL$2,データシート1!$A$1:$BT$1,0),0)</f>
        <v>1160</v>
      </c>
      <c r="AM13" s="78">
        <f>VLOOKUP(年度マスタ!$K$4&amp;"_"&amp;$AG13,データシート1!$A:$BT,MATCH("ab_"&amp;AM$2,データシート1!$A$1:$BT$1,0),0)</f>
        <v>1322</v>
      </c>
      <c r="AN13" s="78">
        <f>VLOOKUP(年度マスタ!$K$4&amp;"_"&amp;$AG13,データシート1!$A:$BT,MATCH("ab_"&amp;AN$2,データシート1!$A$1:$BT$1,0),0)</f>
        <v>475</v>
      </c>
      <c r="AO13" s="78">
        <f>VLOOKUP(年度マスタ!$K$4&amp;"_"&amp;$AG13,データシート1!$A:$BT,MATCH("ab_"&amp;AO$2,データシート1!$A$1:$BT$1,0),0)</f>
        <v>2520</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4.5202</v>
      </c>
      <c r="AI14" s="78">
        <f>VLOOKUP(年度マスタ!$K$4&amp;"_"&amp;$AG14,データシート1!$A:$BT,MATCH("ab_"&amp;AI$2,データシート1!$A$1:$BT$1,0),0)</f>
        <v>94</v>
      </c>
      <c r="AJ14" s="78">
        <f>VLOOKUP(年度マスタ!$K$4&amp;"_"&amp;$AG14,データシート1!$A:$BT,MATCH("ab_"&amp;AJ$2,データシート1!$A$1:$BT$1,0),0)</f>
        <v>80</v>
      </c>
      <c r="AK14" s="78">
        <f>VLOOKUP(年度マスタ!$K$4&amp;"_"&amp;$AG14,データシート1!$A:$BT,MATCH("ab_"&amp;AK$2,データシート1!$A$1:$BT$1,0),0)</f>
        <v>521</v>
      </c>
      <c r="AL14" s="78">
        <f>VLOOKUP(年度マスタ!$K$4&amp;"_"&amp;$AG14,データシート1!$A:$BT,MATCH("ab_"&amp;AL$2,データシート1!$A$1:$BT$1,0),0)</f>
        <v>1152</v>
      </c>
      <c r="AM14" s="78">
        <f>VLOOKUP(年度マスタ!$K$4&amp;"_"&amp;$AG14,データシート1!$A:$BT,MATCH("ab_"&amp;AM$2,データシート1!$A$1:$BT$1,0),0)</f>
        <v>1334</v>
      </c>
      <c r="AN14" s="78">
        <f>VLOOKUP(年度マスタ!$K$4&amp;"_"&amp;$AG14,データシート1!$A:$BT,MATCH("ab_"&amp;AN$2,データシート1!$A$1:$BT$1,0),0)</f>
        <v>500</v>
      </c>
      <c r="AO14" s="78">
        <f>VLOOKUP(年度マスタ!$K$4&amp;"_"&amp;$AG14,データシート1!$A:$BT,MATCH("ab_"&amp;AO$2,データシート1!$A$1:$BT$1,0),0)</f>
        <v>2444</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4.7526000000000002</v>
      </c>
      <c r="AI15" s="78">
        <f>VLOOKUP(年度マスタ!$K$4&amp;"_"&amp;$AG15,データシート1!$A:$BT,MATCH("ab_"&amp;AI$2,データシート1!$A$1:$BT$1,0),0)</f>
        <v>94</v>
      </c>
      <c r="AJ15" s="78">
        <f>VLOOKUP(年度マスタ!$K$4&amp;"_"&amp;$AG15,データシート1!$A:$BT,MATCH("ab_"&amp;AJ$2,データシート1!$A$1:$BT$1,0),0)</f>
        <v>80</v>
      </c>
      <c r="AK15" s="78">
        <f>VLOOKUP(年度マスタ!$K$4&amp;"_"&amp;$AG15,データシート1!$A:$BT,MATCH("ab_"&amp;AK$2,データシート1!$A$1:$BT$1,0),0)</f>
        <v>521</v>
      </c>
      <c r="AL15" s="78">
        <f>VLOOKUP(年度マスタ!$K$4&amp;"_"&amp;$AG15,データシート1!$A:$BT,MATCH("ab_"&amp;AL$2,データシート1!$A$1:$BT$1,0),0)</f>
        <v>1133</v>
      </c>
      <c r="AM15" s="78">
        <f>VLOOKUP(年度マスタ!$K$4&amp;"_"&amp;$AG15,データシート1!$A:$BT,MATCH("ab_"&amp;AM$2,データシート1!$A$1:$BT$1,0),0)</f>
        <v>1325</v>
      </c>
      <c r="AN15" s="78">
        <f>VLOOKUP(年度マスタ!$K$4&amp;"_"&amp;$AG15,データシート1!$A:$BT,MATCH("ab_"&amp;AN$2,データシート1!$A$1:$BT$1,0),0)</f>
        <v>489</v>
      </c>
      <c r="AO15" s="78">
        <f>VLOOKUP(年度マスタ!$K$4&amp;"_"&amp;$AG15,データシート1!$A:$BT,MATCH("ab_"&amp;AO$2,データシート1!$A$1:$BT$1,0),0)</f>
        <v>2375</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4.4984000000000002</v>
      </c>
      <c r="AI16" s="78">
        <f>VLOOKUP(年度マスタ!$K$4&amp;"_"&amp;$AG16,データシート1!$A:$BT,MATCH("ab_"&amp;AI$2,データシート1!$A$1:$BT$1,0),0)</f>
        <v>94</v>
      </c>
      <c r="AJ16" s="78">
        <f>VLOOKUP(年度マスタ!$K$4&amp;"_"&amp;$AG16,データシート1!$A:$BT,MATCH("ab_"&amp;AJ$2,データシート1!$A$1:$BT$1,0),0)</f>
        <v>80</v>
      </c>
      <c r="AK16" s="78">
        <f>VLOOKUP(年度マスタ!$K$4&amp;"_"&amp;$AG16,データシート1!$A:$BT,MATCH("ab_"&amp;AK$2,データシート1!$A$1:$BT$1,0),0)</f>
        <v>521</v>
      </c>
      <c r="AL16" s="78">
        <f>VLOOKUP(年度マスタ!$K$4&amp;"_"&amp;$AG16,データシート1!$A:$BT,MATCH("ab_"&amp;AL$2,データシート1!$A$1:$BT$1,0),0)</f>
        <v>1143</v>
      </c>
      <c r="AM16" s="78">
        <f>VLOOKUP(年度マスタ!$K$4&amp;"_"&amp;$AG16,データシート1!$A:$BT,MATCH("ab_"&amp;AM$2,データシート1!$A$1:$BT$1,0),0)</f>
        <v>1297</v>
      </c>
      <c r="AN16" s="78">
        <f>VLOOKUP(年度マスタ!$K$4&amp;"_"&amp;$AG16,データシート1!$A:$BT,MATCH("ab_"&amp;AN$2,データシート1!$A$1:$BT$1,0),0)</f>
        <v>479</v>
      </c>
      <c r="AO16" s="78">
        <f>VLOOKUP(年度マスタ!$K$4&amp;"_"&amp;$AG16,データシート1!$A:$BT,MATCH("ab_"&amp;AO$2,データシート1!$A$1:$BT$1,0),0)</f>
        <v>2311</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5.8696999999999999</v>
      </c>
      <c r="AI17" s="151">
        <f>VLOOKUP(年度マスタ!$K$4&amp;"_"&amp;$AG17,データシート1!$A:$BT,MATCH("ab_"&amp;AI$2,データシート1!$A$1:$BT$1,0),0)</f>
        <v>94</v>
      </c>
      <c r="AJ17" s="151">
        <f>VLOOKUP(年度マスタ!$K$4&amp;"_"&amp;$AG17,データシート1!$A:$BT,MATCH("ab_"&amp;AJ$2,データシート1!$A$1:$BT$1,0),0)</f>
        <v>80</v>
      </c>
      <c r="AK17" s="151">
        <f>VLOOKUP(年度マスタ!$K$4&amp;"_"&amp;$AG17,データシート1!$A:$BT,MATCH("ab_"&amp;AK$2,データシート1!$A$1:$BT$1,0),0)</f>
        <v>521</v>
      </c>
      <c r="AL17" s="151">
        <f>VLOOKUP(年度マスタ!$K$4&amp;"_"&amp;$AG17,データシート1!$A:$BT,MATCH("ab_"&amp;AL$2,データシート1!$A$1:$BT$1,0),0)</f>
        <v>1102</v>
      </c>
      <c r="AM17" s="151">
        <f>VLOOKUP(年度マスタ!$K$4&amp;"_"&amp;$AG17,データシート1!$A:$BT,MATCH("ab_"&amp;AM$2,データシート1!$A$1:$BT$1,0),0)</f>
        <v>1270</v>
      </c>
      <c r="AN17" s="151">
        <f>VLOOKUP(年度マスタ!$K$4&amp;"_"&amp;$AG17,データシート1!$A:$BT,MATCH("ab_"&amp;AN$2,データシート1!$A$1:$BT$1,0),0)</f>
        <v>446</v>
      </c>
      <c r="AO17" s="151">
        <f>VLOOKUP(年度マスタ!$K$4&amp;"_"&amp;$AG17,データシート1!$A:$BT,MATCH("ab_"&amp;AO$2,データシート1!$A$1:$BT$1,0),0)</f>
        <v>2253</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4.4340000000000002</v>
      </c>
      <c r="AI18" s="78">
        <f>VLOOKUP(年度マスタ!$K$4&amp;"_"&amp;$AG18,データシート1!$A:$BT,MATCH("ab_"&amp;AI$2,データシート1!$A$1:$BT$1,0),0)</f>
        <v>74</v>
      </c>
      <c r="AJ18" s="78">
        <f>VLOOKUP(年度マスタ!$K$4&amp;"_"&amp;$AG18,データシート1!$A:$BT,MATCH("ab_"&amp;AJ$2,データシート1!$A$1:$BT$1,0),0)</f>
        <v>77</v>
      </c>
      <c r="AK18" s="78">
        <f>VLOOKUP(年度マスタ!$K$4&amp;"_"&amp;$AG18,データシート1!$A:$BT,MATCH("ab_"&amp;AK$2,データシート1!$A$1:$BT$1,0),0)</f>
        <v>553</v>
      </c>
      <c r="AL18" s="78">
        <f>VLOOKUP(年度マスタ!$K$4&amp;"_"&amp;$AG18,データシート1!$A:$BT,MATCH("ab_"&amp;AL$2,データシート1!$A$1:$BT$1,0),0)</f>
        <v>1095</v>
      </c>
      <c r="AM18" s="78">
        <f>VLOOKUP(年度マスタ!$K$4&amp;"_"&amp;$AG18,データシート1!$A:$BT,MATCH("ab_"&amp;AM$2,データシート1!$A$1:$BT$1,0),0)</f>
        <v>1240</v>
      </c>
      <c r="AN18" s="78">
        <f>VLOOKUP(年度マスタ!$K$4&amp;"_"&amp;$AG18,データシート1!$A:$BT,MATCH("ab_"&amp;AN$2,データシート1!$A$1:$BT$1,0),0)</f>
        <v>451</v>
      </c>
      <c r="AO18" s="78">
        <f>VLOOKUP(年度マスタ!$K$4&amp;"_"&amp;$AG18,データシート1!$A:$BT,MATCH("ab_"&amp;AO$2,データシート1!$A$1:$BT$1,0),0)</f>
        <v>2192</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8.8646999999999991</v>
      </c>
      <c r="AI19" s="78">
        <f>VLOOKUP(年度マスタ!$K$4&amp;"_"&amp;$AG19,データシート1!$A:$BT,MATCH("ab_"&amp;AI$2,データシート1!$A$1:$BT$1,0),0)</f>
        <v>74</v>
      </c>
      <c r="AJ19" s="78">
        <f>VLOOKUP(年度マスタ!$K$4&amp;"_"&amp;$AG19,データシート1!$A:$BT,MATCH("ab_"&amp;AJ$2,データシート1!$A$1:$BT$1,0),0)</f>
        <v>77</v>
      </c>
      <c r="AK19" s="78">
        <f>VLOOKUP(年度マスタ!$K$4&amp;"_"&amp;$AG19,データシート1!$A:$BT,MATCH("ab_"&amp;AK$2,データシート1!$A$1:$BT$1,0),0)</f>
        <v>553</v>
      </c>
      <c r="AL19" s="78">
        <f>VLOOKUP(年度マスタ!$K$4&amp;"_"&amp;$AG19,データシート1!$A:$BT,MATCH("ab_"&amp;AL$2,データシート1!$A$1:$BT$1,0),0)</f>
        <v>1077</v>
      </c>
      <c r="AM19" s="78">
        <f>VLOOKUP(年度マスタ!$K$4&amp;"_"&amp;$AG19,データシート1!$A:$BT,MATCH("ab_"&amp;AM$2,データシート1!$A$1:$BT$1,0),0)</f>
        <v>1218</v>
      </c>
      <c r="AN19" s="78">
        <f>VLOOKUP(年度マスタ!$K$4&amp;"_"&amp;$AG19,データシート1!$A:$BT,MATCH("ab_"&amp;AN$2,データシート1!$A$1:$BT$1,0),0)</f>
        <v>443</v>
      </c>
      <c r="AO19" s="78">
        <f>VLOOKUP(年度マスタ!$K$4&amp;"_"&amp;$AG19,データシート1!$A:$BT,MATCH("ab_"&amp;AO$2,データシート1!$A$1:$BT$1,0),0)</f>
        <v>2113</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9.3117999999999999</v>
      </c>
      <c r="AI20" s="78">
        <f>VLOOKUP(年度マスタ!$K$4&amp;"_"&amp;$AG20,データシート1!$A:$BT,MATCH("ab_"&amp;AI$2,データシート1!$A$1:$BT$1,0),0)</f>
        <v>74</v>
      </c>
      <c r="AJ20" s="78">
        <f>VLOOKUP(年度マスタ!$K$4&amp;"_"&amp;$AG20,データシート1!$A:$BT,MATCH("ab_"&amp;AJ$2,データシート1!$A$1:$BT$1,0),0)</f>
        <v>77</v>
      </c>
      <c r="AK20" s="78">
        <f>VLOOKUP(年度マスタ!$K$4&amp;"_"&amp;$AG20,データシート1!$A:$BT,MATCH("ab_"&amp;AK$2,データシート1!$A$1:$BT$1,0),0)</f>
        <v>553</v>
      </c>
      <c r="AL20" s="78">
        <f>VLOOKUP(年度マスタ!$K$4&amp;"_"&amp;$AG20,データシート1!$A:$BT,MATCH("ab_"&amp;AL$2,データシート1!$A$1:$BT$1,0),0)</f>
        <v>1043</v>
      </c>
      <c r="AM20" s="78">
        <f>VLOOKUP(年度マスタ!$K$4&amp;"_"&amp;$AG20,データシート1!$A:$BT,MATCH("ab_"&amp;AM$2,データシート1!$A$1:$BT$1,0),0)</f>
        <v>1196</v>
      </c>
      <c r="AN20" s="78">
        <f>VLOOKUP(年度マスタ!$K$4&amp;"_"&amp;$AG20,データシート1!$A:$BT,MATCH("ab_"&amp;AN$2,データシート1!$A$1:$BT$1,0),0)</f>
        <v>434</v>
      </c>
      <c r="AO20" s="78">
        <f>VLOOKUP(年度マスタ!$K$4&amp;"_"&amp;$AG20,データシート1!$A:$BT,MATCH("ab_"&amp;AO$2,データシート1!$A$1:$BT$1,0),0)</f>
        <v>2029</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1645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上小阿仁村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05327</v>
      </c>
      <c r="BF13" s="70" t="str">
        <f>年度マスタ!K4</f>
        <v>05327</v>
      </c>
      <c r="BG13" s="70" t="str">
        <f>年度マスタ!K4</f>
        <v>05327</v>
      </c>
      <c r="BH13" s="278" t="s">
        <v>195</v>
      </c>
      <c r="BI13" s="278" t="s">
        <v>195</v>
      </c>
      <c r="BJ13" s="278" t="s">
        <v>195</v>
      </c>
      <c r="BK13" s="278" t="str">
        <f>年度マスタ!K4</f>
        <v>05327</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上小阿仁村</v>
      </c>
      <c r="BF14" s="70" t="str">
        <f>AP2</f>
        <v>上小阿仁村</v>
      </c>
      <c r="BG14" s="70" t="str">
        <f>AP2</f>
        <v>上小阿仁村</v>
      </c>
      <c r="BH14" s="70" t="s">
        <v>205</v>
      </c>
      <c r="BI14" s="70" t="s">
        <v>205</v>
      </c>
      <c r="BJ14" s="70" t="s">
        <v>205</v>
      </c>
      <c r="BK14" s="70" t="str">
        <f>AP2</f>
        <v>上小阿仁村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1647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7.7876593231887696</v>
      </c>
      <c r="AG24" s="877">
        <f t="shared" ref="AG24:AP24" si="11">AG25+AG29</f>
        <v>7.5745153877809619</v>
      </c>
      <c r="AH24" s="877">
        <f t="shared" si="11"/>
        <v>6.8356999706384833</v>
      </c>
      <c r="AI24" s="877">
        <f t="shared" si="11"/>
        <v>7.7468366685670471</v>
      </c>
      <c r="AJ24" s="877">
        <f t="shared" si="11"/>
        <v>7.8572522219821899</v>
      </c>
      <c r="AK24" s="877">
        <f t="shared" si="11"/>
        <v>7.3282005618711619</v>
      </c>
      <c r="AL24" s="877">
        <f t="shared" si="11"/>
        <v>6.8381826996577821</v>
      </c>
      <c r="AM24" s="877">
        <f t="shared" si="11"/>
        <v>6.6347810738858639</v>
      </c>
      <c r="AN24" s="877">
        <f t="shared" si="11"/>
        <v>6.6854223735086311</v>
      </c>
      <c r="AO24" s="877">
        <f t="shared" si="11"/>
        <v>5.7294923955587915</v>
      </c>
      <c r="AP24" s="878">
        <f t="shared" si="11"/>
        <v>6.7305654068878251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4.8188823745485374</v>
      </c>
      <c r="AG25" s="879">
        <f>①CO2排出量の現状把握!AA35</f>
        <v>4.6206988964913229</v>
      </c>
      <c r="AH25" s="879">
        <f>①CO2排出量の現状把握!AB35</f>
        <v>3.9211259608621232</v>
      </c>
      <c r="AI25" s="879">
        <f>①CO2排出量の現状把握!AC35</f>
        <v>4.9219874165412989</v>
      </c>
      <c r="AJ25" s="879">
        <f>①CO2排出量の現状把握!AD35</f>
        <v>5.1745050317642933</v>
      </c>
      <c r="AK25" s="879">
        <f>①CO2排出量の現状把握!AE35</f>
        <v>4.9962987219733339</v>
      </c>
      <c r="AL25" s="879">
        <f>①CO2排出量の現状把握!AF35</f>
        <v>4.7405544143553744</v>
      </c>
      <c r="AM25" s="879">
        <f>①CO2排出量の現状把握!AG35</f>
        <v>4.4369208964464839</v>
      </c>
      <c r="AN25" s="879">
        <f>①CO2排出量の現状把握!AH35</f>
        <v>4.608320067394116</v>
      </c>
      <c r="AO25" s="879">
        <f>①CO2排出量の現状把握!AI35</f>
        <v>3.6619332894063983</v>
      </c>
      <c r="AP25" s="880">
        <f>①CO2排出量の現状把握!AJ35</f>
        <v>4.327971490248971</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0.9465802284480862</v>
      </c>
      <c r="AG26" s="881">
        <f>①CO2排出量の現状把握!AA36</f>
        <v>0.8201134774715293</v>
      </c>
      <c r="AH26" s="881">
        <f>①CO2排出量の現状把握!AB36</f>
        <v>0.86824947246873074</v>
      </c>
      <c r="AI26" s="881">
        <f>①CO2排出量の現状把握!AC36</f>
        <v>0.72127192986662247</v>
      </c>
      <c r="AJ26" s="881">
        <f>①CO2排出量の現状把握!AD36</f>
        <v>0.71515020631031945</v>
      </c>
      <c r="AK26" s="881">
        <f>①CO2排出量の現状把握!AE36</f>
        <v>0.73842091673133292</v>
      </c>
      <c r="AL26" s="881">
        <f>①CO2排出量の現状把握!AF36</f>
        <v>0.62672380162805652</v>
      </c>
      <c r="AM26" s="881">
        <f>①CO2排出量の現状把握!AG36</f>
        <v>0.65824956123131706</v>
      </c>
      <c r="AN26" s="881">
        <f>①CO2排出量の現状把握!AH36</f>
        <v>0.81437319084132109</v>
      </c>
      <c r="AO26" s="881">
        <f>①CO2排出量の現状把握!AI36</f>
        <v>0.58419196632226322</v>
      </c>
      <c r="AP26" s="882">
        <f>①CO2排出量の現状把握!AJ36</f>
        <v>1.1251782732225832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0.40010303613015302</v>
      </c>
      <c r="AG27" s="881">
        <f>①CO2排出量の現状把握!AA37</f>
        <v>0.37196214538180727</v>
      </c>
      <c r="AH27" s="881">
        <f>①CO2排出量の現状把握!AB37</f>
        <v>0.33754193330421511</v>
      </c>
      <c r="AI27" s="881">
        <f>①CO2排出量の現状把握!AC37</f>
        <v>0.29723925690445918</v>
      </c>
      <c r="AJ27" s="881">
        <f>①CO2排出量の現状把握!AD37</f>
        <v>0.28033119836492332</v>
      </c>
      <c r="AK27" s="881">
        <f>①CO2排出量の現状把握!AE37</f>
        <v>0.29797923875501786</v>
      </c>
      <c r="AL27" s="881">
        <f>①CO2排出量の現状把握!AF37</f>
        <v>0.2891231402224172</v>
      </c>
      <c r="AM27" s="881">
        <f>①CO2排出量の現状把握!AG37</f>
        <v>0.27339683350091143</v>
      </c>
      <c r="AN27" s="881">
        <f>①CO2排出量の現状把握!AH37</f>
        <v>0.25621349058673532</v>
      </c>
      <c r="AO27" s="881">
        <f>①CO2排出量の現状把握!AI37</f>
        <v>0.23428599433639605</v>
      </c>
      <c r="AP27" s="882">
        <f>①CO2排出量の現状把握!AJ37</f>
        <v>0.22921836354115452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3.472199109970298</v>
      </c>
      <c r="AG28" s="881">
        <f>①CO2排出量の現状把握!AA38</f>
        <v>3.428623273637986</v>
      </c>
      <c r="AH28" s="881">
        <f>①CO2排出量の現状把握!AB38</f>
        <v>2.7153345550891772</v>
      </c>
      <c r="AI28" s="881">
        <f>①CO2排出量の現状把握!AC38</f>
        <v>3.903476229770217</v>
      </c>
      <c r="AJ28" s="881">
        <f>①CO2排出量の現状把握!AD38</f>
        <v>4.1790236270890508</v>
      </c>
      <c r="AK28" s="881">
        <f>①CO2排出量の現状把握!AE38</f>
        <v>3.9598985664869835</v>
      </c>
      <c r="AL28" s="881">
        <f>①CO2排出量の現状把握!AF38</f>
        <v>3.8247074725049011</v>
      </c>
      <c r="AM28" s="881">
        <f>①CO2排出量の現状把握!AG38</f>
        <v>3.505274501714255</v>
      </c>
      <c r="AN28" s="881">
        <f>①CO2排出量の現状把握!AH38</f>
        <v>3.5377333859660598</v>
      </c>
      <c r="AO28" s="881">
        <f>①CO2排出量の現状把握!AI38</f>
        <v>2.8434553287477389</v>
      </c>
      <c r="AP28" s="882">
        <f>①CO2排出量の現状把握!AJ38</f>
        <v>2.9735748534852333</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2.9687769486402318</v>
      </c>
      <c r="AG29" s="883">
        <f>①CO2排出量の現状把握!AA39</f>
        <v>2.953816491289639</v>
      </c>
      <c r="AH29" s="883">
        <f>①CO2排出量の現状把握!AB39</f>
        <v>2.9145740097763602</v>
      </c>
      <c r="AI29" s="883">
        <f>①CO2排出量の現状把握!AC39</f>
        <v>2.8248492520257482</v>
      </c>
      <c r="AJ29" s="883">
        <f>①CO2排出量の現状把握!AD39</f>
        <v>2.6827471902178961</v>
      </c>
      <c r="AK29" s="883">
        <f>①CO2排出量の現状把握!AE39</f>
        <v>2.3319018398978275</v>
      </c>
      <c r="AL29" s="883">
        <f>①CO2排出量の現状把握!AF39</f>
        <v>2.0976282853024082</v>
      </c>
      <c r="AM29" s="883">
        <f>①CO2排出量の現状把握!AG39</f>
        <v>2.19786017743938</v>
      </c>
      <c r="AN29" s="883">
        <f>①CO2排出量の現状把握!AH39</f>
        <v>2.0771023061145146</v>
      </c>
      <c r="AO29" s="883">
        <f>①CO2排出量の現状把握!AI39</f>
        <v>2.0675591061523928</v>
      </c>
      <c r="AP29" s="884">
        <f>①CO2排出量の現状把握!AJ39</f>
        <v>2.4025939166388546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上小阿仁村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1625</v>
      </c>
      <c r="AE4" s="1118" t="s">
        <v>1626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1624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12.5</v>
      </c>
      <c r="K6" s="619">
        <f>VLOOKUP(年度マスタ!$K$4&amp;"_"&amp;K$5,データシート1!$A:$BT,MATCH("cb_"&amp;$G6,データシート1!$A$1:$BT$1,0),0)</f>
        <v>21.1</v>
      </c>
      <c r="L6" s="619">
        <f>VLOOKUP(年度マスタ!$K$4&amp;"_"&amp;L$5,データシート1!$A:$BT,MATCH("cb_"&amp;$G6,データシート1!$A$1:$BT$1,0),0)</f>
        <v>21.1</v>
      </c>
      <c r="M6" s="619">
        <f>VLOOKUP(年度マスタ!$K$4&amp;"_"&amp;M$5,データシート1!$A:$BT,MATCH("cb_"&amp;$G6,データシート1!$A$1:$BT$1,0),0)</f>
        <v>29</v>
      </c>
      <c r="N6" s="619">
        <f>VLOOKUP(年度マスタ!$K$4&amp;"_"&amp;N$5,データシート1!$A:$BT,MATCH("cb_"&amp;$G6,データシート1!$A$1:$BT$1,0),0)</f>
        <v>48.900000000000013</v>
      </c>
      <c r="O6" s="619">
        <f>VLOOKUP(年度マスタ!$K$4&amp;"_"&amp;O$5,データシート1!$A:$BT,MATCH("cb_"&amp;$G6,データシート1!$A$1:$BT$1,0),0)</f>
        <v>48.9</v>
      </c>
      <c r="P6" s="619">
        <f>VLOOKUP(年度マスタ!$K$4&amp;"_"&amp;P$5,データシート1!$A:$BT,MATCH("cb_"&amp;$G6,データシート1!$A$1:$BT$1,0),0)</f>
        <v>61.9</v>
      </c>
      <c r="Q6" s="619">
        <f>VLOOKUP(年度マスタ!$K$4&amp;"_"&amp;Q$5,データシート1!$A:$BT,MATCH("cb_"&amp;$G6,データシート1!$A$1:$BT$1,0),0)</f>
        <v>61.9</v>
      </c>
      <c r="R6" s="633">
        <f>VLOOKUP(年度マスタ!$K$4&amp;"_"&amp;R$5,データシート1!$A:$BT,MATCH("cb_"&amp;$G6,データシート1!$A$1:$BT$1,0),0)</f>
        <v>61.9</v>
      </c>
      <c r="S6" s="568"/>
      <c r="T6" s="190"/>
      <c r="U6" s="581"/>
      <c r="V6" s="195"/>
      <c r="W6" s="195"/>
      <c r="X6" s="195"/>
      <c r="Y6" s="196" t="s">
        <v>372</v>
      </c>
      <c r="Z6" s="663" t="s">
        <v>373</v>
      </c>
      <c r="AA6" s="663"/>
      <c r="AB6" s="663"/>
      <c r="AC6" s="664">
        <f>SUM(AC7:AC8)</f>
        <v>88600</v>
      </c>
      <c r="AD6" s="664">
        <f>SUM(AD7:AD8)</f>
        <v>98288.338999999993</v>
      </c>
      <c r="AE6" s="665">
        <f>$AD6*3600/100000000</f>
        <v>3.5383802039999996</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399.2</v>
      </c>
      <c r="K7" s="617">
        <f>VLOOKUP(年度マスタ!$K$4&amp;"_"&amp;K$5,データシート1!$A:$BT,MATCH("cb_"&amp;$G7,データシート1!$A$1:$BT$1,0),0)</f>
        <v>795.6</v>
      </c>
      <c r="L7" s="617">
        <f>VLOOKUP(年度マスタ!$K$4&amp;"_"&amp;L$5,データシート1!$A:$BT,MATCH("cb_"&amp;$G7,データシート1!$A$1:$BT$1,0),0)</f>
        <v>811.5</v>
      </c>
      <c r="M7" s="617">
        <f>VLOOKUP(年度マスタ!$K$4&amp;"_"&amp;M$5,データシート1!$A:$BT,MATCH("cb_"&amp;$G7,データシート1!$A$1:$BT$1,0),0)</f>
        <v>812</v>
      </c>
      <c r="N7" s="617">
        <f>VLOOKUP(年度マスタ!$K$4&amp;"_"&amp;N$5,データシート1!$A:$BT,MATCH("cb_"&amp;$G7,データシート1!$A$1:$BT$1,0),0)</f>
        <v>811.5</v>
      </c>
      <c r="O7" s="617">
        <f>VLOOKUP(年度マスタ!$K$4&amp;"_"&amp;O$5,データシート1!$A:$BT,MATCH("cb_"&amp;$G7,データシート1!$A$1:$BT$1,0),0)</f>
        <v>811.5</v>
      </c>
      <c r="P7" s="617">
        <f>VLOOKUP(年度マスタ!$K$4&amp;"_"&amp;P$5,データシート1!$A:$BT,MATCH("cb_"&amp;$G7,データシート1!$A$1:$BT$1,0),0)</f>
        <v>811.5</v>
      </c>
      <c r="Q7" s="617">
        <f>VLOOKUP(年度マスタ!$K$4&amp;"_"&amp;Q$5,データシート1!$A:$BT,MATCH("cb_"&amp;$G7,データシート1!$A$1:$BT$1,0),0)</f>
        <v>811.5</v>
      </c>
      <c r="R7" s="634">
        <f>VLOOKUP(年度マスタ!$K$4&amp;"_"&amp;R$5,データシート1!$A:$BT,MATCH("cb_"&amp;$G7,データシート1!$A$1:$BT$1,0),0)</f>
        <v>811.5</v>
      </c>
      <c r="S7" s="568"/>
      <c r="T7" s="190"/>
      <c r="U7" s="581"/>
      <c r="V7" s="195"/>
      <c r="W7" s="195"/>
      <c r="X7" s="195"/>
      <c r="Y7" s="196" t="s">
        <v>375</v>
      </c>
      <c r="Z7" s="212" t="s">
        <v>376</v>
      </c>
      <c r="AA7" s="212"/>
      <c r="AB7" s="212"/>
      <c r="AC7" s="1022">
        <f>VLOOKUP(年度マスタ!$K$4&amp;"_"&amp;年度マスタ!$K$9,データシート3!A:AB,MATCH("ea_"&amp;$Y7&amp;"_設備",データシート3!$A$1:$AB$1,0),0)</f>
        <v>23869</v>
      </c>
      <c r="AD7" s="1022">
        <f>VLOOKUP(年度マスタ!$K$4&amp;"_"&amp;年度マスタ!$K$9,データシート3!A:AB,MATCH("ea_"&amp;$Y7&amp;"_年間発電",データシート3!$A$1:$AB$1,0),0)/10^3</f>
        <v>26464.062999999998</v>
      </c>
      <c r="AE7" s="554">
        <f t="shared" ref="AE7:AE16" si="0">$AD7*3600/100000000</f>
        <v>0.95270626800000002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64730.999999999993</v>
      </c>
      <c r="AD8" s="1022">
        <f>VLOOKUP(年度マスタ!$K$4&amp;"_"&amp;年度マスタ!$K$9,データシート3!A:AB,MATCH("ea_"&amp;$Y8&amp;"_年間発電",データシート3!$A$1:$AB$1,0),0)/10^3</f>
        <v>71824.275999999998</v>
      </c>
      <c r="AE8" s="554">
        <f t="shared" si="0"/>
        <v>2.5856739360000001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450</v>
      </c>
      <c r="K9" s="617">
        <f>VLOOKUP(年度マスタ!$K$4&amp;"_"&amp;K$5,データシート1!$A:$BT,MATCH("cb_"&amp;$G9,データシート1!$A$1:$BT$1,0),0)</f>
        <v>450</v>
      </c>
      <c r="L9" s="617">
        <f>VLOOKUP(年度マスタ!$K$4&amp;"_"&amp;L$5,データシート1!$A:$BT,MATCH("cb_"&amp;$G9,データシート1!$A$1:$BT$1,0),0)</f>
        <v>450</v>
      </c>
      <c r="M9" s="617">
        <f>VLOOKUP(年度マスタ!$K$4&amp;"_"&amp;M$5,データシート1!$A:$BT,MATCH("cb_"&amp;$G9,データシート1!$A$1:$BT$1,0),0)</f>
        <v>450</v>
      </c>
      <c r="N9" s="617">
        <f>VLOOKUP(年度マスタ!$K$4&amp;"_"&amp;N$5,データシート1!$A:$BT,MATCH("cb_"&amp;$G9,データシート1!$A$1:$BT$1,0),0)</f>
        <v>450</v>
      </c>
      <c r="O9" s="617">
        <f>VLOOKUP(年度マスタ!$K$4&amp;"_"&amp;O$5,データシート1!$A:$BT,MATCH("cb_"&amp;$G9,データシート1!$A$1:$BT$1,0),0)</f>
        <v>450</v>
      </c>
      <c r="P9" s="617">
        <f>VLOOKUP(年度マスタ!$K$4&amp;"_"&amp;P$5,データシート1!$A:$BT,MATCH("cb_"&amp;$G9,データシート1!$A$1:$BT$1,0),0)</f>
        <v>450</v>
      </c>
      <c r="Q9" s="617">
        <f>VLOOKUP(年度マスタ!$K$4&amp;"_"&amp;Q$5,データシート1!$A:$BT,MATCH("cb_"&amp;$G9,データシート1!$A$1:$BT$1,0),0)</f>
        <v>450</v>
      </c>
      <c r="R9" s="634">
        <f>VLOOKUP(年度マスタ!$K$4&amp;"_"&amp;R$5,データシート1!$A:$BT,MATCH("cb_"&amp;$G9,データシート1!$A$1:$BT$1,0),0)</f>
        <v>450</v>
      </c>
      <c r="S9" s="568"/>
      <c r="T9" s="190"/>
      <c r="U9" s="581"/>
      <c r="V9" s="195"/>
      <c r="W9" s="195"/>
      <c r="X9" s="195"/>
      <c r="Y9" s="196" t="s">
        <v>381</v>
      </c>
      <c r="Z9" s="208" t="s">
        <v>377</v>
      </c>
      <c r="AA9" s="208"/>
      <c r="AB9" s="208"/>
      <c r="AC9" s="666">
        <f>VLOOKUP(年度マスタ!$K$4&amp;"_"&amp;年度マスタ!$K$9,データシート3!A:AB,MATCH("ea_"&amp;$Y9&amp;"_設備",データシート3!$A$1:$AB$1,0),0)</f>
        <v>628400</v>
      </c>
      <c r="AD9" s="666">
        <f>VLOOKUP(年度マスタ!$K$4&amp;"_"&amp;年度マスタ!$K$9,データシート3!A:AB,MATCH("ea_"&amp;$Y9&amp;"_年間発電",データシート3!$A$1:$AB$1,0),0)/10^3</f>
        <v>1447359.5589999999</v>
      </c>
      <c r="AE9" s="667">
        <f t="shared" si="0"/>
        <v>52.104944123999999</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3864</v>
      </c>
      <c r="AD10" s="666">
        <f>SUM(AD11:AD12)</f>
        <v>22325.225999999995</v>
      </c>
      <c r="AE10" s="667">
        <f t="shared" si="0"/>
        <v>0.8037081359999998</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3864</v>
      </c>
      <c r="AD11" s="1022">
        <f>VLOOKUP(年度マスタ!$K$4&amp;"_"&amp;年度マスタ!$K$9,データシート3!A:AB,MATCH("ea_"&amp;$Y11&amp;"_年間発電",データシート3!$A$1:$AB$1,0),0)/10^3</f>
        <v>22325.225999999995</v>
      </c>
      <c r="AE11" s="554">
        <f t="shared" si="0"/>
        <v>0.8037081359999998</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861.7</v>
      </c>
      <c r="K12" s="651">
        <f t="shared" ref="K12:Q12" si="1">SUM(K6:K11)</f>
        <v>1266.7</v>
      </c>
      <c r="L12" s="651">
        <f t="shared" si="1"/>
        <v>1282.5999999999999</v>
      </c>
      <c r="M12" s="651">
        <f t="shared" si="1"/>
        <v>1291</v>
      </c>
      <c r="N12" s="651">
        <f t="shared" si="1"/>
        <v>1310.4000000000001</v>
      </c>
      <c r="O12" s="651">
        <f t="shared" si="1"/>
        <v>1310.4000000000001</v>
      </c>
      <c r="P12" s="651">
        <f t="shared" si="1"/>
        <v>1323.4</v>
      </c>
      <c r="Q12" s="651">
        <f t="shared" si="1"/>
        <v>1323.4</v>
      </c>
      <c r="R12" s="652">
        <f t="shared" ref="R12" si="2">SUM(R6:R11)</f>
        <v>1323.4</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1629</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9.6682649999999995E-2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1.3010765500000001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15.0015</v>
      </c>
      <c r="K19" s="615">
        <f>K6*別紙!$C5/100*別紙!$E5/10^3</f>
        <v>25.322531999999999</v>
      </c>
      <c r="L19" s="615">
        <f>L6*別紙!$C5/100*別紙!$E5/10^3</f>
        <v>25.322531999999999</v>
      </c>
      <c r="M19" s="615">
        <f>M6*別紙!$C5/100*別紙!$E5/10^3</f>
        <v>34.803479999999993</v>
      </c>
      <c r="N19" s="615">
        <f>N6*別紙!$C5/100*別紙!$E5/10^3</f>
        <v>58.685868000000013</v>
      </c>
      <c r="O19" s="615">
        <f>O6*別紙!$C5/100*別紙!$E5/10^3</f>
        <v>58.685867999999992</v>
      </c>
      <c r="P19" s="615">
        <f>P6*別紙!$C5/100*別紙!$E5/10^3</f>
        <v>74.287428000000006</v>
      </c>
      <c r="Q19" s="615">
        <f>Q6*別紙!$C5/100*別紙!$E5/10^3</f>
        <v>74.287428000000006</v>
      </c>
      <c r="R19" s="639">
        <f>R6*別紙!$C5/100*別紙!$E5/10^3</f>
        <v>74.287428000000006</v>
      </c>
      <c r="S19" s="572"/>
      <c r="T19" s="191"/>
      <c r="U19" s="588"/>
      <c r="W19" s="201"/>
      <c r="X19" s="201"/>
      <c r="Y19" s="173"/>
      <c r="Z19" s="628" t="s">
        <v>389</v>
      </c>
      <c r="AA19" s="671"/>
      <c r="AB19" s="672"/>
      <c r="AC19" s="673">
        <f>SUM($AC$6,$AC$9,$AC$10,$AC$13)</f>
        <v>720864</v>
      </c>
      <c r="AD19" s="673">
        <f>SUM($AD$6,$AD$9,$AD$10,$AD$13)</f>
        <v>1567973.1239999998</v>
      </c>
      <c r="AE19" s="674">
        <f>SUM($AE$6,$AE$9,$AE$10,$AE$13,$AE$17,$AE$18)</f>
        <v>57.844791663999992</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1624</v>
      </c>
      <c r="D20" s="171"/>
      <c r="E20" s="172"/>
      <c r="F20" s="171"/>
      <c r="G20" s="622" t="s">
        <v>374</v>
      </c>
      <c r="H20" s="623"/>
      <c r="I20" s="642"/>
      <c r="J20" s="640">
        <f>J7*別紙!$C6/100*別紙!$E6/10^3</f>
        <v>528.04579200000001</v>
      </c>
      <c r="K20" s="617">
        <f>K7*別紙!$C6/100*別紙!$E6/10^3</f>
        <v>1052.3878559999998</v>
      </c>
      <c r="L20" s="617">
        <f>L7*別紙!$C6/100*別紙!$E6/10^3</f>
        <v>1073.41974</v>
      </c>
      <c r="M20" s="617">
        <f>M7*別紙!$C6/100*別紙!$E6/10^3</f>
        <v>1074.0811199999998</v>
      </c>
      <c r="N20" s="617">
        <f>N7*別紙!$C6/100*別紙!$E6/10^3</f>
        <v>1073.41974</v>
      </c>
      <c r="O20" s="617">
        <f>O7*別紙!$C6/100*別紙!$E6/10^3</f>
        <v>1073.41974</v>
      </c>
      <c r="P20" s="617">
        <f>P7*別紙!$C6/100*別紙!$E6/10^3</f>
        <v>1073.41974</v>
      </c>
      <c r="Q20" s="617">
        <f>Q7*別紙!$C6/100*別紙!$E6/10^3</f>
        <v>1073.41974</v>
      </c>
      <c r="R20" s="634">
        <f>R7*別紙!$C6/100*別紙!$E6/10^3</f>
        <v>1073.41974</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2365.1999999999998</v>
      </c>
      <c r="K22" s="617">
        <f>K9*別紙!$C8/100*別紙!$E8/10^3</f>
        <v>2365.1999999999998</v>
      </c>
      <c r="L22" s="617">
        <f>L9*別紙!$C8/100*別紙!$E8/10^3</f>
        <v>2365.1999999999998</v>
      </c>
      <c r="M22" s="617">
        <f>M9*別紙!$C8/100*別紙!$E8/10^3</f>
        <v>2365.1999999999998</v>
      </c>
      <c r="N22" s="617">
        <f>N9*別紙!$C8/100*別紙!$E8/10^3</f>
        <v>2365.1999999999998</v>
      </c>
      <c r="O22" s="617">
        <f>O9*別紙!$C8/100*別紙!$E8/10^3</f>
        <v>2365.1999999999998</v>
      </c>
      <c r="P22" s="617">
        <f>P9*別紙!$C8/100*別紙!$E8/10^3</f>
        <v>2365.1999999999998</v>
      </c>
      <c r="Q22" s="617">
        <f>Q9*別紙!$C8/100*別紙!$E8/10^3</f>
        <v>2365.1999999999998</v>
      </c>
      <c r="R22" s="634">
        <f>R9*別紙!$C8/100*別紙!$E8/10^3</f>
        <v>2365.1999999999998</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2908.247292</v>
      </c>
      <c r="K25" s="657">
        <f t="shared" si="3"/>
        <v>3442.9103879999993</v>
      </c>
      <c r="L25" s="657">
        <f t="shared" si="3"/>
        <v>3463.9422719999998</v>
      </c>
      <c r="M25" s="657">
        <f t="shared" si="3"/>
        <v>3474.0845999999997</v>
      </c>
      <c r="N25" s="657">
        <f t="shared" si="3"/>
        <v>3497.3056079999997</v>
      </c>
      <c r="O25" s="657">
        <f t="shared" si="3"/>
        <v>3497.3056079999997</v>
      </c>
      <c r="P25" s="657">
        <f t="shared" si="3"/>
        <v>3512.9071679999997</v>
      </c>
      <c r="Q25" s="657">
        <f t="shared" si="3"/>
        <v>3512.9071679999997</v>
      </c>
      <c r="R25" s="658">
        <f t="shared" ref="R25" si="4">SUM(R19:R24)</f>
        <v>3512.9071679999997</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11909.508778923295</v>
      </c>
      <c r="K26" s="654">
        <f>(VLOOKUP(年度マスタ!$K$4&amp;"_"&amp;K$18,データシート1!$A:$BT,MATCH("da_合計",データシート1!$A$1:$BT$1,0),0))/10^3</f>
        <v>11686.745020483229</v>
      </c>
      <c r="L26" s="654">
        <f>(VLOOKUP(年度マスタ!$K$4&amp;"_"&amp;L$18,データシート1!$A:$BT,MATCH("da_合計",データシート1!$A$1:$BT$1,0),0))/10^3</f>
        <v>11576.1607065013</v>
      </c>
      <c r="M26" s="654">
        <f>(VLOOKUP(年度マスタ!$K$4&amp;"_"&amp;M$18,データシート1!$A:$BT,MATCH("da_合計",データシート1!$A$1:$BT$1,0),0))/10^3</f>
        <v>10997.714706810146</v>
      </c>
      <c r="N26" s="654">
        <f>(VLOOKUP(年度マスタ!$K$4&amp;"_"&amp;N$18,データシート1!$A:$BT,MATCH("da_合計",データシート1!$A$1:$BT$1,0),0))/10^3</f>
        <v>10722.489253788468</v>
      </c>
      <c r="O26" s="654">
        <f>(VLOOKUP(年度マスタ!$K$4&amp;"_"&amp;O$18,データシート1!$A:$BT,MATCH("da_合計",データシート1!$A$1:$BT$1,0),0))/10^3</f>
        <v>10393.885255261415</v>
      </c>
      <c r="P26" s="654">
        <f>(VLOOKUP(年度マスタ!$K$4&amp;"_"&amp;P$18,データシート1!$A:$BT,MATCH("da_合計",データシート1!$A$1:$BT$1,0),0))/10^3</f>
        <v>11872.844704692763</v>
      </c>
      <c r="Q26" s="654">
        <f>(VLOOKUP(年度マスタ!$K$4&amp;"_"&amp;Q$18,データシート1!$A:$BT,MATCH("da_合計",データシート1!$A$1:$BT$1,0),0))/10^3</f>
        <v>11382.548249723997</v>
      </c>
      <c r="R26" s="655">
        <f>Q26</f>
        <v>11382.548249723997</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0.24419540268082546</v>
      </c>
      <c r="K27" s="839">
        <f t="shared" ref="K27:P27" si="5">K25/K26</f>
        <v>0.29459959825987886</v>
      </c>
      <c r="L27" s="839">
        <f t="shared" si="5"/>
        <v>0.29923066548779093</v>
      </c>
      <c r="M27" s="839">
        <f t="shared" si="5"/>
        <v>0.3158915004267871</v>
      </c>
      <c r="N27" s="839">
        <f t="shared" si="5"/>
        <v>0.32616545703362049</v>
      </c>
      <c r="O27" s="839">
        <f t="shared" si="5"/>
        <v>0.3364772192602043</v>
      </c>
      <c r="P27" s="839">
        <f t="shared" si="5"/>
        <v>0.29587746284692135</v>
      </c>
      <c r="Q27" s="839">
        <f>Q25/Q26</f>
        <v>0.30862220751712433</v>
      </c>
      <c r="R27" s="840">
        <f>R25/R26</f>
        <v>0.30862220751712433</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1627</v>
      </c>
      <c r="AD50" s="1136" t="s">
        <v>1628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0.30862220751712433</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137.7523810661659</v>
      </c>
      <c r="AA52" s="173"/>
      <c r="AB52" s="678" t="s">
        <v>413</v>
      </c>
      <c r="AC52" s="679">
        <f>$AD6</f>
        <v>98288.338999999993</v>
      </c>
      <c r="AD52" s="680">
        <f>R19+R20</f>
        <v>1147.7071680000001</v>
      </c>
      <c r="AE52" s="681">
        <f t="shared" ref="AE52:AE54" si="6">IFERROR(AD52/AC52,"-")</f>
        <v>1.1676941330751355E-2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1556590.5757502757</v>
      </c>
      <c r="Z53" s="1130"/>
      <c r="AA53" s="173"/>
      <c r="AB53" s="678" t="s">
        <v>377</v>
      </c>
      <c r="AC53" s="679">
        <f>$AD9</f>
        <v>1447359.5589999999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22325.225999999995</v>
      </c>
      <c r="AD54" s="679">
        <f>R22</f>
        <v>2365.1999999999998</v>
      </c>
      <c r="AE54" s="681">
        <f t="shared" si="6"/>
        <v>0.10594293647912009</v>
      </c>
      <c r="AF54" s="473"/>
      <c r="AG54" s="41"/>
      <c r="AH54" s="420"/>
      <c r="AI54" s="442" t="s">
        <v>440</v>
      </c>
      <c r="AJ54" s="443">
        <f>VLOOKUP(年度マスタ!$K$4&amp;"_"&amp;AJ$53,データシート1!$A$1:$BT$2000,MATCH("ca_太陽光発電（10kW未満）",データシート1!$A$1:$BT$1,0),0)</f>
        <v>3</v>
      </c>
      <c r="AK54" s="443">
        <f>VLOOKUP(年度マスタ!$K$4&amp;"_"&amp;AK$53,データシート1!$A$1:$BT$2000,MATCH("ca_太陽光発電（10kW未満）",データシート1!$A$1:$BT$1,0),0)</f>
        <v>4</v>
      </c>
      <c r="AL54" s="443">
        <f>VLOOKUP(年度マスタ!$K$4&amp;"_"&amp;AL$53,データシート1!$A$1:$BT$2000,MATCH("ca_太陽光発電（10kW未満）",データシート1!$A$1:$BT$1,0),0)</f>
        <v>4</v>
      </c>
      <c r="AM54" s="443">
        <f>VLOOKUP(年度マスタ!$K$4&amp;"_"&amp;AM$53,データシート1!$A$1:$BT$2000,MATCH("ca_太陽光発電（10kW未満）",データシート1!$A$1:$BT$1,0),0)</f>
        <v>5</v>
      </c>
      <c r="AN54" s="443">
        <f>VLOOKUP(年度マスタ!$K$4&amp;"_"&amp;AN$53,データシート1!$A$1:$BT$2000,MATCH("ca_太陽光発電（10kW未満）",データシート1!$A$1:$BT$1,0),0)</f>
        <v>7</v>
      </c>
      <c r="AO54" s="443">
        <f>VLOOKUP(年度マスタ!$K$4&amp;"_"&amp;AO$53,データシート1!$A$1:$BT$2000,MATCH("ca_太陽光発電（10kW未満）",データシート1!$A$1:$BT$1,0),0)</f>
        <v>7</v>
      </c>
      <c r="AP54" s="443">
        <f>VLOOKUP(年度マスタ!$K$4&amp;"_"&amp;AP$53,データシート1!$A$1:$BT$2000,MATCH("ca_太陽光発電（10kW未満）",データシート1!$A$1:$BT$1,0),0)</f>
        <v>10</v>
      </c>
      <c r="AQ54" s="443">
        <f>VLOOKUP(年度マスタ!$K$4&amp;"_"&amp;AQ$53,データシート1!$A$1:$BT$2000,MATCH("ca_太陽光発電（10kW未満）",データシート1!$A$1:$BT$1,0),0)</f>
        <v>10</v>
      </c>
      <c r="AR54" s="443">
        <f>VLOOKUP(年度マスタ!$K$4&amp;"_"&amp;AR$53,データシート1!$A$1:$BT$2000,MATCH("ca_太陽光発電（10kW未満）",データシート1!$A$1:$BT$1,0),0)</f>
        <v>10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上小阿仁村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秋田県</v>
      </c>
      <c r="AY12" s="1023" t="str">
        <f>年度マスタ!$J4</f>
        <v>上小阿仁村</v>
      </c>
      <c r="AZ12" s="1023" t="str">
        <f>年度マスタ!$K4</f>
        <v>05327</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01560</v>
      </c>
      <c r="AY21" s="18" t="str">
        <f>IF(IFERROR(比較地域マスタ!$Z6,"")=0,"",IFERROR(比較地域マスタ!$Z6,""))</f>
        <v>滝上町</v>
      </c>
      <c r="BB21" s="110" t="str">
        <f t="shared" ref="BB21:BC68" si="0">AX21</f>
        <v>01560</v>
      </c>
      <c r="BC21" s="1031" t="str">
        <f t="shared" si="0"/>
        <v>滝上町</v>
      </c>
      <c r="BD21" s="34">
        <f>SUM(BE21,BI21:BK21,BQ21)</f>
        <v>25.050617591126059</v>
      </c>
      <c r="BE21" s="34">
        <f>SUM(BF21:BH21)</f>
        <v>9.5801936339801266</v>
      </c>
      <c r="BF21" s="34">
        <f>VLOOKUP($AX21&amp;"_"&amp;$BC$14,データシート1!$A:$BT,MATCH($BC$12&amp;"_"&amp;BF$20,データシート1!$A$1:$BT$1,0),0)</f>
        <v>2.6207532783759948</v>
      </c>
      <c r="BG21" s="34">
        <f>VLOOKUP($AX21&amp;"_"&amp;$BC$14,データシート1!$A:$BT,MATCH($BC$12&amp;"_"&amp;BG$20,データシート1!$A$1:$BT$1,0),0)</f>
        <v>0.30833544284322678</v>
      </c>
      <c r="BH21" s="34">
        <f>VLOOKUP($AX21&amp;"_"&amp;$BC$14,データシート1!$A:$BT,MATCH($BC$12&amp;"_"&amp;BH$20,データシート1!$A$1:$BT$1,0),0)</f>
        <v>6.6511049127609052</v>
      </c>
      <c r="BI21" s="34">
        <f>VLOOKUP($AX21&amp;"_"&amp;$BC$14,データシート1!$A:$BT,MATCH($BC$12&amp;"_"&amp;BI$20,データシート1!$A$1:$BT$1,0),0)</f>
        <v>3.5262121044680117</v>
      </c>
      <c r="BJ21" s="34">
        <f>VLOOKUP($AX21&amp;"_"&amp;$BC$14,データシート1!$A:$BT,MATCH($BC$12&amp;"_"&amp;BJ$20,データシート1!$A$1:$BT$1,0),0)</f>
        <v>5.9246670831026558</v>
      </c>
      <c r="BK21" s="34">
        <f t="shared" ref="BK21:BK68" si="1">SUM(BL21,BO21:BP21)</f>
        <v>5.7100042967566518</v>
      </c>
      <c r="BL21" s="34">
        <f t="shared" ref="BL21:BL67" si="2">SUM(BM21:BN21)</f>
        <v>5.5691745937140364</v>
      </c>
      <c r="BM21" s="34">
        <f>VLOOKUP($AX21&amp;"_"&amp;$BC$14,データシート1!$A:$BT,MATCH($BC$12&amp;"_"&amp;BM$20,データシート1!$A$1:$BT$1,0),0)</f>
        <v>2.1120968269028446</v>
      </c>
      <c r="BN21" s="34">
        <f>VLOOKUP($AX21&amp;"_"&amp;$BC$14,データシート1!$A:$BT,MATCH($BC$12&amp;"_"&amp;BN$20,データシート1!$A$1:$BT$1,0),0)</f>
        <v>3.4570777668111923</v>
      </c>
      <c r="BO21" s="34">
        <f>VLOOKUP($AX21&amp;"_"&amp;$BC$14,データシート1!$A:$BT,MATCH($BC$12&amp;"_"&amp;BO$20,データシート1!$A$1:$BT$1,0),0)</f>
        <v>0.140829703042615</v>
      </c>
      <c r="BP21" s="34">
        <f>VLOOKUP($AX21&amp;"_"&amp;$BC$14,データシート1!$A:$BT,MATCH($BC$12&amp;"_"&amp;BP$20,データシート1!$A$1:$BT$1,0),0)</f>
        <v>0</v>
      </c>
      <c r="BQ21" s="34">
        <f>VLOOKUP($AX21&amp;"_"&amp;$BC$14,データシート1!$A:$BT,MATCH($BC$12&amp;"_"&amp;BQ$20,データシート1!$A$1:$BT$1,0),0)</f>
        <v>0.30954047281861391</v>
      </c>
      <c r="BR21" s="35">
        <f t="shared" ref="BR21:BR68" si="3">BD21</f>
        <v>25.050617591126059</v>
      </c>
      <c r="BT21" s="111" t="str">
        <f t="shared" ref="BT21:BT68" si="4">AY21</f>
        <v>滝上町</v>
      </c>
      <c r="BU21" s="34">
        <f>BD21</f>
        <v>25.050617591126059</v>
      </c>
      <c r="BV21" s="60">
        <f>BE21/$BR21</f>
        <v>0.3824334309974784</v>
      </c>
      <c r="BW21" s="60">
        <f t="shared" ref="BW21:CH42" si="5">BF21/$BR21</f>
        <v>0.10461831006132047</v>
      </c>
      <c r="BX21" s="60">
        <f t="shared" si="5"/>
        <v>1.2308496655685314E-2</v>
      </c>
      <c r="BY21" s="60">
        <f t="shared" si="5"/>
        <v>0.26550662428047261</v>
      </c>
      <c r="BZ21" s="60">
        <f t="shared" si="5"/>
        <v>0.1407634798479834</v>
      </c>
      <c r="CA21" s="60">
        <f t="shared" si="5"/>
        <v>0.23650782506860879</v>
      </c>
      <c r="CB21" s="60">
        <f t="shared" si="5"/>
        <v>0.22793866362717405</v>
      </c>
      <c r="CC21" s="60">
        <f t="shared" si="5"/>
        <v>0.22231685799582296</v>
      </c>
      <c r="CD21" s="60">
        <f t="shared" si="5"/>
        <v>8.4313163905828603E-2</v>
      </c>
      <c r="CE21" s="60">
        <f t="shared" si="5"/>
        <v>0.13800369408999436</v>
      </c>
      <c r="CF21" s="60">
        <f t="shared" si="5"/>
        <v>5.6218056313510839E-3</v>
      </c>
      <c r="CG21" s="60">
        <f t="shared" si="5"/>
        <v>0</v>
      </c>
      <c r="CH21" s="60">
        <f>BQ21/$BR21</f>
        <v>1.2356600458755381E-2</v>
      </c>
      <c r="CI21" s="112">
        <f t="shared" ref="CI21:CI68" si="6">BR21/$BR21</f>
        <v>1</v>
      </c>
      <c r="CK21" s="113" t="str">
        <f t="shared" ref="CK21:CK68" si="7">AY21</f>
        <v>滝上町</v>
      </c>
      <c r="CL21" s="114">
        <f>CN21+CP21+CR21</f>
        <v>9.5801936339801266</v>
      </c>
      <c r="CM21" s="61">
        <f>IF(IF(CL21=0,0,CW21/CL21)&gt;1,1,IF(CL21=0,0,CW21/CL21))</f>
        <v>0</v>
      </c>
      <c r="CN21" s="62">
        <f>BF21</f>
        <v>2.6207532783759948</v>
      </c>
      <c r="CO21" s="61">
        <f>IF(IF(CN21=0,0,CX21/CN21)&gt;1,1,IF(CN21=0,0,CX21/CN21))</f>
        <v>0</v>
      </c>
      <c r="CP21" s="62">
        <f t="shared" ref="CP21:CP68" si="8">BG21</f>
        <v>0.30833544284322678</v>
      </c>
      <c r="CQ21" s="61">
        <f>IF(IF(CP21=0,0,CY21/CP21)&gt;1,1,IF(CP21=0,0,CY21/CP21))</f>
        <v>0</v>
      </c>
      <c r="CR21" s="62">
        <f t="shared" ref="CR21:CR68" si="9">BH21</f>
        <v>6.6511049127609052</v>
      </c>
      <c r="CS21" s="61">
        <f>IF(IF(CR21=0,0,CZ21/CR21)&gt;1,1,IF(CR21=0,0,CZ21/CR21))</f>
        <v>0</v>
      </c>
      <c r="CT21" s="62">
        <f t="shared" ref="CT21:CT68" si="10">BI21</f>
        <v>3.5262121044680117</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01462</v>
      </c>
      <c r="AY22" s="18" t="str">
        <f>IF(IFERROR(比較地域マスタ!$Z7,"")=0,"",IFERROR(比較地域マスタ!$Z7,""))</f>
        <v>南富良野町</v>
      </c>
      <c r="BB22" s="110" t="str">
        <f t="shared" si="0"/>
        <v>01462</v>
      </c>
      <c r="BC22" s="1031" t="str">
        <f t="shared" si="0"/>
        <v>南富良野町</v>
      </c>
      <c r="BD22" s="34">
        <f t="shared" ref="BD22:BD68" si="14">SUM(BE22,BI22:BK22,BQ22)</f>
        <v>23.541530366630358</v>
      </c>
      <c r="BE22" s="34">
        <f t="shared" ref="BE22:BE67" si="15">SUM(BF22:BH22)</f>
        <v>8.7990603254996493</v>
      </c>
      <c r="BF22" s="34">
        <f>VLOOKUP($AX22&amp;"_"&amp;$BC$14,データシート1!$A:$BT,MATCH($BC$12&amp;"_"&amp;BF$20,データシート1!$A$1:$BT$1,0),0)</f>
        <v>2.6441293387964797</v>
      </c>
      <c r="BG22" s="34">
        <f>VLOOKUP($AX22&amp;"_"&amp;$BC$14,データシート1!$A:$BT,MATCH($BC$12&amp;"_"&amp;BG$20,データシート1!$A$1:$BT$1,0),0)</f>
        <v>0.47932146114719798</v>
      </c>
      <c r="BH22" s="34">
        <f>VLOOKUP($AX22&amp;"_"&amp;$BC$14,データシート1!$A:$BT,MATCH($BC$12&amp;"_"&amp;BH$20,データシート1!$A$1:$BT$1,0),0)</f>
        <v>5.6756095255559718</v>
      </c>
      <c r="BI22" s="34">
        <f>VLOOKUP($AX22&amp;"_"&amp;$BC$14,データシート1!$A:$BT,MATCH($BC$12&amp;"_"&amp;BI$20,データシート1!$A$1:$BT$1,0),0)</f>
        <v>3.7890916700967319</v>
      </c>
      <c r="BJ22" s="34">
        <f>VLOOKUP($AX22&amp;"_"&amp;$BC$14,データシート1!$A:$BT,MATCH($BC$12&amp;"_"&amp;BJ$20,データシート1!$A$1:$BT$1,0),0)</f>
        <v>5.845612963387425</v>
      </c>
      <c r="BK22" s="34">
        <f t="shared" si="1"/>
        <v>5.1077654076465544</v>
      </c>
      <c r="BL22" s="34">
        <f t="shared" si="2"/>
        <v>4.9697966728664138</v>
      </c>
      <c r="BM22" s="34">
        <f>VLOOKUP($AX22&amp;"_"&amp;$BC$14,データシート1!$A:$BT,MATCH($BC$12&amp;"_"&amp;BM$20,データシート1!$A$1:$BT$1,0),0)</f>
        <v>2.0563722645456912</v>
      </c>
      <c r="BN22" s="34">
        <f>VLOOKUP($AX22&amp;"_"&amp;$BC$14,データシート1!$A:$BT,MATCH($BC$12&amp;"_"&amp;BN$20,データシート1!$A$1:$BT$1,0),0)</f>
        <v>2.9134244083207221</v>
      </c>
      <c r="BO22" s="34">
        <f>VLOOKUP($AX22&amp;"_"&amp;$BC$14,データシート1!$A:$BT,MATCH($BC$12&amp;"_"&amp;BO$20,データシート1!$A$1:$BT$1,0),0)</f>
        <v>0.13796873478014099</v>
      </c>
      <c r="BP22" s="34">
        <f>VLOOKUP($AX22&amp;"_"&amp;$BC$14,データシート1!$A:$BT,MATCH($BC$12&amp;"_"&amp;BP$20,データシート1!$A$1:$BT$1,0),0)</f>
        <v>0</v>
      </c>
      <c r="BQ22" s="34">
        <f>VLOOKUP($AX22&amp;"_"&amp;$BC$14,データシート1!$A:$BT,MATCH($BC$12&amp;"_"&amp;BQ$20,データシート1!$A$1:$BT$1,0),0)</f>
        <v>0</v>
      </c>
      <c r="BR22" s="35">
        <f t="shared" si="3"/>
        <v>23.541530366630358</v>
      </c>
      <c r="BT22" s="121" t="str">
        <f t="shared" si="4"/>
        <v>南富良野町</v>
      </c>
      <c r="BU22" s="33">
        <f>BD22</f>
        <v>23.541530366630358</v>
      </c>
      <c r="BV22" s="59">
        <f t="shared" ref="BV22:BZ68" si="16">BE22/$BR22</f>
        <v>0.37376755837301634</v>
      </c>
      <c r="BW22" s="59">
        <f t="shared" si="5"/>
        <v>0.11231764875169201</v>
      </c>
      <c r="BX22" s="59">
        <f t="shared" si="5"/>
        <v>2.036067552458809E-2</v>
      </c>
      <c r="BY22" s="59">
        <f t="shared" si="5"/>
        <v>0.24108923409673627</v>
      </c>
      <c r="BZ22" s="59">
        <f t="shared" si="5"/>
        <v>0.16095349839565623</v>
      </c>
      <c r="CA22" s="59">
        <f t="shared" si="5"/>
        <v>0.24831066087672291</v>
      </c>
      <c r="CB22" s="59">
        <f t="shared" si="5"/>
        <v>0.21696828235460464</v>
      </c>
      <c r="CC22" s="59">
        <f t="shared" si="5"/>
        <v>0.21110762960045282</v>
      </c>
      <c r="CD22" s="59">
        <f t="shared" si="5"/>
        <v>8.7350832019848515E-2</v>
      </c>
      <c r="CE22" s="59">
        <f t="shared" si="5"/>
        <v>0.12375679758060429</v>
      </c>
      <c r="CF22" s="59">
        <f t="shared" si="5"/>
        <v>5.8606527541518235E-3</v>
      </c>
      <c r="CG22" s="59">
        <f t="shared" si="5"/>
        <v>0</v>
      </c>
      <c r="CH22" s="59">
        <f t="shared" si="5"/>
        <v>0</v>
      </c>
      <c r="CI22" s="122">
        <f t="shared" si="6"/>
        <v>1</v>
      </c>
      <c r="CK22" s="123" t="str">
        <f t="shared" si="7"/>
        <v>南富良野町</v>
      </c>
      <c r="CL22" s="124">
        <f t="shared" ref="CL22:CL68" si="17">CN22+CP22+CR22</f>
        <v>8.7990603254996493</v>
      </c>
      <c r="CM22" s="65">
        <f t="shared" ref="CM22:CM68" si="18">IF(IF(CL22=0,0,CW22/CL22)&gt;1,1,IF(CL22=0,0,CW22/CL22))</f>
        <v>0.38470016965223891</v>
      </c>
      <c r="CN22" s="66">
        <f t="shared" ref="CN22:CN68" si="19">BF22</f>
        <v>2.6441293387964797</v>
      </c>
      <c r="CO22" s="65">
        <f t="shared" ref="CO22:CO68" si="20">IF(IF(CN22=0,0,CX22/CN22)&gt;1,1,IF(CN22=0,0,CX22/CN22))</f>
        <v>0</v>
      </c>
      <c r="CP22" s="66">
        <f t="shared" si="8"/>
        <v>0.47932146114719798</v>
      </c>
      <c r="CQ22" s="65">
        <f t="shared" ref="CQ22:CQ68" si="21">IF(IF(CP22=0,0,CY22/CP22)&gt;1,1,IF(CP22=0,0,CY22/CP22))</f>
        <v>1</v>
      </c>
      <c r="CR22" s="66">
        <f t="shared" si="9"/>
        <v>5.6756095255559718</v>
      </c>
      <c r="CS22" s="65">
        <f t="shared" ref="CS22:CS68" si="22">IF(IF(CR22=0,0,CZ22/CR22)&gt;1,1,IF(CR22=0,0,CZ22/CR22))</f>
        <v>0</v>
      </c>
      <c r="CT22" s="66">
        <f t="shared" si="10"/>
        <v>3.7890916700967319</v>
      </c>
      <c r="CU22" s="67">
        <f t="shared" ref="CU22:CU68" si="23">IF(IF(CT22=0,0,DA22/CT22)&gt;1,1,IF(CT22=0,0,DA22/CT22))</f>
        <v>0</v>
      </c>
      <c r="CV22" s="16"/>
      <c r="CW22" s="959">
        <f t="shared" ref="CW22:CW68" si="24">SUM(CX22:CZ22)</f>
        <v>3.3849999999999998</v>
      </c>
      <c r="CX22" s="960">
        <f>VLOOKUP($AX22&amp;"_"&amp;$CW$14,データシート1!$A:$BT,MATCH($CW$12&amp;"_"&amp;CX$20,データシート1!$A$1:$BT$1,0),0)</f>
        <v>0</v>
      </c>
      <c r="CY22" s="960">
        <f>VLOOKUP($AX22&amp;"_"&amp;$CW$14,データシート1!$A:$BT,MATCH($CW$12&amp;"_"&amp;CY$20,データシート1!$A$1:$BT$1,0),0)</f>
        <v>3.3849999999999998</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3.3849999999999998</v>
      </c>
      <c r="DE22" s="16"/>
      <c r="DF22" s="125">
        <f>VLOOKUP($AX22&amp;"_"&amp;$DF$14,データシート1!$A:$BT,MATCH($DF$12&amp;"_"&amp;DF$20,データシート1!$A$1:$BT$1,0),0)</f>
        <v>0</v>
      </c>
      <c r="DG22" s="64">
        <f>VLOOKUP($AX22&amp;"_"&amp;$DF$14,データシート1!$A:$BT,MATCH($DF$12&amp;"_"&amp;DG$20,データシート1!$A$1:$BT$1,0),0)</f>
        <v>1</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1</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07544</v>
      </c>
      <c r="AY23" s="18" t="str">
        <f>IF(IFERROR(比較地域マスタ!$Z8,"")=0,"",IFERROR(比較地域マスタ!$Z8,""))</f>
        <v>川内村</v>
      </c>
      <c r="BB23" s="110" t="str">
        <f t="shared" si="0"/>
        <v>07544</v>
      </c>
      <c r="BC23" s="1031" t="str">
        <f t="shared" si="0"/>
        <v>川内村</v>
      </c>
      <c r="BD23" s="34">
        <f t="shared" si="14"/>
        <v>18.202065176251779</v>
      </c>
      <c r="BE23" s="34">
        <f t="shared" si="15"/>
        <v>3.8862257786015935</v>
      </c>
      <c r="BF23" s="34">
        <f>VLOOKUP($AX23&amp;"_"&amp;$BC$14,データシート1!$A:$BT,MATCH($BC$12&amp;"_"&amp;BF$20,データシート1!$A$1:$BT$1,0),0)</f>
        <v>0.20300866605732279</v>
      </c>
      <c r="BG23" s="34">
        <f>VLOOKUP($AX23&amp;"_"&amp;$BC$14,データシート1!$A:$BT,MATCH($BC$12&amp;"_"&amp;BG$20,データシート1!$A$1:$BT$1,0),0)</f>
        <v>0.74047911632337937</v>
      </c>
      <c r="BH23" s="34">
        <f>VLOOKUP($AX23&amp;"_"&amp;$BC$14,データシート1!$A:$BT,MATCH($BC$12&amp;"_"&amp;BH$20,データシート1!$A$1:$BT$1,0),0)</f>
        <v>2.9427379962208913</v>
      </c>
      <c r="BI23" s="34">
        <f>VLOOKUP($AX23&amp;"_"&amp;$BC$14,データシート1!$A:$BT,MATCH($BC$12&amp;"_"&amp;BI$20,データシート1!$A$1:$BT$1,0),0)</f>
        <v>2.5169526255265615</v>
      </c>
      <c r="BJ23" s="34">
        <f>VLOOKUP($AX23&amp;"_"&amp;$BC$14,データシート1!$A:$BT,MATCH($BC$12&amp;"_"&amp;BJ$20,データシート1!$A$1:$BT$1,0),0)</f>
        <v>4.5464143677177953</v>
      </c>
      <c r="BK23" s="34">
        <f t="shared" si="1"/>
        <v>7.1537710852524645</v>
      </c>
      <c r="BL23" s="34">
        <f t="shared" si="2"/>
        <v>7.0117736400619002</v>
      </c>
      <c r="BM23" s="34">
        <f>VLOOKUP($AX23&amp;"_"&amp;$BC$14,データシート1!$A:$BT,MATCH($BC$12&amp;"_"&amp;BM$20,データシート1!$A$1:$BT$1,0),0)</f>
        <v>2.6625467721381422</v>
      </c>
      <c r="BN23" s="34">
        <f>VLOOKUP($AX23&amp;"_"&amp;$BC$14,データシート1!$A:$BT,MATCH($BC$12&amp;"_"&amp;BN$20,データシート1!$A$1:$BT$1,0),0)</f>
        <v>4.3492268679237576</v>
      </c>
      <c r="BO23" s="34">
        <f>VLOOKUP($AX23&amp;"_"&amp;$BC$14,データシート1!$A:$BT,MATCH($BC$12&amp;"_"&amp;BO$20,データシート1!$A$1:$BT$1,0),0)</f>
        <v>0.14199744519056401</v>
      </c>
      <c r="BP23" s="34">
        <f>VLOOKUP($AX23&amp;"_"&amp;$BC$14,データシート1!$A:$BT,MATCH($BC$12&amp;"_"&amp;BP$20,データシート1!$A$1:$BT$1,0),0)</f>
        <v>0</v>
      </c>
      <c r="BQ23" s="34">
        <f>VLOOKUP($AX23&amp;"_"&amp;$BC$14,データシート1!$A:$BT,MATCH($BC$12&amp;"_"&amp;BQ$20,データシート1!$A$1:$BT$1,0),0)</f>
        <v>9.8701319153363318E-2</v>
      </c>
      <c r="BR23" s="35">
        <f t="shared" si="3"/>
        <v>18.202065176251779</v>
      </c>
      <c r="BT23" s="121" t="str">
        <f t="shared" si="4"/>
        <v>川内村</v>
      </c>
      <c r="BU23" s="33">
        <f t="shared" ref="BU23:BU68" si="25">BD23</f>
        <v>18.202065176251779</v>
      </c>
      <c r="BV23" s="59">
        <f t="shared" si="16"/>
        <v>0.21350466229908624</v>
      </c>
      <c r="BW23" s="59">
        <f t="shared" si="5"/>
        <v>1.1153056759855362E-2</v>
      </c>
      <c r="BX23" s="59">
        <f t="shared" si="5"/>
        <v>4.0681049603617611E-2</v>
      </c>
      <c r="BY23" s="59">
        <f t="shared" si="5"/>
        <v>0.16167055593561325</v>
      </c>
      <c r="BZ23" s="59">
        <f t="shared" si="5"/>
        <v>0.13827840968344779</v>
      </c>
      <c r="CA23" s="59">
        <f t="shared" si="5"/>
        <v>0.24977464500289223</v>
      </c>
      <c r="CB23" s="59">
        <f t="shared" si="5"/>
        <v>0.39301974891211711</v>
      </c>
      <c r="CC23" s="59">
        <f t="shared" si="5"/>
        <v>0.38521857669261378</v>
      </c>
      <c r="CD23" s="59">
        <f t="shared" si="5"/>
        <v>0.1462771804384024</v>
      </c>
      <c r="CE23" s="59">
        <f t="shared" si="5"/>
        <v>0.23894139625421135</v>
      </c>
      <c r="CF23" s="59">
        <f t="shared" si="5"/>
        <v>7.8011722195033108E-3</v>
      </c>
      <c r="CG23" s="59">
        <f t="shared" si="5"/>
        <v>0</v>
      </c>
      <c r="CH23" s="59">
        <f t="shared" si="5"/>
        <v>5.4225341024566193E-3</v>
      </c>
      <c r="CI23" s="122">
        <f t="shared" si="6"/>
        <v>1</v>
      </c>
      <c r="CK23" s="123" t="str">
        <f t="shared" si="7"/>
        <v>川内村</v>
      </c>
      <c r="CL23" s="124">
        <f t="shared" si="17"/>
        <v>3.8862257786015935</v>
      </c>
      <c r="CM23" s="65">
        <f t="shared" si="18"/>
        <v>0</v>
      </c>
      <c r="CN23" s="66">
        <f t="shared" si="19"/>
        <v>0.20300866605732279</v>
      </c>
      <c r="CO23" s="65">
        <f t="shared" si="20"/>
        <v>0</v>
      </c>
      <c r="CP23" s="66">
        <f t="shared" si="8"/>
        <v>0.74047911632337937</v>
      </c>
      <c r="CQ23" s="65">
        <f t="shared" si="21"/>
        <v>0</v>
      </c>
      <c r="CR23" s="66">
        <f t="shared" si="9"/>
        <v>2.9427379962208913</v>
      </c>
      <c r="CS23" s="65">
        <f t="shared" si="22"/>
        <v>0</v>
      </c>
      <c r="CT23" s="66">
        <f t="shared" si="10"/>
        <v>2.5169526255265615</v>
      </c>
      <c r="CU23" s="67">
        <f t="shared" si="23"/>
        <v>0.35241028814137265</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0.88700000000000001</v>
      </c>
      <c r="DB23" s="962">
        <f>VLOOKUP($AX23&amp;"_"&amp;$CW$14,データシート1!$A:$BT,MATCH($CW$12&amp;"_"&amp;DB$20,データシート1!$A$1:$BT$1,0),0)</f>
        <v>0</v>
      </c>
      <c r="DC23" s="962">
        <f>VLOOKUP($AX23&amp;"_"&amp;$CW$14,データシート1!$A:$BT,MATCH($CW$12&amp;"_"&amp;DC$20,データシート1!$A$1:$BT$1,0),0)</f>
        <v>0</v>
      </c>
      <c r="DD23" s="961">
        <f t="shared" si="11"/>
        <v>0.88700000000000001</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1</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0</v>
      </c>
      <c r="DO23" s="127">
        <f t="shared" ref="DO23:DO67" si="27">IF($DD23=0,0,ROUND(CY23/$DD23,2))</f>
        <v>0</v>
      </c>
      <c r="DP23" s="127">
        <f t="shared" si="13"/>
        <v>0</v>
      </c>
      <c r="DQ23" s="127">
        <f t="shared" si="13"/>
        <v>1</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01367</v>
      </c>
      <c r="AY24" s="18" t="str">
        <f>IF(IFERROR(比較地域マスタ!$Z9,"")=0,"",IFERROR(比較地域マスタ!$Z9,""))</f>
        <v>奥尻町</v>
      </c>
      <c r="BB24" s="110" t="str">
        <f t="shared" si="0"/>
        <v>01367</v>
      </c>
      <c r="BC24" s="1031" t="str">
        <f t="shared" si="0"/>
        <v>奥尻町</v>
      </c>
      <c r="BD24" s="34">
        <f t="shared" si="14"/>
        <v>27.55437953241729</v>
      </c>
      <c r="BE24" s="34">
        <f t="shared" si="15"/>
        <v>1.7994080757830409</v>
      </c>
      <c r="BF24" s="34">
        <f>VLOOKUP($AX24&amp;"_"&amp;$BC$14,データシート1!$A:$BT,MATCH($BC$12&amp;"_"&amp;BF$20,データシート1!$A$1:$BT$1,0),0)</f>
        <v>0.877187712719664</v>
      </c>
      <c r="BG24" s="34">
        <f>VLOOKUP($AX24&amp;"_"&amp;$BC$14,データシート1!$A:$BT,MATCH($BC$12&amp;"_"&amp;BG$20,データシート1!$A$1:$BT$1,0),0)</f>
        <v>0.43447266946091051</v>
      </c>
      <c r="BH24" s="34">
        <f>VLOOKUP($AX24&amp;"_"&amp;$BC$14,データシート1!$A:$BT,MATCH($BC$12&amp;"_"&amp;BH$20,データシート1!$A$1:$BT$1,0),0)</f>
        <v>0.48774769360246634</v>
      </c>
      <c r="BI24" s="34">
        <f>VLOOKUP($AX24&amp;"_"&amp;$BC$14,データシート1!$A:$BT,MATCH($BC$12&amp;"_"&amp;BI$20,データシート1!$A$1:$BT$1,0),0)</f>
        <v>4.7998182758761239</v>
      </c>
      <c r="BJ24" s="34">
        <f>VLOOKUP($AX24&amp;"_"&amp;$BC$14,データシート1!$A:$BT,MATCH($BC$12&amp;"_"&amp;BJ$20,データシート1!$A$1:$BT$1,0),0)</f>
        <v>6.5483162497450413</v>
      </c>
      <c r="BK24" s="34">
        <f t="shared" si="1"/>
        <v>14.124421899013084</v>
      </c>
      <c r="BL24" s="34">
        <f t="shared" si="2"/>
        <v>5.2903892823009571</v>
      </c>
      <c r="BM24" s="34">
        <f>VLOOKUP($AX24&amp;"_"&amp;$BC$14,データシート1!$A:$BT,MATCH($BC$12&amp;"_"&amp;BM$20,データシート1!$A$1:$BT$1,0),0)</f>
        <v>1.9123038838174404</v>
      </c>
      <c r="BN24" s="34">
        <f>VLOOKUP($AX24&amp;"_"&amp;$BC$14,データシート1!$A:$BT,MATCH($BC$12&amp;"_"&amp;BN$20,データシート1!$A$1:$BT$1,0),0)</f>
        <v>3.3780853984835169</v>
      </c>
      <c r="BO24" s="34">
        <f>VLOOKUP($AX24&amp;"_"&amp;$BC$14,データシート1!$A:$BT,MATCH($BC$12&amp;"_"&amp;BO$20,データシート1!$A$1:$BT$1,0),0)</f>
        <v>0.141588735438782</v>
      </c>
      <c r="BP24" s="34">
        <f>VLOOKUP($AX24&amp;"_"&amp;$BC$14,データシート1!$A:$BT,MATCH($BC$12&amp;"_"&amp;BP$20,データシート1!$A$1:$BT$1,0),0)</f>
        <v>8.6924438812733449</v>
      </c>
      <c r="BQ24" s="34">
        <f>VLOOKUP($AX24&amp;"_"&amp;$BC$14,データシート1!$A:$BT,MATCH($BC$12&amp;"_"&amp;BQ$20,データシート1!$A$1:$BT$1,0),0)</f>
        <v>0.28241503200000001</v>
      </c>
      <c r="BR24" s="35">
        <f t="shared" si="3"/>
        <v>27.55437953241729</v>
      </c>
      <c r="BT24" s="121" t="str">
        <f t="shared" si="4"/>
        <v>奥尻町</v>
      </c>
      <c r="BU24" s="33">
        <f t="shared" si="25"/>
        <v>27.55437953241729</v>
      </c>
      <c r="BV24" s="59">
        <f t="shared" si="16"/>
        <v>6.5303886580572998E-2</v>
      </c>
      <c r="BW24" s="59">
        <f t="shared" si="5"/>
        <v>3.1834783711520945E-2</v>
      </c>
      <c r="BX24" s="59">
        <f t="shared" si="5"/>
        <v>1.5767826270584692E-2</v>
      </c>
      <c r="BY24" s="59">
        <f t="shared" si="5"/>
        <v>1.7701276598467368E-2</v>
      </c>
      <c r="BZ24" s="59">
        <f t="shared" si="5"/>
        <v>0.17419438787323133</v>
      </c>
      <c r="CA24" s="59">
        <f t="shared" si="5"/>
        <v>0.2376506515793996</v>
      </c>
      <c r="CB24" s="59">
        <f t="shared" si="5"/>
        <v>0.51260170392862325</v>
      </c>
      <c r="CC24" s="59">
        <f t="shared" si="5"/>
        <v>0.19199812777772399</v>
      </c>
      <c r="CD24" s="59">
        <f t="shared" si="5"/>
        <v>6.9401086733513459E-2</v>
      </c>
      <c r="CE24" s="59">
        <f t="shared" si="5"/>
        <v>0.12259704104421053</v>
      </c>
      <c r="CF24" s="59">
        <f t="shared" si="5"/>
        <v>5.1385201859546542E-3</v>
      </c>
      <c r="CG24" s="59">
        <f t="shared" si="5"/>
        <v>0.31546505596494462</v>
      </c>
      <c r="CH24" s="59">
        <f t="shared" si="5"/>
        <v>1.0249370038172815E-2</v>
      </c>
      <c r="CI24" s="122">
        <f t="shared" si="6"/>
        <v>1</v>
      </c>
      <c r="CK24" s="123" t="str">
        <f t="shared" si="7"/>
        <v>奥尻町</v>
      </c>
      <c r="CL24" s="124">
        <f t="shared" si="17"/>
        <v>1.7994080757830409</v>
      </c>
      <c r="CM24" s="65">
        <f t="shared" si="18"/>
        <v>0</v>
      </c>
      <c r="CN24" s="66">
        <f t="shared" si="19"/>
        <v>0.877187712719664</v>
      </c>
      <c r="CO24" s="65">
        <f t="shared" si="20"/>
        <v>0</v>
      </c>
      <c r="CP24" s="66">
        <f t="shared" si="8"/>
        <v>0.43447266946091051</v>
      </c>
      <c r="CQ24" s="65">
        <f t="shared" si="21"/>
        <v>0</v>
      </c>
      <c r="CR24" s="66">
        <f t="shared" si="9"/>
        <v>0.48774769360246634</v>
      </c>
      <c r="CS24" s="65">
        <f t="shared" si="22"/>
        <v>0</v>
      </c>
      <c r="CT24" s="66">
        <f t="shared" si="10"/>
        <v>4.7998182758761239</v>
      </c>
      <c r="CU24" s="67">
        <f t="shared" si="23"/>
        <v>0.3189704092954524</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1.5309999999999999</v>
      </c>
      <c r="DB24" s="962">
        <f>VLOOKUP($AX24&amp;"_"&amp;$CW$14,データシート1!$A:$BT,MATCH($CW$12&amp;"_"&amp;DB$20,データシート1!$A$1:$BT$1,0),0)</f>
        <v>0.441</v>
      </c>
      <c r="DC24" s="962">
        <f>VLOOKUP($AX24&amp;"_"&amp;$CW$14,データシート1!$A:$BT,MATCH($CW$12&amp;"_"&amp;DC$20,データシート1!$A$1:$BT$1,0),0)</f>
        <v>0</v>
      </c>
      <c r="DD24" s="961">
        <f t="shared" si="11"/>
        <v>1.972</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1</v>
      </c>
      <c r="DJ24" s="64">
        <f>VLOOKUP($AX24&amp;"_"&amp;$DF$14,データシート1!$A:$BT,MATCH($DF$12&amp;"_"&amp;DJ$20,データシート1!$A$1:$BT$1,0),0)</f>
        <v>2</v>
      </c>
      <c r="DK24" s="64">
        <f>VLOOKUP($AX24&amp;"_"&amp;$DF$14,データシート1!$A:$BT,MATCH($DF$12&amp;"_"&amp;DK$20,データシート1!$A$1:$BT$1,0),0)</f>
        <v>0</v>
      </c>
      <c r="DL24" s="68">
        <f t="shared" si="12"/>
        <v>3</v>
      </c>
      <c r="DM24" s="16"/>
      <c r="DN24" s="126">
        <f t="shared" si="26"/>
        <v>0</v>
      </c>
      <c r="DO24" s="127">
        <f t="shared" si="27"/>
        <v>0</v>
      </c>
      <c r="DP24" s="127">
        <f t="shared" si="13"/>
        <v>0</v>
      </c>
      <c r="DQ24" s="127">
        <f t="shared" si="13"/>
        <v>0.78</v>
      </c>
      <c r="DR24" s="127">
        <f t="shared" si="13"/>
        <v>0.22</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35341</v>
      </c>
      <c r="AY25" s="18" t="str">
        <f>IF(IFERROR(比較地域マスタ!$Z10,"")=0,"",IFERROR(比較地域マスタ!$Z10,""))</f>
        <v>上関町</v>
      </c>
      <c r="BB25" s="110" t="str">
        <f t="shared" si="0"/>
        <v>35341</v>
      </c>
      <c r="BC25" s="1031" t="str">
        <f t="shared" si="0"/>
        <v>上関町</v>
      </c>
      <c r="BD25" s="34">
        <f t="shared" si="14"/>
        <v>14.687568083145607</v>
      </c>
      <c r="BE25" s="34">
        <f t="shared" si="15"/>
        <v>1.0605229236256351</v>
      </c>
      <c r="BF25" s="34">
        <f>VLOOKUP($AX25&amp;"_"&amp;$BC$14,データシート1!$A:$BT,MATCH($BC$12&amp;"_"&amp;BF$20,データシート1!$A$1:$BT$1,0),0)</f>
        <v>0.1629279442051782</v>
      </c>
      <c r="BG25" s="34">
        <f>VLOOKUP($AX25&amp;"_"&amp;$BC$14,データシート1!$A:$BT,MATCH($BC$12&amp;"_"&amp;BG$20,データシート1!$A$1:$BT$1,0),0)</f>
        <v>0.56293227628160925</v>
      </c>
      <c r="BH25" s="34">
        <f>VLOOKUP($AX25&amp;"_"&amp;$BC$14,データシート1!$A:$BT,MATCH($BC$12&amp;"_"&amp;BH$20,データシート1!$A$1:$BT$1,0),0)</f>
        <v>0.33466270313884761</v>
      </c>
      <c r="BI25" s="34">
        <f>VLOOKUP($AX25&amp;"_"&amp;$BC$14,データシート1!$A:$BT,MATCH($BC$12&amp;"_"&amp;BI$20,データシート1!$A$1:$BT$1,0),0)</f>
        <v>3.480333930411069</v>
      </c>
      <c r="BJ25" s="34">
        <f>VLOOKUP($AX25&amp;"_"&amp;$BC$14,データシート1!$A:$BT,MATCH($BC$12&amp;"_"&amp;BJ$20,データシート1!$A$1:$BT$1,0),0)</f>
        <v>5.1439783810475257</v>
      </c>
      <c r="BK25" s="34">
        <f t="shared" si="1"/>
        <v>4.7322754616854912</v>
      </c>
      <c r="BL25" s="34">
        <f t="shared" si="2"/>
        <v>3.917373832405771</v>
      </c>
      <c r="BM25" s="34">
        <f>VLOOKUP($AX25&amp;"_"&amp;$BC$14,データシート1!$A:$BT,MATCH($BC$12&amp;"_"&amp;BM$20,データシート1!$A$1:$BT$1,0),0)</f>
        <v>1.7288205687390081</v>
      </c>
      <c r="BN25" s="34">
        <f>VLOOKUP($AX25&amp;"_"&amp;$BC$14,データシート1!$A:$BT,MATCH($BC$12&amp;"_"&amp;BN$20,データシート1!$A$1:$BT$1,0),0)</f>
        <v>2.1885532636667628</v>
      </c>
      <c r="BO25" s="34">
        <f>VLOOKUP($AX25&amp;"_"&amp;$BC$14,データシート1!$A:$BT,MATCH($BC$12&amp;"_"&amp;BO$20,データシート1!$A$1:$BT$1,0),0)</f>
        <v>0.146259704030577</v>
      </c>
      <c r="BP25" s="34">
        <f>VLOOKUP($AX25&amp;"_"&amp;$BC$14,データシート1!$A:$BT,MATCH($BC$12&amp;"_"&amp;BP$20,データシート1!$A$1:$BT$1,0),0)</f>
        <v>0.66864192524914312</v>
      </c>
      <c r="BQ25" s="34">
        <f>VLOOKUP($AX25&amp;"_"&amp;$BC$14,データシート1!$A:$BT,MATCH($BC$12&amp;"_"&amp;BQ$20,データシート1!$A$1:$BT$1,0),0)</f>
        <v>0.27045738637588612</v>
      </c>
      <c r="BR25" s="35">
        <f t="shared" si="3"/>
        <v>14.687568083145607</v>
      </c>
      <c r="BT25" s="121" t="str">
        <f t="shared" si="4"/>
        <v>上関町</v>
      </c>
      <c r="BU25" s="33">
        <f t="shared" si="25"/>
        <v>14.687568083145607</v>
      </c>
      <c r="BV25" s="59">
        <f t="shared" si="16"/>
        <v>7.2205481371869495E-2</v>
      </c>
      <c r="BW25" s="59">
        <f t="shared" si="5"/>
        <v>1.1092914993336613E-2</v>
      </c>
      <c r="BX25" s="59">
        <f t="shared" si="5"/>
        <v>3.8327126253636892E-2</v>
      </c>
      <c r="BY25" s="59">
        <f t="shared" si="5"/>
        <v>2.278544012489599E-2</v>
      </c>
      <c r="BZ25" s="59">
        <f t="shared" si="5"/>
        <v>0.23695780749468315</v>
      </c>
      <c r="CA25" s="59">
        <f t="shared" si="5"/>
        <v>0.35022669184767108</v>
      </c>
      <c r="CB25" s="59">
        <f t="shared" si="5"/>
        <v>0.3221959847196153</v>
      </c>
      <c r="CC25" s="59">
        <f t="shared" si="5"/>
        <v>0.26671357778426685</v>
      </c>
      <c r="CD25" s="59">
        <f t="shared" si="5"/>
        <v>0.11770638671781736</v>
      </c>
      <c r="CE25" s="59">
        <f t="shared" si="5"/>
        <v>0.1490071910664495</v>
      </c>
      <c r="CF25" s="59">
        <f t="shared" si="5"/>
        <v>9.9580613483871497E-3</v>
      </c>
      <c r="CG25" s="59">
        <f t="shared" si="5"/>
        <v>4.5524345586961286E-2</v>
      </c>
      <c r="CH25" s="59">
        <f t="shared" si="5"/>
        <v>1.8414034566160989E-2</v>
      </c>
      <c r="CI25" s="122">
        <f t="shared" si="6"/>
        <v>1</v>
      </c>
      <c r="CK25" s="123" t="str">
        <f t="shared" si="7"/>
        <v>上関町</v>
      </c>
      <c r="CL25" s="124">
        <f t="shared" si="17"/>
        <v>1.0605229236256351</v>
      </c>
      <c r="CM25" s="65">
        <f t="shared" si="18"/>
        <v>0</v>
      </c>
      <c r="CN25" s="66">
        <f t="shared" si="19"/>
        <v>0.1629279442051782</v>
      </c>
      <c r="CO25" s="65">
        <f t="shared" si="20"/>
        <v>0</v>
      </c>
      <c r="CP25" s="66">
        <f t="shared" si="8"/>
        <v>0.56293227628160925</v>
      </c>
      <c r="CQ25" s="65">
        <f t="shared" si="21"/>
        <v>0</v>
      </c>
      <c r="CR25" s="66">
        <f t="shared" si="9"/>
        <v>0.33466270313884761</v>
      </c>
      <c r="CS25" s="65">
        <f t="shared" si="22"/>
        <v>0</v>
      </c>
      <c r="CT25" s="66">
        <f t="shared" si="10"/>
        <v>3.480333930411069</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20588</v>
      </c>
      <c r="AY26" s="18" t="str">
        <f>IF(IFERROR(比較地域マスタ!$Z11,"")=0,"",IFERROR(比較地域マスタ!$Z11,""))</f>
        <v>小川村</v>
      </c>
      <c r="BB26" s="110" t="str">
        <f t="shared" si="0"/>
        <v>20588</v>
      </c>
      <c r="BC26" s="1031" t="str">
        <f t="shared" si="0"/>
        <v>小川村</v>
      </c>
      <c r="BD26" s="34">
        <f t="shared" si="14"/>
        <v>14.069509153565699</v>
      </c>
      <c r="BE26" s="34">
        <f t="shared" si="15"/>
        <v>2.0596695726674303</v>
      </c>
      <c r="BF26" s="34">
        <f>VLOOKUP($AX26&amp;"_"&amp;$BC$14,データシート1!$A:$BT,MATCH($BC$12&amp;"_"&amp;BF$20,データシート1!$A$1:$BT$1,0),0)</f>
        <v>1.4871941489627272</v>
      </c>
      <c r="BG26" s="34">
        <f>VLOOKUP($AX26&amp;"_"&amp;$BC$14,データシート1!$A:$BT,MATCH($BC$12&amp;"_"&amp;BG$20,データシート1!$A$1:$BT$1,0),0)</f>
        <v>0.28070178998693102</v>
      </c>
      <c r="BH26" s="34">
        <f>VLOOKUP($AX26&amp;"_"&amp;$BC$14,データシート1!$A:$BT,MATCH($BC$12&amp;"_"&amp;BH$20,データシート1!$A$1:$BT$1,0),0)</f>
        <v>0.2917736337177721</v>
      </c>
      <c r="BI26" s="34">
        <f>VLOOKUP($AX26&amp;"_"&amp;$BC$14,データシート1!$A:$BT,MATCH($BC$12&amp;"_"&amp;BI$20,データシート1!$A$1:$BT$1,0),0)</f>
        <v>1.6976435957607634</v>
      </c>
      <c r="BJ26" s="34">
        <f>VLOOKUP($AX26&amp;"_"&amp;$BC$14,データシート1!$A:$BT,MATCH($BC$12&amp;"_"&amp;BJ$20,データシート1!$A$1:$BT$1,0),0)</f>
        <v>3.9937365332341579</v>
      </c>
      <c r="BK26" s="34">
        <f t="shared" si="1"/>
        <v>6.1928516936561424</v>
      </c>
      <c r="BL26" s="34">
        <f t="shared" si="2"/>
        <v>6.055233281520386</v>
      </c>
      <c r="BM26" s="34">
        <f>VLOOKUP($AX26&amp;"_"&amp;$BC$14,データシート1!$A:$BT,MATCH($BC$12&amp;"_"&amp;BM$20,データシート1!$A$1:$BT$1,0),0)</f>
        <v>2.1474343542512835</v>
      </c>
      <c r="BN26" s="34">
        <f>VLOOKUP($AX26&amp;"_"&amp;$BC$14,データシート1!$A:$BT,MATCH($BC$12&amp;"_"&amp;BN$20,データシート1!$A$1:$BT$1,0),0)</f>
        <v>3.9077989272691025</v>
      </c>
      <c r="BO26" s="34">
        <f>VLOOKUP($AX26&amp;"_"&amp;$BC$14,データシート1!$A:$BT,MATCH($BC$12&amp;"_"&amp;BO$20,データシート1!$A$1:$BT$1,0),0)</f>
        <v>0.13761841213575601</v>
      </c>
      <c r="BP26" s="34">
        <f>VLOOKUP($AX26&amp;"_"&amp;$BC$14,データシート1!$A:$BT,MATCH($BC$12&amp;"_"&amp;BP$20,データシート1!$A$1:$BT$1,0),0)</f>
        <v>0</v>
      </c>
      <c r="BQ26" s="34">
        <f>VLOOKUP($AX26&amp;"_"&amp;$BC$14,データシート1!$A:$BT,MATCH($BC$12&amp;"_"&amp;BQ$20,データシート1!$A$1:$BT$1,0),0)</f>
        <v>0.12560775824720441</v>
      </c>
      <c r="BR26" s="35">
        <f t="shared" si="3"/>
        <v>14.069509153565699</v>
      </c>
      <c r="BT26" s="121" t="str">
        <f t="shared" si="4"/>
        <v>小川村</v>
      </c>
      <c r="BU26" s="33">
        <f t="shared" si="25"/>
        <v>14.069509153565699</v>
      </c>
      <c r="BV26" s="59">
        <f t="shared" si="16"/>
        <v>0.1463924256480148</v>
      </c>
      <c r="BW26" s="59">
        <f t="shared" si="5"/>
        <v>0.10570334279116061</v>
      </c>
      <c r="BX26" s="59">
        <f t="shared" si="5"/>
        <v>1.9951071990012635E-2</v>
      </c>
      <c r="BY26" s="59">
        <f t="shared" si="5"/>
        <v>2.0738010866841548E-2</v>
      </c>
      <c r="BZ26" s="59">
        <f t="shared" si="5"/>
        <v>0.12066118136967997</v>
      </c>
      <c r="CA26" s="59">
        <f t="shared" si="5"/>
        <v>0.2838575596094628</v>
      </c>
      <c r="CB26" s="59">
        <f t="shared" si="5"/>
        <v>0.44016117592038811</v>
      </c>
      <c r="CC26" s="59">
        <f t="shared" si="5"/>
        <v>0.43037985301610759</v>
      </c>
      <c r="CD26" s="59">
        <f t="shared" si="5"/>
        <v>0.15263036761357446</v>
      </c>
      <c r="CE26" s="59">
        <f t="shared" si="5"/>
        <v>0.27774948540253314</v>
      </c>
      <c r="CF26" s="59">
        <f t="shared" si="5"/>
        <v>9.7813229042804789E-3</v>
      </c>
      <c r="CG26" s="59">
        <f t="shared" si="5"/>
        <v>0</v>
      </c>
      <c r="CH26" s="59">
        <f t="shared" si="5"/>
        <v>8.9276574524542723E-3</v>
      </c>
      <c r="CI26" s="122">
        <f t="shared" si="6"/>
        <v>1</v>
      </c>
      <c r="CK26" s="123" t="str">
        <f t="shared" si="7"/>
        <v>小川村</v>
      </c>
      <c r="CL26" s="124">
        <f t="shared" si="17"/>
        <v>2.0596695726674303</v>
      </c>
      <c r="CM26" s="65">
        <f t="shared" si="18"/>
        <v>0</v>
      </c>
      <c r="CN26" s="66">
        <f t="shared" si="19"/>
        <v>1.4871941489627272</v>
      </c>
      <c r="CO26" s="65">
        <f t="shared" si="20"/>
        <v>0</v>
      </c>
      <c r="CP26" s="66">
        <f t="shared" si="8"/>
        <v>0.28070178998693102</v>
      </c>
      <c r="CQ26" s="65">
        <f t="shared" si="21"/>
        <v>0</v>
      </c>
      <c r="CR26" s="66">
        <f t="shared" si="9"/>
        <v>0.2917736337177721</v>
      </c>
      <c r="CS26" s="65">
        <f t="shared" si="22"/>
        <v>0</v>
      </c>
      <c r="CT26" s="66">
        <f t="shared" si="10"/>
        <v>1.6976435957607634</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13381</v>
      </c>
      <c r="AY27" s="18" t="str">
        <f>IF(IFERROR(比較地域マスタ!$Z12,"")=0,"",IFERROR(比較地域マスタ!$Z12,""))</f>
        <v>三宅村</v>
      </c>
      <c r="BB27" s="110" t="str">
        <f t="shared" si="0"/>
        <v>13381</v>
      </c>
      <c r="BC27" s="1031" t="str">
        <f t="shared" si="0"/>
        <v>三宅村</v>
      </c>
      <c r="BD27" s="34">
        <f t="shared" si="14"/>
        <v>26.625811270714337</v>
      </c>
      <c r="BE27" s="34">
        <f t="shared" si="15"/>
        <v>1.031858858096613</v>
      </c>
      <c r="BF27" s="34">
        <f>VLOOKUP($AX27&amp;"_"&amp;$BC$14,データシート1!$A:$BT,MATCH($BC$12&amp;"_"&amp;BF$20,データシート1!$A$1:$BT$1,0),0)</f>
        <v>0</v>
      </c>
      <c r="BG27" s="34">
        <f>VLOOKUP($AX27&amp;"_"&amp;$BC$14,データシート1!$A:$BT,MATCH($BC$12&amp;"_"&amp;BG$20,データシート1!$A$1:$BT$1,0),0)</f>
        <v>0.60601337828754465</v>
      </c>
      <c r="BH27" s="34">
        <f>VLOOKUP($AX27&amp;"_"&amp;$BC$14,データシート1!$A:$BT,MATCH($BC$12&amp;"_"&amp;BH$20,データシート1!$A$1:$BT$1,0),0)</f>
        <v>0.42584547980906839</v>
      </c>
      <c r="BI27" s="34">
        <f>VLOOKUP($AX27&amp;"_"&amp;$BC$14,データシート1!$A:$BT,MATCH($BC$12&amp;"_"&amp;BI$20,データシート1!$A$1:$BT$1,0),0)</f>
        <v>3.4778603088279154</v>
      </c>
      <c r="BJ27" s="34">
        <f>VLOOKUP($AX27&amp;"_"&amp;$BC$14,データシート1!$A:$BT,MATCH($BC$12&amp;"_"&amp;BJ$20,データシート1!$A$1:$BT$1,0),0)</f>
        <v>3.5594996754596915</v>
      </c>
      <c r="BK27" s="34">
        <f t="shared" si="1"/>
        <v>18.346900100245115</v>
      </c>
      <c r="BL27" s="34">
        <f t="shared" si="2"/>
        <v>8.802193139927649</v>
      </c>
      <c r="BM27" s="34">
        <f>VLOOKUP($AX27&amp;"_"&amp;$BC$14,データシート1!$A:$BT,MATCH($BC$12&amp;"_"&amp;BM$20,データシート1!$A$1:$BT$1,0),0)</f>
        <v>2.2969392776485247</v>
      </c>
      <c r="BN27" s="34">
        <f>VLOOKUP($AX27&amp;"_"&amp;$BC$14,データシート1!$A:$BT,MATCH($BC$12&amp;"_"&amp;BN$20,データシート1!$A$1:$BT$1,0),0)</f>
        <v>6.5052538622791243</v>
      </c>
      <c r="BO27" s="34">
        <f>VLOOKUP($AX27&amp;"_"&amp;$BC$14,データシート1!$A:$BT,MATCH($BC$12&amp;"_"&amp;BO$20,データシート1!$A$1:$BT$1,0),0)</f>
        <v>0.13791034767274399</v>
      </c>
      <c r="BP27" s="34">
        <f>VLOOKUP($AX27&amp;"_"&amp;$BC$14,データシート1!$A:$BT,MATCH($BC$12&amp;"_"&amp;BP$20,データシート1!$A$1:$BT$1,0),0)</f>
        <v>9.4067966126447224</v>
      </c>
      <c r="BQ27" s="34">
        <f>VLOOKUP($AX27&amp;"_"&amp;$BC$14,データシート1!$A:$BT,MATCH($BC$12&amp;"_"&amp;BQ$20,データシート1!$A$1:$BT$1,0),0)</f>
        <v>0.20969232808499999</v>
      </c>
      <c r="BR27" s="35">
        <f t="shared" si="3"/>
        <v>26.625811270714337</v>
      </c>
      <c r="BT27" s="121" t="str">
        <f t="shared" si="4"/>
        <v>三宅村</v>
      </c>
      <c r="BU27" s="33">
        <f t="shared" si="25"/>
        <v>26.625811270714337</v>
      </c>
      <c r="BV27" s="59">
        <f t="shared" si="16"/>
        <v>3.8754081428931032E-2</v>
      </c>
      <c r="BW27" s="59">
        <f t="shared" si="5"/>
        <v>0</v>
      </c>
      <c r="BX27" s="59">
        <f t="shared" si="5"/>
        <v>2.2760372336676826E-2</v>
      </c>
      <c r="BY27" s="59">
        <f t="shared" si="5"/>
        <v>1.5993709092254206E-2</v>
      </c>
      <c r="BZ27" s="59">
        <f t="shared" si="5"/>
        <v>0.13061988134247782</v>
      </c>
      <c r="CA27" s="59">
        <f t="shared" si="5"/>
        <v>0.13368605520669247</v>
      </c>
      <c r="CB27" s="59">
        <f t="shared" si="5"/>
        <v>0.68906445380031756</v>
      </c>
      <c r="CC27" s="59">
        <f t="shared" si="5"/>
        <v>0.33058873025248098</v>
      </c>
      <c r="CD27" s="59">
        <f t="shared" si="5"/>
        <v>8.6267391227809173E-2</v>
      </c>
      <c r="CE27" s="59">
        <f t="shared" si="5"/>
        <v>0.24432133902467176</v>
      </c>
      <c r="CF27" s="59">
        <f t="shared" si="5"/>
        <v>5.1795735450296393E-3</v>
      </c>
      <c r="CG27" s="59">
        <f t="shared" si="5"/>
        <v>0.35329615000280701</v>
      </c>
      <c r="CH27" s="59">
        <f t="shared" si="5"/>
        <v>7.8755282215809911E-3</v>
      </c>
      <c r="CI27" s="122">
        <f t="shared" si="6"/>
        <v>1</v>
      </c>
      <c r="CK27" s="123" t="str">
        <f t="shared" si="7"/>
        <v>三宅村</v>
      </c>
      <c r="CL27" s="124">
        <f t="shared" si="17"/>
        <v>1.031858858096613</v>
      </c>
      <c r="CM27" s="65">
        <f t="shared" si="18"/>
        <v>0</v>
      </c>
      <c r="CN27" s="66">
        <f t="shared" si="19"/>
        <v>0</v>
      </c>
      <c r="CO27" s="65">
        <f t="shared" si="20"/>
        <v>0</v>
      </c>
      <c r="CP27" s="66">
        <f t="shared" si="8"/>
        <v>0.60601337828754465</v>
      </c>
      <c r="CQ27" s="65">
        <f t="shared" si="21"/>
        <v>0</v>
      </c>
      <c r="CR27" s="66">
        <f t="shared" si="9"/>
        <v>0.42584547980906839</v>
      </c>
      <c r="CS27" s="65">
        <f t="shared" si="22"/>
        <v>0</v>
      </c>
      <c r="CT27" s="66">
        <f t="shared" si="10"/>
        <v>3.4778603088279154</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0.39800000000000002</v>
      </c>
      <c r="DC27" s="962">
        <f>VLOOKUP($AX27&amp;"_"&amp;$CW$14,データシート1!$A:$BT,MATCH($CW$12&amp;"_"&amp;DC$20,データシート1!$A$1:$BT$1,0),0)</f>
        <v>0</v>
      </c>
      <c r="DD27" s="961">
        <f t="shared" si="11"/>
        <v>0.39800000000000002</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1</v>
      </c>
      <c r="DK27" s="64">
        <f>VLOOKUP($AX27&amp;"_"&amp;$DF$14,データシート1!$A:$BT,MATCH($DF$12&amp;"_"&amp;DK$20,データシート1!$A$1:$BT$1,0),0)</f>
        <v>0</v>
      </c>
      <c r="DL27" s="68">
        <f t="shared" si="12"/>
        <v>1</v>
      </c>
      <c r="DM27" s="16"/>
      <c r="DN27" s="126">
        <f t="shared" si="26"/>
        <v>0</v>
      </c>
      <c r="DO27" s="127">
        <f t="shared" si="27"/>
        <v>0</v>
      </c>
      <c r="DP27" s="127">
        <f t="shared" si="13"/>
        <v>0</v>
      </c>
      <c r="DQ27" s="127">
        <f t="shared" si="13"/>
        <v>0</v>
      </c>
      <c r="DR27" s="127">
        <f t="shared" si="13"/>
        <v>1</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01517</v>
      </c>
      <c r="AY28" s="18" t="str">
        <f>IF(IFERROR(比較地域マスタ!$Z13,"")=0,"",IFERROR(比較地域マスタ!$Z13,""))</f>
        <v>礼文町</v>
      </c>
      <c r="BB28" s="110" t="str">
        <f t="shared" si="0"/>
        <v>01517</v>
      </c>
      <c r="BC28" s="1031" t="str">
        <f t="shared" si="0"/>
        <v>礼文町</v>
      </c>
      <c r="BD28" s="34">
        <f t="shared" si="14"/>
        <v>43.995364124966144</v>
      </c>
      <c r="BE28" s="34">
        <f t="shared" si="15"/>
        <v>5.7437217497514581</v>
      </c>
      <c r="BF28" s="34">
        <f>VLOOKUP($AX28&amp;"_"&amp;$BC$14,データシート1!$A:$BT,MATCH($BC$12&amp;"_"&amp;BF$20,データシート1!$A$1:$BT$1,0),0)</f>
        <v>4.5643744308867049</v>
      </c>
      <c r="BG28" s="34">
        <f>VLOOKUP($AX28&amp;"_"&amp;$BC$14,データシート1!$A:$BT,MATCH($BC$12&amp;"_"&amp;BG$20,データシート1!$A$1:$BT$1,0),0)</f>
        <v>0.38121472933344402</v>
      </c>
      <c r="BH28" s="34">
        <f>VLOOKUP($AX28&amp;"_"&amp;$BC$14,データシート1!$A:$BT,MATCH($BC$12&amp;"_"&amp;BH$20,データシート1!$A$1:$BT$1,0),0)</f>
        <v>0.7981325895313085</v>
      </c>
      <c r="BI28" s="34">
        <f>VLOOKUP($AX28&amp;"_"&amp;$BC$14,データシート1!$A:$BT,MATCH($BC$12&amp;"_"&amp;BI$20,データシート1!$A$1:$BT$1,0),0)</f>
        <v>3.9567907033426408</v>
      </c>
      <c r="BJ28" s="34">
        <f>VLOOKUP($AX28&amp;"_"&amp;$BC$14,データシート1!$A:$BT,MATCH($BC$12&amp;"_"&amp;BJ$20,データシート1!$A$1:$BT$1,0),0)</f>
        <v>5.4283828871125896</v>
      </c>
      <c r="BK28" s="34">
        <f t="shared" si="1"/>
        <v>28.645205259815455</v>
      </c>
      <c r="BL28" s="34">
        <f t="shared" si="2"/>
        <v>4.9606537615972819</v>
      </c>
      <c r="BM28" s="34">
        <f>VLOOKUP($AX28&amp;"_"&amp;$BC$14,データシート1!$A:$BT,MATCH($BC$12&amp;"_"&amp;BM$20,データシート1!$A$1:$BT$1,0),0)</f>
        <v>1.6336810720316726</v>
      </c>
      <c r="BN28" s="34">
        <f>VLOOKUP($AX28&amp;"_"&amp;$BC$14,データシート1!$A:$BT,MATCH($BC$12&amp;"_"&amp;BN$20,データシート1!$A$1:$BT$1,0),0)</f>
        <v>3.3269726895656095</v>
      </c>
      <c r="BO28" s="34">
        <f>VLOOKUP($AX28&amp;"_"&amp;$BC$14,データシート1!$A:$BT,MATCH($BC$12&amp;"_"&amp;BO$20,データシート1!$A$1:$BT$1,0),0)</f>
        <v>0.13779357345794899</v>
      </c>
      <c r="BP28" s="34">
        <f>VLOOKUP($AX28&amp;"_"&amp;$BC$14,データシート1!$A:$BT,MATCH($BC$12&amp;"_"&amp;BP$20,データシート1!$A$1:$BT$1,0),0)</f>
        <v>23.546757924760225</v>
      </c>
      <c r="BQ28" s="34">
        <f>VLOOKUP($AX28&amp;"_"&amp;$BC$14,データシート1!$A:$BT,MATCH($BC$12&amp;"_"&amp;BQ$20,データシート1!$A$1:$BT$1,0),0)</f>
        <v>0.22126352494400001</v>
      </c>
      <c r="BR28" s="35">
        <f t="shared" si="3"/>
        <v>43.995364124966144</v>
      </c>
      <c r="BT28" s="121" t="str">
        <f t="shared" si="4"/>
        <v>礼文町</v>
      </c>
      <c r="BU28" s="33">
        <f t="shared" si="25"/>
        <v>43.995364124966144</v>
      </c>
      <c r="BV28" s="59">
        <f t="shared" si="16"/>
        <v>0.13055288583217012</v>
      </c>
      <c r="BW28" s="59">
        <f t="shared" si="5"/>
        <v>0.10374671335647724</v>
      </c>
      <c r="BX28" s="59">
        <f t="shared" si="5"/>
        <v>8.6648840602984185E-3</v>
      </c>
      <c r="BY28" s="59">
        <f t="shared" si="5"/>
        <v>1.814128841539444E-2</v>
      </c>
      <c r="BZ28" s="59">
        <f t="shared" si="5"/>
        <v>8.9936537224777111E-2</v>
      </c>
      <c r="CA28" s="59">
        <f t="shared" si="5"/>
        <v>0.12338533832095581</v>
      </c>
      <c r="CB28" s="59">
        <f t="shared" si="5"/>
        <v>0.65109599226069592</v>
      </c>
      <c r="CC28" s="59">
        <f t="shared" si="5"/>
        <v>0.11275401079774787</v>
      </c>
      <c r="CD28" s="59">
        <f t="shared" si="5"/>
        <v>3.7133027638805334E-2</v>
      </c>
      <c r="CE28" s="59">
        <f t="shared" si="5"/>
        <v>7.5620983158942542E-2</v>
      </c>
      <c r="CF28" s="59">
        <f t="shared" si="5"/>
        <v>3.1320021142808309E-3</v>
      </c>
      <c r="CG28" s="59">
        <f t="shared" si="5"/>
        <v>0.53520997934866721</v>
      </c>
      <c r="CH28" s="59">
        <f t="shared" si="5"/>
        <v>5.0292463614010439E-3</v>
      </c>
      <c r="CI28" s="122">
        <f t="shared" si="6"/>
        <v>1</v>
      </c>
      <c r="CK28" s="123" t="str">
        <f t="shared" si="7"/>
        <v>礼文町</v>
      </c>
      <c r="CL28" s="124">
        <f t="shared" si="17"/>
        <v>5.7437217497514581</v>
      </c>
      <c r="CM28" s="65">
        <f t="shared" si="18"/>
        <v>0</v>
      </c>
      <c r="CN28" s="66">
        <f t="shared" si="19"/>
        <v>4.5643744308867049</v>
      </c>
      <c r="CO28" s="65">
        <f t="shared" si="20"/>
        <v>0</v>
      </c>
      <c r="CP28" s="66">
        <f t="shared" si="8"/>
        <v>0.38121472933344402</v>
      </c>
      <c r="CQ28" s="65">
        <f t="shared" si="21"/>
        <v>0</v>
      </c>
      <c r="CR28" s="66">
        <f t="shared" si="9"/>
        <v>0.7981325895313085</v>
      </c>
      <c r="CS28" s="65">
        <f t="shared" si="22"/>
        <v>0</v>
      </c>
      <c r="CT28" s="66">
        <f t="shared" si="10"/>
        <v>3.9567907033426408</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0.499</v>
      </c>
      <c r="DC28" s="962">
        <f>VLOOKUP($AX28&amp;"_"&amp;$CW$14,データシート1!$A:$BT,MATCH($CW$12&amp;"_"&amp;DC$20,データシート1!$A$1:$BT$1,0),0)</f>
        <v>0</v>
      </c>
      <c r="DD28" s="961">
        <f t="shared" si="11"/>
        <v>0.499</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2</v>
      </c>
      <c r="DK28" s="64">
        <f>VLOOKUP($AX28&amp;"_"&amp;$DF$14,データシート1!$A:$BT,MATCH($DF$12&amp;"_"&amp;DK$20,データシート1!$A$1:$BT$1,0),0)</f>
        <v>0</v>
      </c>
      <c r="DL28" s="68">
        <f t="shared" si="12"/>
        <v>2</v>
      </c>
      <c r="DM28" s="16"/>
      <c r="DN28" s="126">
        <f t="shared" si="26"/>
        <v>0</v>
      </c>
      <c r="DO28" s="127">
        <f t="shared" si="27"/>
        <v>0</v>
      </c>
      <c r="DP28" s="127">
        <f t="shared" si="13"/>
        <v>0</v>
      </c>
      <c r="DQ28" s="127">
        <f t="shared" si="13"/>
        <v>0</v>
      </c>
      <c r="DR28" s="127">
        <f t="shared" si="13"/>
        <v>1</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18382</v>
      </c>
      <c r="AY29" s="18" t="str">
        <f>IF(IFERROR(比較地域マスタ!$Z14,"")=0,"",IFERROR(比較地域マスタ!$Z14,""))</f>
        <v>池田町</v>
      </c>
      <c r="BB29" s="110" t="str">
        <f t="shared" si="0"/>
        <v>18382</v>
      </c>
      <c r="BC29" s="1031" t="str">
        <f t="shared" si="0"/>
        <v>池田町</v>
      </c>
      <c r="BD29" s="34">
        <f t="shared" si="14"/>
        <v>18.899555811512684</v>
      </c>
      <c r="BE29" s="34">
        <f t="shared" si="15"/>
        <v>5.5259977389500925</v>
      </c>
      <c r="BF29" s="34">
        <f>VLOOKUP($AX29&amp;"_"&amp;$BC$14,データシート1!$A:$BT,MATCH($BC$12&amp;"_"&amp;BF$20,データシート1!$A$1:$BT$1,0),0)</f>
        <v>1.5569673575336573</v>
      </c>
      <c r="BG29" s="34">
        <f>VLOOKUP($AX29&amp;"_"&amp;$BC$14,データシート1!$A:$BT,MATCH($BC$12&amp;"_"&amp;BG$20,データシート1!$A$1:$BT$1,0),0)</f>
        <v>0.26286805368595179</v>
      </c>
      <c r="BH29" s="34">
        <f>VLOOKUP($AX29&amp;"_"&amp;$BC$14,データシート1!$A:$BT,MATCH($BC$12&amp;"_"&amp;BH$20,データシート1!$A$1:$BT$1,0),0)</f>
        <v>3.7061623277304832</v>
      </c>
      <c r="BI29" s="34">
        <f>VLOOKUP($AX29&amp;"_"&amp;$BC$14,データシート1!$A:$BT,MATCH($BC$12&amp;"_"&amp;BI$20,データシート1!$A$1:$BT$1,0),0)</f>
        <v>2.5002283637838123</v>
      </c>
      <c r="BJ29" s="34">
        <f>VLOOKUP($AX29&amp;"_"&amp;$BC$14,データシート1!$A:$BT,MATCH($BC$12&amp;"_"&amp;BJ$20,データシート1!$A$1:$BT$1,0),0)</f>
        <v>4.3273087837577364</v>
      </c>
      <c r="BK29" s="34">
        <f t="shared" si="1"/>
        <v>6.0670686695137572</v>
      </c>
      <c r="BL29" s="34">
        <f t="shared" si="2"/>
        <v>5.9271147730821028</v>
      </c>
      <c r="BM29" s="34">
        <f>VLOOKUP($AX29&amp;"_"&amp;$BC$14,データシート1!$A:$BT,MATCH($BC$12&amp;"_"&amp;BM$20,データシート1!$A$1:$BT$1,0),0)</f>
        <v>2.2330599012878856</v>
      </c>
      <c r="BN29" s="34">
        <f>VLOOKUP($AX29&amp;"_"&amp;$BC$14,データシート1!$A:$BT,MATCH($BC$12&amp;"_"&amp;BN$20,データシート1!$A$1:$BT$1,0),0)</f>
        <v>3.6940548717942177</v>
      </c>
      <c r="BO29" s="34">
        <f>VLOOKUP($AX29&amp;"_"&amp;$BC$14,データシート1!$A:$BT,MATCH($BC$12&amp;"_"&amp;BO$20,データシート1!$A$1:$BT$1,0),0)</f>
        <v>0.13995389643165401</v>
      </c>
      <c r="BP29" s="34">
        <f>VLOOKUP($AX29&amp;"_"&amp;$BC$14,データシート1!$A:$BT,MATCH($BC$12&amp;"_"&amp;BP$20,データシート1!$A$1:$BT$1,0),0)</f>
        <v>0</v>
      </c>
      <c r="BQ29" s="34">
        <f>VLOOKUP($AX29&amp;"_"&amp;$BC$14,データシート1!$A:$BT,MATCH($BC$12&amp;"_"&amp;BQ$20,データシート1!$A$1:$BT$1,0),0)</f>
        <v>0.47895225550728637</v>
      </c>
      <c r="BR29" s="35">
        <f t="shared" si="3"/>
        <v>18.899555811512684</v>
      </c>
      <c r="BT29" s="121" t="str">
        <f t="shared" si="4"/>
        <v>池田町</v>
      </c>
      <c r="BU29" s="33">
        <f t="shared" si="25"/>
        <v>18.899555811512684</v>
      </c>
      <c r="BV29" s="59">
        <f t="shared" si="16"/>
        <v>0.29238770445514517</v>
      </c>
      <c r="BW29" s="59">
        <f t="shared" si="5"/>
        <v>8.2381161391381963E-2</v>
      </c>
      <c r="BX29" s="59">
        <f t="shared" si="5"/>
        <v>1.3908689511413037E-2</v>
      </c>
      <c r="BY29" s="59">
        <f t="shared" si="5"/>
        <v>0.19609785355235018</v>
      </c>
      <c r="BZ29" s="59">
        <f t="shared" si="5"/>
        <v>0.13229032410702454</v>
      </c>
      <c r="CA29" s="59">
        <f t="shared" si="5"/>
        <v>0.22896351781568072</v>
      </c>
      <c r="CB29" s="59">
        <f t="shared" si="5"/>
        <v>0.32101646885362228</v>
      </c>
      <c r="CC29" s="59">
        <f t="shared" si="5"/>
        <v>0.31361132675253639</v>
      </c>
      <c r="CD29" s="59">
        <f t="shared" si="5"/>
        <v>0.1181540943902827</v>
      </c>
      <c r="CE29" s="59">
        <f t="shared" si="5"/>
        <v>0.19545723236225374</v>
      </c>
      <c r="CF29" s="59">
        <f t="shared" si="5"/>
        <v>7.4051421010858333E-3</v>
      </c>
      <c r="CG29" s="59">
        <f t="shared" si="5"/>
        <v>0</v>
      </c>
      <c r="CH29" s="59">
        <f t="shared" si="5"/>
        <v>2.5341984768527316E-2</v>
      </c>
      <c r="CI29" s="122">
        <f t="shared" si="6"/>
        <v>1</v>
      </c>
      <c r="CK29" s="123" t="str">
        <f t="shared" si="7"/>
        <v>池田町</v>
      </c>
      <c r="CL29" s="124">
        <f t="shared" si="17"/>
        <v>5.5259977389500925</v>
      </c>
      <c r="CM29" s="65">
        <f t="shared" si="18"/>
        <v>0</v>
      </c>
      <c r="CN29" s="66">
        <f t="shared" si="19"/>
        <v>1.5569673575336573</v>
      </c>
      <c r="CO29" s="65">
        <f t="shared" si="20"/>
        <v>0</v>
      </c>
      <c r="CP29" s="66">
        <f t="shared" si="8"/>
        <v>0.26286805368595179</v>
      </c>
      <c r="CQ29" s="65">
        <f t="shared" si="21"/>
        <v>0</v>
      </c>
      <c r="CR29" s="66">
        <f t="shared" si="9"/>
        <v>3.7061623277304832</v>
      </c>
      <c r="CS29" s="65">
        <f t="shared" si="22"/>
        <v>0</v>
      </c>
      <c r="CT29" s="66">
        <f t="shared" si="10"/>
        <v>2.5002283637838123</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01434</v>
      </c>
      <c r="AY30" s="18" t="str">
        <f>IF(IFERROR(比較地域マスタ!$Z15,"")=0,"",IFERROR(比較地域マスタ!$Z15,""))</f>
        <v>秩父別町</v>
      </c>
      <c r="BB30" s="110" t="str">
        <f t="shared" si="0"/>
        <v>01434</v>
      </c>
      <c r="BC30" s="1031" t="str">
        <f t="shared" si="0"/>
        <v>秩父別町</v>
      </c>
      <c r="BD30" s="34">
        <f t="shared" si="14"/>
        <v>21.24810540937078</v>
      </c>
      <c r="BE30" s="34">
        <f t="shared" si="15"/>
        <v>7.0636378407592559</v>
      </c>
      <c r="BF30" s="34">
        <f>VLOOKUP($AX30&amp;"_"&amp;$BC$14,データシート1!$A:$BT,MATCH($BC$12&amp;"_"&amp;BF$20,データシート1!$A$1:$BT$1,0),0)</f>
        <v>1.4703500186845329</v>
      </c>
      <c r="BG30" s="34">
        <f>VLOOKUP($AX30&amp;"_"&amp;$BC$14,データシート1!$A:$BT,MATCH($BC$12&amp;"_"&amp;BG$20,データシート1!$A$1:$BT$1,0),0)</f>
        <v>0.31674459128440574</v>
      </c>
      <c r="BH30" s="34">
        <f>VLOOKUP($AX30&amp;"_"&amp;$BC$14,データシート1!$A:$BT,MATCH($BC$12&amp;"_"&amp;BH$20,データシート1!$A$1:$BT$1,0),0)</f>
        <v>5.2765432307903177</v>
      </c>
      <c r="BI30" s="34">
        <f>VLOOKUP($AX30&amp;"_"&amp;$BC$14,データシート1!$A:$BT,MATCH($BC$12&amp;"_"&amp;BI$20,データシート1!$A$1:$BT$1,0),0)</f>
        <v>3.0276474110342311</v>
      </c>
      <c r="BJ30" s="34">
        <f>VLOOKUP($AX30&amp;"_"&amp;$BC$14,データシート1!$A:$BT,MATCH($BC$12&amp;"_"&amp;BJ$20,データシート1!$A$1:$BT$1,0),0)</f>
        <v>4.9101392134238475</v>
      </c>
      <c r="BK30" s="34">
        <f t="shared" si="1"/>
        <v>6.0204310078230137</v>
      </c>
      <c r="BL30" s="34">
        <f t="shared" si="2"/>
        <v>5.8843306604795904</v>
      </c>
      <c r="BM30" s="34">
        <f>VLOOKUP($AX30&amp;"_"&amp;$BC$14,データシート1!$A:$BT,MATCH($BC$12&amp;"_"&amp;BM$20,データシート1!$A$1:$BT$1,0),0)</f>
        <v>1.9625919035056032</v>
      </c>
      <c r="BN30" s="34">
        <f>VLOOKUP($AX30&amp;"_"&amp;$BC$14,データシート1!$A:$BT,MATCH($BC$12&amp;"_"&amp;BN$20,データシート1!$A$1:$BT$1,0),0)</f>
        <v>3.921738756973987</v>
      </c>
      <c r="BO30" s="34">
        <f>VLOOKUP($AX30&amp;"_"&amp;$BC$14,データシート1!$A:$BT,MATCH($BC$12&amp;"_"&amp;BO$20,データシート1!$A$1:$BT$1,0),0)</f>
        <v>0.13610034734342299</v>
      </c>
      <c r="BP30" s="34">
        <f>VLOOKUP($AX30&amp;"_"&amp;$BC$14,データシート1!$A:$BT,MATCH($BC$12&amp;"_"&amp;BP$20,データシート1!$A$1:$BT$1,0),0)</f>
        <v>0</v>
      </c>
      <c r="BQ30" s="34">
        <f>VLOOKUP($AX30&amp;"_"&amp;$BC$14,データシート1!$A:$BT,MATCH($BC$12&amp;"_"&amp;BQ$20,データシート1!$A$1:$BT$1,0),0)</f>
        <v>0.22624993633043311</v>
      </c>
      <c r="BR30" s="35">
        <f t="shared" si="3"/>
        <v>21.24810540937078</v>
      </c>
      <c r="BT30" s="121" t="str">
        <f t="shared" si="4"/>
        <v>秩父別町</v>
      </c>
      <c r="BU30" s="33">
        <f t="shared" si="25"/>
        <v>21.24810540937078</v>
      </c>
      <c r="BV30" s="59">
        <f t="shared" si="16"/>
        <v>0.33243612570013281</v>
      </c>
      <c r="BW30" s="59">
        <f t="shared" si="5"/>
        <v>6.9199111655201179E-2</v>
      </c>
      <c r="BX30" s="59">
        <f t="shared" si="5"/>
        <v>1.4906956887775789E-2</v>
      </c>
      <c r="BY30" s="59">
        <f t="shared" si="5"/>
        <v>0.24833005715715584</v>
      </c>
      <c r="BZ30" s="59">
        <f t="shared" si="5"/>
        <v>0.14249022925587457</v>
      </c>
      <c r="CA30" s="59">
        <f t="shared" si="5"/>
        <v>0.23108597772949638</v>
      </c>
      <c r="CB30" s="59">
        <f t="shared" si="5"/>
        <v>0.2833396621407902</v>
      </c>
      <c r="CC30" s="59">
        <f t="shared" si="5"/>
        <v>0.2769343688348091</v>
      </c>
      <c r="CD30" s="59">
        <f t="shared" si="5"/>
        <v>9.2365501097338612E-2</v>
      </c>
      <c r="CE30" s="59">
        <f t="shared" si="5"/>
        <v>0.1845688677374705</v>
      </c>
      <c r="CF30" s="59">
        <f t="shared" si="5"/>
        <v>6.4052933059810784E-3</v>
      </c>
      <c r="CG30" s="59">
        <f t="shared" si="5"/>
        <v>0</v>
      </c>
      <c r="CH30" s="59">
        <f t="shared" si="5"/>
        <v>1.0648005173706123E-2</v>
      </c>
      <c r="CI30" s="122">
        <f t="shared" si="6"/>
        <v>1</v>
      </c>
      <c r="CK30" s="123" t="str">
        <f t="shared" si="7"/>
        <v>秩父別町</v>
      </c>
      <c r="CL30" s="124">
        <f t="shared" si="17"/>
        <v>7.0636378407592559</v>
      </c>
      <c r="CM30" s="65">
        <f t="shared" si="18"/>
        <v>0</v>
      </c>
      <c r="CN30" s="66">
        <f t="shared" si="19"/>
        <v>1.4703500186845329</v>
      </c>
      <c r="CO30" s="65">
        <f t="shared" si="20"/>
        <v>0</v>
      </c>
      <c r="CP30" s="66">
        <f t="shared" si="8"/>
        <v>0.31674459128440574</v>
      </c>
      <c r="CQ30" s="65">
        <f t="shared" si="21"/>
        <v>0</v>
      </c>
      <c r="CR30" s="66">
        <f t="shared" si="9"/>
        <v>5.2765432307903177</v>
      </c>
      <c r="CS30" s="65">
        <f t="shared" si="22"/>
        <v>0</v>
      </c>
      <c r="CT30" s="66">
        <f t="shared" si="10"/>
        <v>3.0276474110342311</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32525</v>
      </c>
      <c r="AY31" s="18" t="str">
        <f>IF(IFERROR(比較地域マスタ!$Z16,"")=0,"",IFERROR(比較地域マスタ!$Z16,""))</f>
        <v>海士町</v>
      </c>
      <c r="BB31" s="110" t="str">
        <f t="shared" si="0"/>
        <v>32525</v>
      </c>
      <c r="BC31" s="1031" t="str">
        <f t="shared" si="0"/>
        <v>海士町</v>
      </c>
      <c r="BD31" s="34">
        <f t="shared" si="14"/>
        <v>17.63962430758869</v>
      </c>
      <c r="BE31" s="34">
        <f t="shared" si="15"/>
        <v>3.0545195660097337</v>
      </c>
      <c r="BF31" s="34">
        <f>VLOOKUP($AX31&amp;"_"&amp;$BC$14,データシート1!$A:$BT,MATCH($BC$12&amp;"_"&amp;BF$20,データシート1!$A$1:$BT$1,0),0)</f>
        <v>0.2859211847811709</v>
      </c>
      <c r="BG31" s="34">
        <f>VLOOKUP($AX31&amp;"_"&amp;$BC$14,データシート1!$A:$BT,MATCH($BC$12&amp;"_"&amp;BG$20,データシート1!$A$1:$BT$1,0),0)</f>
        <v>0.26631634430794426</v>
      </c>
      <c r="BH31" s="34">
        <f>VLOOKUP($AX31&amp;"_"&amp;$BC$14,データシート1!$A:$BT,MATCH($BC$12&amp;"_"&amp;BH$20,データシート1!$A$1:$BT$1,0),0)</f>
        <v>2.5022820369206187</v>
      </c>
      <c r="BI31" s="34">
        <f>VLOOKUP($AX31&amp;"_"&amp;$BC$14,データシート1!$A:$BT,MATCH($BC$12&amp;"_"&amp;BI$20,データシート1!$A$1:$BT$1,0),0)</f>
        <v>3.8185751284674447</v>
      </c>
      <c r="BJ31" s="34">
        <f>VLOOKUP($AX31&amp;"_"&amp;$BC$14,データシート1!$A:$BT,MATCH($BC$12&amp;"_"&amp;BJ$20,データシート1!$A$1:$BT$1,0),0)</f>
        <v>4.4835888915491084</v>
      </c>
      <c r="BK31" s="34">
        <f t="shared" si="1"/>
        <v>5.946542435462403</v>
      </c>
      <c r="BL31" s="34">
        <f t="shared" si="2"/>
        <v>5.3743992989318627</v>
      </c>
      <c r="BM31" s="34">
        <f>VLOOKUP($AX31&amp;"_"&amp;$BC$14,データシート1!$A:$BT,MATCH($BC$12&amp;"_"&amp;BM$20,データシート1!$A$1:$BT$1,0),0)</f>
        <v>1.4991266409741555</v>
      </c>
      <c r="BN31" s="34">
        <f>VLOOKUP($AX31&amp;"_"&amp;$BC$14,データシート1!$A:$BT,MATCH($BC$12&amp;"_"&amp;BN$20,データシート1!$A$1:$BT$1,0),0)</f>
        <v>3.8752726579577073</v>
      </c>
      <c r="BO31" s="34">
        <f>VLOOKUP($AX31&amp;"_"&amp;$BC$14,データシート1!$A:$BT,MATCH($BC$12&amp;"_"&amp;BO$20,データシート1!$A$1:$BT$1,0),0)</f>
        <v>0.13090389478505099</v>
      </c>
      <c r="BP31" s="34">
        <f>VLOOKUP($AX31&amp;"_"&amp;$BC$14,データシート1!$A:$BT,MATCH($BC$12&amp;"_"&amp;BP$20,データシート1!$A$1:$BT$1,0),0)</f>
        <v>0.44123924174548845</v>
      </c>
      <c r="BQ31" s="34">
        <f>VLOOKUP($AX31&amp;"_"&amp;$BC$14,データシート1!$A:$BT,MATCH($BC$12&amp;"_"&amp;BQ$20,データシート1!$A$1:$BT$1,0),0)</f>
        <v>0.33639828610000011</v>
      </c>
      <c r="BR31" s="35">
        <f t="shared" si="3"/>
        <v>17.63962430758869</v>
      </c>
      <c r="BT31" s="121" t="str">
        <f t="shared" si="4"/>
        <v>海士町</v>
      </c>
      <c r="BU31" s="33">
        <f t="shared" si="25"/>
        <v>17.63962430758869</v>
      </c>
      <c r="BV31" s="59">
        <f t="shared" si="16"/>
        <v>0.17316239352646859</v>
      </c>
      <c r="BW31" s="59">
        <f t="shared" si="5"/>
        <v>1.6209029160454715E-2</v>
      </c>
      <c r="BX31" s="59">
        <f t="shared" si="5"/>
        <v>1.5097619975578114E-2</v>
      </c>
      <c r="BY31" s="59">
        <f t="shared" si="5"/>
        <v>0.14185574439043577</v>
      </c>
      <c r="BZ31" s="59">
        <f t="shared" si="5"/>
        <v>0.21647712342856798</v>
      </c>
      <c r="CA31" s="59">
        <f t="shared" si="5"/>
        <v>0.25417711927233261</v>
      </c>
      <c r="CB31" s="59">
        <f t="shared" si="5"/>
        <v>0.33711275998685292</v>
      </c>
      <c r="CC31" s="59">
        <f t="shared" si="5"/>
        <v>0.30467765102115912</v>
      </c>
      <c r="CD31" s="59">
        <f t="shared" si="5"/>
        <v>8.4986313474330666E-2</v>
      </c>
      <c r="CE31" s="59">
        <f t="shared" si="5"/>
        <v>0.21969133754682846</v>
      </c>
      <c r="CF31" s="59">
        <f t="shared" si="5"/>
        <v>7.4210137643767856E-3</v>
      </c>
      <c r="CG31" s="59">
        <f t="shared" si="5"/>
        <v>2.501409520131697E-2</v>
      </c>
      <c r="CH31" s="59">
        <f t="shared" si="5"/>
        <v>1.9070603785777865E-2</v>
      </c>
      <c r="CI31" s="122">
        <f t="shared" si="6"/>
        <v>1</v>
      </c>
      <c r="CK31" s="123" t="str">
        <f t="shared" si="7"/>
        <v>海士町</v>
      </c>
      <c r="CL31" s="124">
        <f t="shared" si="17"/>
        <v>3.0545195660097337</v>
      </c>
      <c r="CM31" s="65">
        <f t="shared" si="18"/>
        <v>0</v>
      </c>
      <c r="CN31" s="66">
        <f t="shared" si="19"/>
        <v>0.2859211847811709</v>
      </c>
      <c r="CO31" s="65">
        <f t="shared" si="20"/>
        <v>0</v>
      </c>
      <c r="CP31" s="66">
        <f t="shared" si="8"/>
        <v>0.26631634430794426</v>
      </c>
      <c r="CQ31" s="65">
        <f t="shared" si="21"/>
        <v>0</v>
      </c>
      <c r="CR31" s="66">
        <f t="shared" si="9"/>
        <v>2.5022820369206187</v>
      </c>
      <c r="CS31" s="65">
        <f t="shared" si="22"/>
        <v>0</v>
      </c>
      <c r="CT31" s="66">
        <f t="shared" si="10"/>
        <v>3.8185751284674447</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01519</v>
      </c>
      <c r="AY32" s="18" t="str">
        <f>IF(IFERROR(比較地域マスタ!$Z17,"")=0,"",IFERROR(比較地域マスタ!$Z17,""))</f>
        <v>利尻富士町</v>
      </c>
      <c r="AZ32" s="16"/>
      <c r="BA32" s="16"/>
      <c r="BB32" s="110" t="str">
        <f t="shared" si="0"/>
        <v>01519</v>
      </c>
      <c r="BC32" s="1031" t="str">
        <f t="shared" si="0"/>
        <v>利尻富士町</v>
      </c>
      <c r="BD32" s="34">
        <f t="shared" si="14"/>
        <v>44.201479286244556</v>
      </c>
      <c r="BE32" s="34">
        <f t="shared" si="15"/>
        <v>4.3757683503109792</v>
      </c>
      <c r="BF32" s="34">
        <f>VLOOKUP($AX32&amp;"_"&amp;$BC$14,データシート1!$A:$BT,MATCH($BC$12&amp;"_"&amp;BF$20,データシート1!$A$1:$BT$1,0),0)</f>
        <v>3.601356013313652</v>
      </c>
      <c r="BG32" s="34">
        <f>VLOOKUP($AX32&amp;"_"&amp;$BC$14,データシート1!$A:$BT,MATCH($BC$12&amp;"_"&amp;BG$20,データシート1!$A$1:$BT$1,0),0)</f>
        <v>0.59704953932370275</v>
      </c>
      <c r="BH32" s="34">
        <f>VLOOKUP($AX32&amp;"_"&amp;$BC$14,データシート1!$A:$BT,MATCH($BC$12&amp;"_"&amp;BH$20,データシート1!$A$1:$BT$1,0),0)</f>
        <v>0.17736279767362412</v>
      </c>
      <c r="BI32" s="34">
        <f>VLOOKUP($AX32&amp;"_"&amp;$BC$14,データシート1!$A:$BT,MATCH($BC$12&amp;"_"&amp;BI$20,データシート1!$A$1:$BT$1,0),0)</f>
        <v>3.5851333864192769</v>
      </c>
      <c r="BJ32" s="34">
        <f>VLOOKUP($AX32&amp;"_"&amp;$BC$14,データシート1!$A:$BT,MATCH($BC$12&amp;"_"&amp;BJ$20,データシート1!$A$1:$BT$1,0),0)</f>
        <v>5.4283828871125896</v>
      </c>
      <c r="BK32" s="34">
        <f t="shared" si="1"/>
        <v>30.541884752531711</v>
      </c>
      <c r="BL32" s="34">
        <f t="shared" si="2"/>
        <v>5.1761054257718229</v>
      </c>
      <c r="BM32" s="34">
        <f>VLOOKUP($AX32&amp;"_"&amp;$BC$14,データシート1!$A:$BT,MATCH($BC$12&amp;"_"&amp;BM$20,データシート1!$A$1:$BT$1,0),0)</f>
        <v>1.621448851026444</v>
      </c>
      <c r="BN32" s="34">
        <f>VLOOKUP($AX32&amp;"_"&amp;$BC$14,データシート1!$A:$BT,MATCH($BC$12&amp;"_"&amp;BN$20,データシート1!$A$1:$BT$1,0),0)</f>
        <v>3.5546565747453789</v>
      </c>
      <c r="BO32" s="34">
        <f>VLOOKUP($AX32&amp;"_"&amp;$BC$14,データシート1!$A:$BT,MATCH($BC$12&amp;"_"&amp;BO$20,データシート1!$A$1:$BT$1,0),0)</f>
        <v>0.136217121558218</v>
      </c>
      <c r="BP32" s="34">
        <f>VLOOKUP($AX32&amp;"_"&amp;$BC$14,データシート1!$A:$BT,MATCH($BC$12&amp;"_"&amp;BP$20,データシート1!$A$1:$BT$1,0),0)</f>
        <v>25.22956220520167</v>
      </c>
      <c r="BQ32" s="34">
        <f>VLOOKUP($AX32&amp;"_"&amp;$BC$14,データシート1!$A:$BT,MATCH($BC$12&amp;"_"&amp;BQ$20,データシート1!$A$1:$BT$1,0),0)</f>
        <v>0.27030990986999998</v>
      </c>
      <c r="BR32" s="35">
        <f t="shared" si="3"/>
        <v>44.201479286244556</v>
      </c>
      <c r="BS32" s="21"/>
      <c r="BT32" s="121" t="str">
        <f t="shared" si="4"/>
        <v>利尻富士町</v>
      </c>
      <c r="BU32" s="33">
        <f t="shared" si="25"/>
        <v>44.201479286244556</v>
      </c>
      <c r="BV32" s="59">
        <f t="shared" si="16"/>
        <v>9.899597074509478E-2</v>
      </c>
      <c r="BW32" s="59">
        <f t="shared" si="5"/>
        <v>8.147591599800573E-2</v>
      </c>
      <c r="BX32" s="59">
        <f t="shared" si="5"/>
        <v>1.3507456061759087E-2</v>
      </c>
      <c r="BY32" s="59">
        <f t="shared" si="5"/>
        <v>4.0125986853299543E-3</v>
      </c>
      <c r="BZ32" s="59">
        <f t="shared" si="5"/>
        <v>8.1108900523493704E-2</v>
      </c>
      <c r="CA32" s="59">
        <f t="shared" si="5"/>
        <v>0.12280998226233336</v>
      </c>
      <c r="CB32" s="59">
        <f t="shared" si="5"/>
        <v>0.69096974231892516</v>
      </c>
      <c r="CC32" s="59">
        <f t="shared" si="5"/>
        <v>0.11710253840718449</v>
      </c>
      <c r="CD32" s="59">
        <f t="shared" si="5"/>
        <v>3.6683135433683026E-2</v>
      </c>
      <c r="CE32" s="59">
        <f t="shared" si="5"/>
        <v>8.0419402973501461E-2</v>
      </c>
      <c r="CF32" s="59">
        <f t="shared" si="5"/>
        <v>3.081732189913576E-3</v>
      </c>
      <c r="CG32" s="59">
        <f t="shared" si="5"/>
        <v>0.57078547172182714</v>
      </c>
      <c r="CH32" s="59">
        <f t="shared" si="5"/>
        <v>6.1154041501529583E-3</v>
      </c>
      <c r="CI32" s="122">
        <f t="shared" si="6"/>
        <v>1</v>
      </c>
      <c r="CJ32" s="16"/>
      <c r="CK32" s="123" t="str">
        <f t="shared" si="7"/>
        <v>利尻富士町</v>
      </c>
      <c r="CL32" s="124">
        <f t="shared" si="17"/>
        <v>4.3757683503109792</v>
      </c>
      <c r="CM32" s="65">
        <f t="shared" si="18"/>
        <v>0</v>
      </c>
      <c r="CN32" s="66">
        <f t="shared" si="19"/>
        <v>3.601356013313652</v>
      </c>
      <c r="CO32" s="65">
        <f t="shared" si="20"/>
        <v>0</v>
      </c>
      <c r="CP32" s="66">
        <f t="shared" si="8"/>
        <v>0.59704953932370275</v>
      </c>
      <c r="CQ32" s="65">
        <f t="shared" si="21"/>
        <v>0</v>
      </c>
      <c r="CR32" s="66">
        <f t="shared" si="9"/>
        <v>0.17736279767362412</v>
      </c>
      <c r="CS32" s="65">
        <f t="shared" si="22"/>
        <v>0</v>
      </c>
      <c r="CT32" s="66">
        <f t="shared" si="10"/>
        <v>3.5851333864192769</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02303</v>
      </c>
      <c r="AY33" s="18" t="str">
        <f>IF(IFERROR(比較地域マスタ!$Z18,"")=0,"",IFERROR(比較地域マスタ!$Z18,""))</f>
        <v>今別町</v>
      </c>
      <c r="BB33" s="110" t="str">
        <f t="shared" si="0"/>
        <v>02303</v>
      </c>
      <c r="BC33" s="1031" t="str">
        <f t="shared" si="0"/>
        <v>今別町</v>
      </c>
      <c r="BD33" s="34">
        <f t="shared" si="14"/>
        <v>14.667396256490182</v>
      </c>
      <c r="BE33" s="34">
        <f t="shared" si="15"/>
        <v>1.7529909262218628</v>
      </c>
      <c r="BF33" s="34">
        <f>VLOOKUP($AX33&amp;"_"&amp;$BC$14,データシート1!$A:$BT,MATCH($BC$12&amp;"_"&amp;BF$20,データシート1!$A$1:$BT$1,0),0)</f>
        <v>0</v>
      </c>
      <c r="BG33" s="34">
        <f>VLOOKUP($AX33&amp;"_"&amp;$BC$14,データシート1!$A:$BT,MATCH($BC$12&amp;"_"&amp;BG$20,データシート1!$A$1:$BT$1,0),0)</f>
        <v>0.66483451617416822</v>
      </c>
      <c r="BH33" s="34">
        <f>VLOOKUP($AX33&amp;"_"&amp;$BC$14,データシート1!$A:$BT,MATCH($BC$12&amp;"_"&amp;BH$20,データシート1!$A$1:$BT$1,0),0)</f>
        <v>1.0881564100476946</v>
      </c>
      <c r="BI33" s="34">
        <f>VLOOKUP($AX33&amp;"_"&amp;$BC$14,データシート1!$A:$BT,MATCH($BC$12&amp;"_"&amp;BI$20,データシート1!$A$1:$BT$1,0),0)</f>
        <v>2.2918560263793242</v>
      </c>
      <c r="BJ33" s="34">
        <f>VLOOKUP($AX33&amp;"_"&amp;$BC$14,データシート1!$A:$BT,MATCH($BC$12&amp;"_"&amp;BJ$20,データシート1!$A$1:$BT$1,0),0)</f>
        <v>6.3560689991386772</v>
      </c>
      <c r="BK33" s="34">
        <f t="shared" si="1"/>
        <v>4.2664803047503161</v>
      </c>
      <c r="BL33" s="34">
        <f t="shared" si="2"/>
        <v>4.1248331822041369</v>
      </c>
      <c r="BM33" s="34">
        <f>VLOOKUP($AX33&amp;"_"&amp;$BC$14,データシート1!$A:$BT,MATCH($BC$12&amp;"_"&amp;BM$20,データシート1!$A$1:$BT$1,0),0)</f>
        <v>1.6296036650299299</v>
      </c>
      <c r="BN33" s="34">
        <f>VLOOKUP($AX33&amp;"_"&amp;$BC$14,データシート1!$A:$BT,MATCH($BC$12&amp;"_"&amp;BN$20,データシート1!$A$1:$BT$1,0),0)</f>
        <v>2.4952295171742072</v>
      </c>
      <c r="BO33" s="34">
        <f>VLOOKUP($AX33&amp;"_"&amp;$BC$14,データシート1!$A:$BT,MATCH($BC$12&amp;"_"&amp;BO$20,データシート1!$A$1:$BT$1,0),0)</f>
        <v>0.14164712254617901</v>
      </c>
      <c r="BP33" s="34">
        <f>VLOOKUP($AX33&amp;"_"&amp;$BC$14,データシート1!$A:$BT,MATCH($BC$12&amp;"_"&amp;BP$20,データシート1!$A$1:$BT$1,0),0)</f>
        <v>0</v>
      </c>
      <c r="BQ33" s="34">
        <f>VLOOKUP($AX33&amp;"_"&amp;$BC$14,データシート1!$A:$BT,MATCH($BC$12&amp;"_"&amp;BQ$20,データシート1!$A$1:$BT$1,0),0)</f>
        <v>0</v>
      </c>
      <c r="BR33" s="35">
        <f t="shared" si="3"/>
        <v>14.667396256490182</v>
      </c>
      <c r="BT33" s="121" t="str">
        <f t="shared" si="4"/>
        <v>今別町</v>
      </c>
      <c r="BU33" s="33">
        <f t="shared" si="25"/>
        <v>14.667396256490182</v>
      </c>
      <c r="BV33" s="59">
        <f t="shared" si="16"/>
        <v>0.11951616330309349</v>
      </c>
      <c r="BW33" s="59">
        <f t="shared" si="5"/>
        <v>0</v>
      </c>
      <c r="BX33" s="59">
        <f t="shared" si="5"/>
        <v>4.5327371303545805E-2</v>
      </c>
      <c r="BY33" s="59">
        <f t="shared" si="5"/>
        <v>7.4188791999547699E-2</v>
      </c>
      <c r="BZ33" s="59">
        <f t="shared" si="5"/>
        <v>0.15625513801505156</v>
      </c>
      <c r="CA33" s="59">
        <f t="shared" si="5"/>
        <v>0.43334678411829075</v>
      </c>
      <c r="CB33" s="59">
        <f t="shared" si="5"/>
        <v>0.29088191456356405</v>
      </c>
      <c r="CC33" s="59">
        <f t="shared" si="5"/>
        <v>0.2812246366071236</v>
      </c>
      <c r="CD33" s="59">
        <f t="shared" si="5"/>
        <v>0.11110381396485733</v>
      </c>
      <c r="CE33" s="59">
        <f t="shared" si="5"/>
        <v>0.17012082264226633</v>
      </c>
      <c r="CF33" s="59">
        <f t="shared" si="5"/>
        <v>9.6572779564403945E-3</v>
      </c>
      <c r="CG33" s="59">
        <f t="shared" si="5"/>
        <v>0</v>
      </c>
      <c r="CH33" s="59">
        <f t="shared" si="5"/>
        <v>0</v>
      </c>
      <c r="CI33" s="122">
        <f t="shared" si="6"/>
        <v>1</v>
      </c>
      <c r="CK33" s="123" t="str">
        <f t="shared" si="7"/>
        <v>今別町</v>
      </c>
      <c r="CL33" s="124">
        <f t="shared" si="17"/>
        <v>1.7529909262218628</v>
      </c>
      <c r="CM33" s="65">
        <f t="shared" si="18"/>
        <v>0</v>
      </c>
      <c r="CN33" s="66">
        <f t="shared" si="19"/>
        <v>0</v>
      </c>
      <c r="CO33" s="65">
        <f t="shared" si="20"/>
        <v>0</v>
      </c>
      <c r="CP33" s="66">
        <f t="shared" si="8"/>
        <v>0.66483451617416822</v>
      </c>
      <c r="CQ33" s="65">
        <f t="shared" si="21"/>
        <v>0</v>
      </c>
      <c r="CR33" s="66">
        <f t="shared" si="9"/>
        <v>1.0881564100476946</v>
      </c>
      <c r="CS33" s="65">
        <f t="shared" si="22"/>
        <v>0</v>
      </c>
      <c r="CT33" s="66">
        <f t="shared" si="10"/>
        <v>2.2918560263793242</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42383</v>
      </c>
      <c r="AY34" s="18" t="str">
        <f>IF(IFERROR(比較地域マスタ!$Z19,"")=0,"",IFERROR(比較地域マスタ!$Z19,""))</f>
        <v>小値賀町</v>
      </c>
      <c r="BB34" s="110" t="str">
        <f t="shared" si="0"/>
        <v>42383</v>
      </c>
      <c r="BC34" s="1031" t="str">
        <f t="shared" si="0"/>
        <v>小値賀町</v>
      </c>
      <c r="BD34" s="34">
        <f t="shared" si="14"/>
        <v>10.953273266900448</v>
      </c>
      <c r="BE34" s="34">
        <f t="shared" si="15"/>
        <v>1.5301224963016891</v>
      </c>
      <c r="BF34" s="34">
        <f>VLOOKUP($AX34&amp;"_"&amp;$BC$14,データシート1!$A:$BT,MATCH($BC$12&amp;"_"&amp;BF$20,データシート1!$A$1:$BT$1,0),0)</f>
        <v>0</v>
      </c>
      <c r="BG34" s="34">
        <f>VLOOKUP($AX34&amp;"_"&amp;$BC$14,データシート1!$A:$BT,MATCH($BC$12&amp;"_"&amp;BG$20,データシート1!$A$1:$BT$1,0),0)</f>
        <v>0.10276551864730406</v>
      </c>
      <c r="BH34" s="34">
        <f>VLOOKUP($AX34&amp;"_"&amp;$BC$14,データシート1!$A:$BT,MATCH($BC$12&amp;"_"&amp;BH$20,データシート1!$A$1:$BT$1,0),0)</f>
        <v>1.4273569776543851</v>
      </c>
      <c r="BI34" s="34">
        <f>VLOOKUP($AX34&amp;"_"&amp;$BC$14,データシート1!$A:$BT,MATCH($BC$12&amp;"_"&amp;BI$20,データシート1!$A$1:$BT$1,0),0)</f>
        <v>2.1212653182983554</v>
      </c>
      <c r="BJ34" s="34">
        <f>VLOOKUP($AX34&amp;"_"&amp;$BC$14,データシート1!$A:$BT,MATCH($BC$12&amp;"_"&amp;BJ$20,データシート1!$A$1:$BT$1,0),0)</f>
        <v>2.3904585352049161</v>
      </c>
      <c r="BK34" s="34">
        <f t="shared" si="1"/>
        <v>4.8337753782154875</v>
      </c>
      <c r="BL34" s="34">
        <f t="shared" si="2"/>
        <v>4.7004192249197434</v>
      </c>
      <c r="BM34" s="34">
        <f>VLOOKUP($AX34&amp;"_"&amp;$BC$14,データシート1!$A:$BT,MATCH($BC$12&amp;"_"&amp;BM$20,データシート1!$A$1:$BT$1,0),0)</f>
        <v>0.94595842440436295</v>
      </c>
      <c r="BN34" s="34">
        <f>VLOOKUP($AX34&amp;"_"&amp;$BC$14,データシート1!$A:$BT,MATCH($BC$12&amp;"_"&amp;BN$20,データシート1!$A$1:$BT$1,0),0)</f>
        <v>3.7544608005153806</v>
      </c>
      <c r="BO34" s="34">
        <f>VLOOKUP($AX34&amp;"_"&amp;$BC$14,データシート1!$A:$BT,MATCH($BC$12&amp;"_"&amp;BO$20,データシート1!$A$1:$BT$1,0),0)</f>
        <v>0.13335615329574399</v>
      </c>
      <c r="BP34" s="34">
        <f>VLOOKUP($AX34&amp;"_"&amp;$BC$14,データシート1!$A:$BT,MATCH($BC$12&amp;"_"&amp;BP$20,データシート1!$A$1:$BT$1,0),0)</f>
        <v>0</v>
      </c>
      <c r="BQ34" s="34">
        <f>VLOOKUP($AX34&amp;"_"&amp;$BC$14,データシート1!$A:$BT,MATCH($BC$12&amp;"_"&amp;BQ$20,データシート1!$A$1:$BT$1,0),0)</f>
        <v>7.7651538880000009E-2</v>
      </c>
      <c r="BR34" s="35">
        <f t="shared" si="3"/>
        <v>10.953273266900448</v>
      </c>
      <c r="BT34" s="121" t="str">
        <f t="shared" si="4"/>
        <v>小値賀町</v>
      </c>
      <c r="BU34" s="33">
        <f t="shared" si="25"/>
        <v>10.953273266900448</v>
      </c>
      <c r="BV34" s="59">
        <f t="shared" si="16"/>
        <v>0.13969545532343708</v>
      </c>
      <c r="BW34" s="59">
        <f t="shared" si="5"/>
        <v>0</v>
      </c>
      <c r="BX34" s="59">
        <f t="shared" si="5"/>
        <v>9.3821742727673765E-3</v>
      </c>
      <c r="BY34" s="59">
        <f t="shared" si="5"/>
        <v>0.13031328105066969</v>
      </c>
      <c r="BZ34" s="59">
        <f t="shared" si="5"/>
        <v>0.19366496814322884</v>
      </c>
      <c r="CA34" s="59">
        <f t="shared" si="5"/>
        <v>0.21824147694996449</v>
      </c>
      <c r="CB34" s="59">
        <f t="shared" si="5"/>
        <v>0.44130875405278253</v>
      </c>
      <c r="CC34" s="59">
        <f t="shared" si="5"/>
        <v>0.42913374937187759</v>
      </c>
      <c r="CD34" s="59">
        <f t="shared" si="5"/>
        <v>8.6363080821049376E-2</v>
      </c>
      <c r="CE34" s="59">
        <f t="shared" si="5"/>
        <v>0.34277066855082822</v>
      </c>
      <c r="CF34" s="59">
        <f t="shared" si="5"/>
        <v>1.2175004680904948E-2</v>
      </c>
      <c r="CG34" s="59">
        <f t="shared" si="5"/>
        <v>0</v>
      </c>
      <c r="CH34" s="59">
        <f t="shared" si="5"/>
        <v>7.0893455305871145E-3</v>
      </c>
      <c r="CI34" s="122">
        <f t="shared" si="6"/>
        <v>1</v>
      </c>
      <c r="CK34" s="123" t="str">
        <f t="shared" si="7"/>
        <v>小値賀町</v>
      </c>
      <c r="CL34" s="124">
        <f t="shared" si="17"/>
        <v>1.5301224963016891</v>
      </c>
      <c r="CM34" s="65">
        <f t="shared" si="18"/>
        <v>0</v>
      </c>
      <c r="CN34" s="66">
        <f t="shared" si="19"/>
        <v>0</v>
      </c>
      <c r="CO34" s="65">
        <f t="shared" si="20"/>
        <v>0</v>
      </c>
      <c r="CP34" s="66">
        <f t="shared" si="8"/>
        <v>0.10276551864730406</v>
      </c>
      <c r="CQ34" s="65">
        <f t="shared" si="21"/>
        <v>0</v>
      </c>
      <c r="CR34" s="66">
        <f t="shared" si="9"/>
        <v>1.4273569776543851</v>
      </c>
      <c r="CS34" s="65">
        <f t="shared" si="22"/>
        <v>0</v>
      </c>
      <c r="CT34" s="66">
        <f t="shared" si="10"/>
        <v>2.1212653182983554</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0</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0</v>
      </c>
      <c r="DM34" s="16"/>
      <c r="DN34" s="126">
        <f t="shared" si="26"/>
        <v>0</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01648</v>
      </c>
      <c r="AY35" s="18" t="str">
        <f>IF(IFERROR(比較地域マスタ!$Z20,"")=0,"",IFERROR(比較地域マスタ!$Z20,""))</f>
        <v>陸別町</v>
      </c>
      <c r="BB35" s="110" t="str">
        <f t="shared" si="0"/>
        <v>01648</v>
      </c>
      <c r="BC35" s="1031" t="str">
        <f t="shared" si="0"/>
        <v>陸別町</v>
      </c>
      <c r="BD35" s="34">
        <f t="shared" si="14"/>
        <v>26.174364701729694</v>
      </c>
      <c r="BE35" s="34">
        <f t="shared" si="15"/>
        <v>10.64579374687626</v>
      </c>
      <c r="BF35" s="34">
        <f>VLOOKUP($AX35&amp;"_"&amp;$BC$14,データシート1!$A:$BT,MATCH($BC$12&amp;"_"&amp;BF$20,データシート1!$A$1:$BT$1,0),0)</f>
        <v>2.3803436695077211</v>
      </c>
      <c r="BG35" s="34">
        <f>VLOOKUP($AX35&amp;"_"&amp;$BC$14,データシート1!$A:$BT,MATCH($BC$12&amp;"_"&amp;BG$20,データシート1!$A$1:$BT$1,0),0)</f>
        <v>0.37280558089226506</v>
      </c>
      <c r="BH35" s="34">
        <f>VLOOKUP($AX35&amp;"_"&amp;$BC$14,データシート1!$A:$BT,MATCH($BC$12&amp;"_"&amp;BH$20,データシート1!$A$1:$BT$1,0),0)</f>
        <v>7.8926444964762741</v>
      </c>
      <c r="BI35" s="34">
        <f>VLOOKUP($AX35&amp;"_"&amp;$BC$14,データシート1!$A:$BT,MATCH($BC$12&amp;"_"&amp;BI$20,データシート1!$A$1:$BT$1,0),0)</f>
        <v>3.7211055755375804</v>
      </c>
      <c r="BJ35" s="34">
        <f>VLOOKUP($AX35&amp;"_"&amp;$BC$14,データシート1!$A:$BT,MATCH($BC$12&amp;"_"&amp;BJ$20,データシート1!$A$1:$BT$1,0),0)</f>
        <v>5.705072306115901</v>
      </c>
      <c r="BK35" s="34">
        <f t="shared" si="1"/>
        <v>5.9353244828591709</v>
      </c>
      <c r="BL35" s="34">
        <f t="shared" si="2"/>
        <v>5.8022602651004149</v>
      </c>
      <c r="BM35" s="34">
        <f>VLOOKUP($AX35&amp;"_"&amp;$BC$14,データシート1!$A:$BT,MATCH($BC$12&amp;"_"&amp;BM$20,データシート1!$A$1:$BT$1,0),0)</f>
        <v>2.1732579319289891</v>
      </c>
      <c r="BN35" s="34">
        <f>VLOOKUP($AX35&amp;"_"&amp;$BC$14,データシート1!$A:$BT,MATCH($BC$12&amp;"_"&amp;BN$20,データシート1!$A$1:$BT$1,0),0)</f>
        <v>3.6290023331714258</v>
      </c>
      <c r="BO35" s="34">
        <f>VLOOKUP($AX35&amp;"_"&amp;$BC$14,データシート1!$A:$BT,MATCH($BC$12&amp;"_"&amp;BO$20,データシート1!$A$1:$BT$1,0),0)</f>
        <v>0.13306421775875599</v>
      </c>
      <c r="BP35" s="34">
        <f>VLOOKUP($AX35&amp;"_"&amp;$BC$14,データシート1!$A:$BT,MATCH($BC$12&amp;"_"&amp;BP$20,データシート1!$A$1:$BT$1,0),0)</f>
        <v>0</v>
      </c>
      <c r="BQ35" s="34">
        <f>VLOOKUP($AX35&amp;"_"&amp;$BC$14,データシート1!$A:$BT,MATCH($BC$12&amp;"_"&amp;BQ$20,データシート1!$A$1:$BT$1,0),0)</f>
        <v>0.1670685903407822</v>
      </c>
      <c r="BR35" s="35">
        <f t="shared" si="3"/>
        <v>26.174364701729694</v>
      </c>
      <c r="BT35" s="121" t="str">
        <f t="shared" si="4"/>
        <v>陸別町</v>
      </c>
      <c r="BU35" s="33">
        <f t="shared" si="25"/>
        <v>26.174364701729694</v>
      </c>
      <c r="BV35" s="59">
        <f t="shared" si="16"/>
        <v>0.40672596520261478</v>
      </c>
      <c r="BW35" s="59">
        <f t="shared" si="5"/>
        <v>9.0941793492715403E-2</v>
      </c>
      <c r="BX35" s="59">
        <f t="shared" si="5"/>
        <v>1.4243156811658117E-2</v>
      </c>
      <c r="BY35" s="59">
        <f t="shared" si="5"/>
        <v>0.30154101489824126</v>
      </c>
      <c r="BZ35" s="59">
        <f t="shared" si="5"/>
        <v>0.14216603222051372</v>
      </c>
      <c r="CA35" s="59">
        <f t="shared" si="5"/>
        <v>0.21796411760621986</v>
      </c>
      <c r="CB35" s="59">
        <f t="shared" si="5"/>
        <v>0.22676097588213645</v>
      </c>
      <c r="CC35" s="59">
        <f t="shared" si="5"/>
        <v>0.22167721475650493</v>
      </c>
      <c r="CD35" s="59">
        <f t="shared" si="5"/>
        <v>8.3030016456726932E-2</v>
      </c>
      <c r="CE35" s="59">
        <f t="shared" si="5"/>
        <v>0.13864719829977798</v>
      </c>
      <c r="CF35" s="59">
        <f t="shared" si="5"/>
        <v>5.0837611256315477E-3</v>
      </c>
      <c r="CG35" s="59">
        <f t="shared" si="5"/>
        <v>0</v>
      </c>
      <c r="CH35" s="59">
        <f t="shared" si="5"/>
        <v>6.3829090885152116E-3</v>
      </c>
      <c r="CI35" s="122">
        <f t="shared" si="6"/>
        <v>1</v>
      </c>
      <c r="CK35" s="123" t="str">
        <f t="shared" si="7"/>
        <v>陸別町</v>
      </c>
      <c r="CL35" s="124">
        <f t="shared" si="17"/>
        <v>10.64579374687626</v>
      </c>
      <c r="CM35" s="65">
        <f t="shared" si="18"/>
        <v>0</v>
      </c>
      <c r="CN35" s="66">
        <f t="shared" si="19"/>
        <v>2.3803436695077211</v>
      </c>
      <c r="CO35" s="65">
        <f t="shared" si="20"/>
        <v>0</v>
      </c>
      <c r="CP35" s="66">
        <f t="shared" si="8"/>
        <v>0.37280558089226506</v>
      </c>
      <c r="CQ35" s="65">
        <f t="shared" si="21"/>
        <v>0</v>
      </c>
      <c r="CR35" s="66">
        <f t="shared" si="9"/>
        <v>7.8926444964762741</v>
      </c>
      <c r="CS35" s="65">
        <f t="shared" si="22"/>
        <v>0</v>
      </c>
      <c r="CT35" s="66">
        <f t="shared" si="10"/>
        <v>3.7211055755375804</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36321</v>
      </c>
      <c r="AY36" s="18" t="str">
        <f>IF(IFERROR(比較地域マスタ!$Z21,"")=0,"",IFERROR(比較地域マスタ!$Z21,""))</f>
        <v>佐那河内村</v>
      </c>
      <c r="BB36" s="110" t="str">
        <f t="shared" si="0"/>
        <v>36321</v>
      </c>
      <c r="BC36" s="1031" t="str">
        <f t="shared" si="0"/>
        <v>佐那河内村</v>
      </c>
      <c r="BD36" s="34">
        <f t="shared" si="14"/>
        <v>13.480997963382062</v>
      </c>
      <c r="BE36" s="34">
        <f t="shared" si="15"/>
        <v>1.2510207225117354</v>
      </c>
      <c r="BF36" s="34">
        <f>VLOOKUP($AX36&amp;"_"&amp;$BC$14,データシート1!$A:$BT,MATCH($BC$12&amp;"_"&amp;BF$20,データシート1!$A$1:$BT$1,0),0)</f>
        <v>0.69425694781876379</v>
      </c>
      <c r="BG36" s="34">
        <f>VLOOKUP($AX36&amp;"_"&amp;$BC$14,データシート1!$A:$BT,MATCH($BC$12&amp;"_"&amp;BG$20,データシート1!$A$1:$BT$1,0),0)</f>
        <v>0.22219764776396267</v>
      </c>
      <c r="BH36" s="34">
        <f>VLOOKUP($AX36&amp;"_"&amp;$BC$14,データシート1!$A:$BT,MATCH($BC$12&amp;"_"&amp;BH$20,データシート1!$A$1:$BT$1,0),0)</f>
        <v>0.334566126929009</v>
      </c>
      <c r="BI36" s="34">
        <f>VLOOKUP($AX36&amp;"_"&amp;$BC$14,データシート1!$A:$BT,MATCH($BC$12&amp;"_"&amp;BI$20,データシート1!$A$1:$BT$1,0),0)</f>
        <v>1.7517140781884775</v>
      </c>
      <c r="BJ36" s="34">
        <f>VLOOKUP($AX36&amp;"_"&amp;$BC$14,データシート1!$A:$BT,MATCH($BC$12&amp;"_"&amp;BJ$20,データシート1!$A$1:$BT$1,0),0)</f>
        <v>3.2063881378345602</v>
      </c>
      <c r="BK36" s="34">
        <f t="shared" si="1"/>
        <v>7.2718750248472892</v>
      </c>
      <c r="BL36" s="34">
        <f t="shared" si="2"/>
        <v>7.143248227250738</v>
      </c>
      <c r="BM36" s="34">
        <f>VLOOKUP($AX36&amp;"_"&amp;$BC$14,データシート1!$A:$BT,MATCH($BC$12&amp;"_"&amp;BM$20,データシート1!$A$1:$BT$1,0),0)</f>
        <v>1.9204586978209264</v>
      </c>
      <c r="BN36" s="34">
        <f>VLOOKUP($AX36&amp;"_"&amp;$BC$14,データシート1!$A:$BT,MATCH($BC$12&amp;"_"&amp;BN$20,データシート1!$A$1:$BT$1,0),0)</f>
        <v>5.2227895294298117</v>
      </c>
      <c r="BO36" s="34">
        <f>VLOOKUP($AX36&amp;"_"&amp;$BC$14,データシート1!$A:$BT,MATCH($BC$12&amp;"_"&amp;BO$20,データシート1!$A$1:$BT$1,0),0)</f>
        <v>0.12862679759655099</v>
      </c>
      <c r="BP36" s="34">
        <f>VLOOKUP($AX36&amp;"_"&amp;$BC$14,データシート1!$A:$BT,MATCH($BC$12&amp;"_"&amp;BP$20,データシート1!$A$1:$BT$1,0),0)</f>
        <v>0</v>
      </c>
      <c r="BQ36" s="34">
        <f>VLOOKUP($AX36&amp;"_"&amp;$BC$14,データシート1!$A:$BT,MATCH($BC$12&amp;"_"&amp;BQ$20,データシート1!$A$1:$BT$1,0),0)</f>
        <v>0</v>
      </c>
      <c r="BR36" s="35">
        <f t="shared" si="3"/>
        <v>13.480997963382062</v>
      </c>
      <c r="BT36" s="121" t="str">
        <f t="shared" si="4"/>
        <v>佐那河内村</v>
      </c>
      <c r="BU36" s="33">
        <f t="shared" si="25"/>
        <v>13.480997963382062</v>
      </c>
      <c r="BV36" s="59">
        <f t="shared" si="16"/>
        <v>9.2798821415880098E-2</v>
      </c>
      <c r="BW36" s="59">
        <f t="shared" si="5"/>
        <v>5.1498928321519546E-2</v>
      </c>
      <c r="BX36" s="59">
        <f t="shared" si="5"/>
        <v>1.6482284795792564E-2</v>
      </c>
      <c r="BY36" s="59">
        <f t="shared" si="5"/>
        <v>2.4817608298568002E-2</v>
      </c>
      <c r="BZ36" s="59">
        <f t="shared" si="5"/>
        <v>0.12993949579597844</v>
      </c>
      <c r="CA36" s="59">
        <f t="shared" si="5"/>
        <v>0.23784501314694609</v>
      </c>
      <c r="CB36" s="59">
        <f t="shared" si="5"/>
        <v>0.53941666964119539</v>
      </c>
      <c r="CC36" s="59">
        <f t="shared" si="5"/>
        <v>0.5298753287148088</v>
      </c>
      <c r="CD36" s="59">
        <f t="shared" si="5"/>
        <v>0.14245671596697793</v>
      </c>
      <c r="CE36" s="59">
        <f t="shared" si="5"/>
        <v>0.38741861274783085</v>
      </c>
      <c r="CF36" s="59">
        <f t="shared" si="5"/>
        <v>9.5413409263865497E-3</v>
      </c>
      <c r="CG36" s="59">
        <f t="shared" si="5"/>
        <v>0</v>
      </c>
      <c r="CH36" s="59">
        <f t="shared" si="5"/>
        <v>0</v>
      </c>
      <c r="CI36" s="122">
        <f t="shared" si="6"/>
        <v>1</v>
      </c>
      <c r="CK36" s="123" t="str">
        <f t="shared" si="7"/>
        <v>佐那河内村</v>
      </c>
      <c r="CL36" s="124">
        <f t="shared" si="17"/>
        <v>1.2510207225117354</v>
      </c>
      <c r="CM36" s="65">
        <f t="shared" si="18"/>
        <v>0</v>
      </c>
      <c r="CN36" s="66">
        <f t="shared" si="19"/>
        <v>0.69425694781876379</v>
      </c>
      <c r="CO36" s="65">
        <f t="shared" si="20"/>
        <v>0</v>
      </c>
      <c r="CP36" s="66">
        <f t="shared" si="8"/>
        <v>0.22219764776396267</v>
      </c>
      <c r="CQ36" s="65">
        <f t="shared" si="21"/>
        <v>0</v>
      </c>
      <c r="CR36" s="66">
        <f t="shared" si="9"/>
        <v>0.334566126929009</v>
      </c>
      <c r="CS36" s="65">
        <f t="shared" si="22"/>
        <v>0</v>
      </c>
      <c r="CT36" s="66">
        <f t="shared" si="10"/>
        <v>1.7517140781884775</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02450</v>
      </c>
      <c r="AY37" s="18" t="str">
        <f>IF(IFERROR(比較地域マスタ!$Z22,"")=0,"",IFERROR(比較地域マスタ!$Z22,""))</f>
        <v>新郷村</v>
      </c>
      <c r="BB37" s="110" t="str">
        <f t="shared" si="0"/>
        <v>02450</v>
      </c>
      <c r="BC37" s="1031" t="str">
        <f t="shared" si="0"/>
        <v>新郷村</v>
      </c>
      <c r="BD37" s="34">
        <f t="shared" si="14"/>
        <v>15.855795138812306</v>
      </c>
      <c r="BE37" s="34">
        <f t="shared" si="15"/>
        <v>1.8098287210872972</v>
      </c>
      <c r="BF37" s="34">
        <f>VLOOKUP($AX37&amp;"_"&amp;$BC$14,データシート1!$A:$BT,MATCH($BC$12&amp;"_"&amp;BF$20,データシート1!$A$1:$BT$1,0),0)</f>
        <v>0</v>
      </c>
      <c r="BG37" s="34">
        <f>VLOOKUP($AX37&amp;"_"&amp;$BC$14,データシート1!$A:$BT,MATCH($BC$12&amp;"_"&amp;BG$20,データシート1!$A$1:$BT$1,0),0)</f>
        <v>0.38396859757652496</v>
      </c>
      <c r="BH37" s="34">
        <f>VLOOKUP($AX37&amp;"_"&amp;$BC$14,データシート1!$A:$BT,MATCH($BC$12&amp;"_"&amp;BH$20,データシート1!$A$1:$BT$1,0),0)</f>
        <v>1.4258601235107722</v>
      </c>
      <c r="BI37" s="34">
        <f>VLOOKUP($AX37&amp;"_"&amp;$BC$14,データシート1!$A:$BT,MATCH($BC$12&amp;"_"&amp;BI$20,データシート1!$A$1:$BT$1,0),0)</f>
        <v>2.0222259056288148</v>
      </c>
      <c r="BJ37" s="34">
        <f>VLOOKUP($AX37&amp;"_"&amp;$BC$14,データシート1!$A:$BT,MATCH($BC$12&amp;"_"&amp;BJ$20,データシート1!$A$1:$BT$1,0),0)</f>
        <v>4.1652733122523564</v>
      </c>
      <c r="BK37" s="34">
        <f t="shared" si="1"/>
        <v>7.6842911771734901</v>
      </c>
      <c r="BL37" s="34">
        <f t="shared" si="2"/>
        <v>7.5500008301593873</v>
      </c>
      <c r="BM37" s="34">
        <f>VLOOKUP($AX37&amp;"_"&amp;$BC$14,データシート1!$A:$BT,MATCH($BC$12&amp;"_"&amp;BM$20,データシート1!$A$1:$BT$1,0),0)</f>
        <v>1.913663019484688</v>
      </c>
      <c r="BN37" s="34">
        <f>VLOOKUP($AX37&amp;"_"&amp;$BC$14,データシート1!$A:$BT,MATCH($BC$12&amp;"_"&amp;BN$20,データシート1!$A$1:$BT$1,0),0)</f>
        <v>5.6363378106746991</v>
      </c>
      <c r="BO37" s="34">
        <f>VLOOKUP($AX37&amp;"_"&amp;$BC$14,データシート1!$A:$BT,MATCH($BC$12&amp;"_"&amp;BO$20,データシート1!$A$1:$BT$1,0),0)</f>
        <v>0.134290347014103</v>
      </c>
      <c r="BP37" s="34">
        <f>VLOOKUP($AX37&amp;"_"&amp;$BC$14,データシート1!$A:$BT,MATCH($BC$12&amp;"_"&amp;BP$20,データシート1!$A$1:$BT$1,0),0)</f>
        <v>0</v>
      </c>
      <c r="BQ37" s="34">
        <f>VLOOKUP($AX37&amp;"_"&amp;$BC$14,データシート1!$A:$BT,MATCH($BC$12&amp;"_"&amp;BQ$20,データシート1!$A$1:$BT$1,0),0)</f>
        <v>0.17417602267034629</v>
      </c>
      <c r="BR37" s="35">
        <f t="shared" si="3"/>
        <v>15.855795138812306</v>
      </c>
      <c r="BT37" s="121" t="str">
        <f t="shared" si="4"/>
        <v>新郷村</v>
      </c>
      <c r="BU37" s="33">
        <f t="shared" si="25"/>
        <v>15.855795138812306</v>
      </c>
      <c r="BV37" s="59">
        <f t="shared" si="16"/>
        <v>0.11414304393080499</v>
      </c>
      <c r="BW37" s="59">
        <f t="shared" si="5"/>
        <v>0</v>
      </c>
      <c r="BX37" s="59">
        <f t="shared" si="5"/>
        <v>2.421629405621133E-2</v>
      </c>
      <c r="BY37" s="59">
        <f t="shared" si="5"/>
        <v>8.9926749874593648E-2</v>
      </c>
      <c r="BZ37" s="59">
        <f t="shared" si="5"/>
        <v>0.1275385994789216</v>
      </c>
      <c r="CA37" s="59">
        <f t="shared" si="5"/>
        <v>0.26269722052957606</v>
      </c>
      <c r="CB37" s="59">
        <f t="shared" si="5"/>
        <v>0.48463612892951957</v>
      </c>
      <c r="CC37" s="59">
        <f t="shared" si="5"/>
        <v>0.4761666484753112</v>
      </c>
      <c r="CD37" s="59">
        <f t="shared" si="5"/>
        <v>0.1206917094179884</v>
      </c>
      <c r="CE37" s="59">
        <f t="shared" si="5"/>
        <v>0.35547493905732275</v>
      </c>
      <c r="CF37" s="59">
        <f t="shared" si="5"/>
        <v>8.4694804542083755E-3</v>
      </c>
      <c r="CG37" s="59">
        <f t="shared" si="5"/>
        <v>0</v>
      </c>
      <c r="CH37" s="59">
        <f t="shared" si="5"/>
        <v>1.0985007131177725E-2</v>
      </c>
      <c r="CI37" s="122">
        <f t="shared" si="6"/>
        <v>1</v>
      </c>
      <c r="CK37" s="123" t="str">
        <f t="shared" si="7"/>
        <v>新郷村</v>
      </c>
      <c r="CL37" s="124">
        <f t="shared" si="17"/>
        <v>1.8098287210872972</v>
      </c>
      <c r="CM37" s="65">
        <f t="shared" si="18"/>
        <v>0</v>
      </c>
      <c r="CN37" s="66">
        <f t="shared" si="19"/>
        <v>0</v>
      </c>
      <c r="CO37" s="65">
        <f t="shared" si="20"/>
        <v>0</v>
      </c>
      <c r="CP37" s="66">
        <f t="shared" si="8"/>
        <v>0.38396859757652496</v>
      </c>
      <c r="CQ37" s="65">
        <f t="shared" si="21"/>
        <v>0</v>
      </c>
      <c r="CR37" s="66">
        <f t="shared" si="9"/>
        <v>1.4258601235107722</v>
      </c>
      <c r="CS37" s="65">
        <f t="shared" si="22"/>
        <v>0</v>
      </c>
      <c r="CT37" s="66">
        <f t="shared" si="10"/>
        <v>2.0222259056288148</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39301</v>
      </c>
      <c r="AY38" s="18" t="str">
        <f>IF(IFERROR(比較地域マスタ!$Z23,"")=0,"",IFERROR(比較地域マスタ!$Z23,""))</f>
        <v>東洋町</v>
      </c>
      <c r="BB38" s="110" t="str">
        <f t="shared" si="0"/>
        <v>39301</v>
      </c>
      <c r="BC38" s="1031" t="str">
        <f t="shared" si="0"/>
        <v>東洋町</v>
      </c>
      <c r="BD38" s="34">
        <f t="shared" si="14"/>
        <v>15.060586062359627</v>
      </c>
      <c r="BE38" s="34">
        <f t="shared" si="15"/>
        <v>3.4783682694246454</v>
      </c>
      <c r="BF38" s="34">
        <f>VLOOKUP($AX38&amp;"_"&amp;$BC$14,データシート1!$A:$BT,MATCH($BC$12&amp;"_"&amp;BF$20,データシート1!$A$1:$BT$1,0),0)</f>
        <v>0</v>
      </c>
      <c r="BG38" s="34">
        <f>VLOOKUP($AX38&amp;"_"&amp;$BC$14,データシート1!$A:$BT,MATCH($BC$12&amp;"_"&amp;BG$20,データシート1!$A$1:$BT$1,0),0)</f>
        <v>0.20441230783810876</v>
      </c>
      <c r="BH38" s="34">
        <f>VLOOKUP($AX38&amp;"_"&amp;$BC$14,データシート1!$A:$BT,MATCH($BC$12&amp;"_"&amp;BH$20,データシート1!$A$1:$BT$1,0),0)</f>
        <v>3.2739559615865366</v>
      </c>
      <c r="BI38" s="34">
        <f>VLOOKUP($AX38&amp;"_"&amp;$BC$14,データシート1!$A:$BT,MATCH($BC$12&amp;"_"&amp;BI$20,データシート1!$A$1:$BT$1,0),0)</f>
        <v>2.0193037506625822</v>
      </c>
      <c r="BJ38" s="34">
        <f>VLOOKUP($AX38&amp;"_"&amp;$BC$14,データシート1!$A:$BT,MATCH($BC$12&amp;"_"&amp;BJ$20,データシート1!$A$1:$BT$1,0),0)</f>
        <v>3.3473594293207656</v>
      </c>
      <c r="BK38" s="34">
        <f t="shared" si="1"/>
        <v>5.6580547390917912</v>
      </c>
      <c r="BL38" s="34">
        <f t="shared" si="2"/>
        <v>5.4248037791003583</v>
      </c>
      <c r="BM38" s="34">
        <f>VLOOKUP($AX38&amp;"_"&amp;$BC$14,データシート1!$A:$BT,MATCH($BC$12&amp;"_"&amp;BM$20,データシート1!$A$1:$BT$1,0),0)</f>
        <v>1.726102297404513</v>
      </c>
      <c r="BN38" s="34">
        <f>VLOOKUP($AX38&amp;"_"&amp;$BC$14,データシート1!$A:$BT,MATCH($BC$12&amp;"_"&amp;BN$20,データシート1!$A$1:$BT$1,0),0)</f>
        <v>3.6987014816958452</v>
      </c>
      <c r="BO38" s="34">
        <f>VLOOKUP($AX38&amp;"_"&amp;$BC$14,データシート1!$A:$BT,MATCH($BC$12&amp;"_"&amp;BO$20,データシート1!$A$1:$BT$1,0),0)</f>
        <v>0.13072873346285899</v>
      </c>
      <c r="BP38" s="34">
        <f>VLOOKUP($AX38&amp;"_"&amp;$BC$14,データシート1!$A:$BT,MATCH($BC$12&amp;"_"&amp;BP$20,データシート1!$A$1:$BT$1,0),0)</f>
        <v>0.1025222265285738</v>
      </c>
      <c r="BQ38" s="34">
        <f>VLOOKUP($AX38&amp;"_"&amp;$BC$14,データシート1!$A:$BT,MATCH($BC$12&amp;"_"&amp;BQ$20,データシート1!$A$1:$BT$1,0),0)</f>
        <v>0.55749987385984123</v>
      </c>
      <c r="BR38" s="35">
        <f t="shared" si="3"/>
        <v>15.060586062359627</v>
      </c>
      <c r="BT38" s="121" t="str">
        <f t="shared" si="4"/>
        <v>東洋町</v>
      </c>
      <c r="BU38" s="33">
        <f t="shared" si="25"/>
        <v>15.060586062359627</v>
      </c>
      <c r="BV38" s="59">
        <f t="shared" si="16"/>
        <v>0.23095836078504303</v>
      </c>
      <c r="BW38" s="59">
        <f t="shared" si="5"/>
        <v>0</v>
      </c>
      <c r="BX38" s="59">
        <f t="shared" si="5"/>
        <v>1.3572666229037991E-2</v>
      </c>
      <c r="BY38" s="59">
        <f t="shared" si="5"/>
        <v>0.21738569455600504</v>
      </c>
      <c r="BZ38" s="59">
        <f t="shared" si="5"/>
        <v>0.13407869669224587</v>
      </c>
      <c r="CA38" s="59">
        <f t="shared" si="5"/>
        <v>0.22225957313086897</v>
      </c>
      <c r="CB38" s="59">
        <f t="shared" si="5"/>
        <v>0.37568622599838664</v>
      </c>
      <c r="CC38" s="59">
        <f t="shared" si="5"/>
        <v>0.36019871714410717</v>
      </c>
      <c r="CD38" s="59">
        <f t="shared" si="5"/>
        <v>0.11461056629917593</v>
      </c>
      <c r="CE38" s="59">
        <f t="shared" si="5"/>
        <v>0.24558815084493124</v>
      </c>
      <c r="CF38" s="59">
        <f t="shared" si="5"/>
        <v>8.680188999389906E-3</v>
      </c>
      <c r="CG38" s="59">
        <f t="shared" si="5"/>
        <v>6.8073198548895689E-3</v>
      </c>
      <c r="CH38" s="59">
        <f t="shared" si="5"/>
        <v>3.701714339345534E-2</v>
      </c>
      <c r="CI38" s="122">
        <f t="shared" si="6"/>
        <v>1</v>
      </c>
      <c r="CK38" s="123" t="str">
        <f t="shared" si="7"/>
        <v>東洋町</v>
      </c>
      <c r="CL38" s="124">
        <f t="shared" si="17"/>
        <v>3.4783682694246454</v>
      </c>
      <c r="CM38" s="65">
        <f t="shared" si="18"/>
        <v>0</v>
      </c>
      <c r="CN38" s="66">
        <f t="shared" si="19"/>
        <v>0</v>
      </c>
      <c r="CO38" s="65">
        <f t="shared" si="20"/>
        <v>0</v>
      </c>
      <c r="CP38" s="66">
        <f t="shared" si="8"/>
        <v>0.20441230783810876</v>
      </c>
      <c r="CQ38" s="65">
        <f t="shared" si="21"/>
        <v>0</v>
      </c>
      <c r="CR38" s="66">
        <f t="shared" si="9"/>
        <v>3.2739559615865366</v>
      </c>
      <c r="CS38" s="65">
        <f t="shared" si="22"/>
        <v>0</v>
      </c>
      <c r="CT38" s="66">
        <f t="shared" si="10"/>
        <v>2.0193037506625822</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01436</v>
      </c>
      <c r="AY39" s="18" t="str">
        <f>IF(IFERROR(比較地域マスタ!$Z24,"")=0,"",IFERROR(比較地域マスタ!$Z24,""))</f>
        <v>雨竜町</v>
      </c>
      <c r="BB39" s="110" t="str">
        <f t="shared" si="0"/>
        <v>01436</v>
      </c>
      <c r="BC39" s="1031" t="str">
        <f t="shared" si="0"/>
        <v>雨竜町</v>
      </c>
      <c r="BD39" s="34">
        <f t="shared" si="14"/>
        <v>19.297480081856133</v>
      </c>
      <c r="BE39" s="34">
        <f t="shared" si="15"/>
        <v>4.5365039999383949</v>
      </c>
      <c r="BF39" s="34">
        <f>VLOOKUP($AX39&amp;"_"&amp;$BC$14,データシート1!$A:$BT,MATCH($BC$12&amp;"_"&amp;BF$20,データシート1!$A$1:$BT$1,0),0)</f>
        <v>0</v>
      </c>
      <c r="BG39" s="34">
        <f>VLOOKUP($AX39&amp;"_"&amp;$BC$14,データシート1!$A:$BT,MATCH($BC$12&amp;"_"&amp;BG$20,データシート1!$A$1:$BT$1,0),0)</f>
        <v>0.23545615635300954</v>
      </c>
      <c r="BH39" s="34">
        <f>VLOOKUP($AX39&amp;"_"&amp;$BC$14,データシート1!$A:$BT,MATCH($BC$12&amp;"_"&amp;BH$20,データシート1!$A$1:$BT$1,0),0)</f>
        <v>4.3010478435853852</v>
      </c>
      <c r="BI39" s="34">
        <f>VLOOKUP($AX39&amp;"_"&amp;$BC$14,データシート1!$A:$BT,MATCH($BC$12&amp;"_"&amp;BI$20,データシート1!$A$1:$BT$1,0),0)</f>
        <v>3.9250638592150366</v>
      </c>
      <c r="BJ39" s="34">
        <f>VLOOKUP($AX39&amp;"_"&amp;$BC$14,データシート1!$A:$BT,MATCH($BC$12&amp;"_"&amp;BJ$20,データシート1!$A$1:$BT$1,0),0)</f>
        <v>4.7256796007549724</v>
      </c>
      <c r="BK39" s="34">
        <f t="shared" si="1"/>
        <v>5.8727840533012605</v>
      </c>
      <c r="BL39" s="34">
        <f t="shared" si="2"/>
        <v>5.7435149975233379</v>
      </c>
      <c r="BM39" s="34">
        <f>VLOOKUP($AX39&amp;"_"&amp;$BC$14,データシート1!$A:$BT,MATCH($BC$12&amp;"_"&amp;BM$20,データシート1!$A$1:$BT$1,0),0)</f>
        <v>1.8728889494672587</v>
      </c>
      <c r="BN39" s="34">
        <f>VLOOKUP($AX39&amp;"_"&amp;$BC$14,データシート1!$A:$BT,MATCH($BC$12&amp;"_"&amp;BN$20,データシート1!$A$1:$BT$1,0),0)</f>
        <v>3.8706260480560792</v>
      </c>
      <c r="BO39" s="34">
        <f>VLOOKUP($AX39&amp;"_"&amp;$BC$14,データシート1!$A:$BT,MATCH($BC$12&amp;"_"&amp;BO$20,データシート1!$A$1:$BT$1,0),0)</f>
        <v>0.129269055777923</v>
      </c>
      <c r="BP39" s="34">
        <f>VLOOKUP($AX39&amp;"_"&amp;$BC$14,データシート1!$A:$BT,MATCH($BC$12&amp;"_"&amp;BP$20,データシート1!$A$1:$BT$1,0),0)</f>
        <v>0</v>
      </c>
      <c r="BQ39" s="34">
        <f>VLOOKUP($AX39&amp;"_"&amp;$BC$14,データシート1!$A:$BT,MATCH($BC$12&amp;"_"&amp;BQ$20,データシート1!$A$1:$BT$1,0),0)</f>
        <v>0.23744856864646671</v>
      </c>
      <c r="BR39" s="35">
        <f t="shared" si="3"/>
        <v>19.297480081856133</v>
      </c>
      <c r="BT39" s="121" t="str">
        <f t="shared" si="4"/>
        <v>雨竜町</v>
      </c>
      <c r="BU39" s="33">
        <f t="shared" si="25"/>
        <v>19.297480081856133</v>
      </c>
      <c r="BV39" s="59">
        <f t="shared" si="16"/>
        <v>0.23508271446299894</v>
      </c>
      <c r="BW39" s="59">
        <f t="shared" si="5"/>
        <v>0</v>
      </c>
      <c r="BX39" s="59">
        <f t="shared" si="5"/>
        <v>1.2201393930930391E-2</v>
      </c>
      <c r="BY39" s="59">
        <f t="shared" si="5"/>
        <v>0.22288132053206855</v>
      </c>
      <c r="BZ39" s="59">
        <f t="shared" si="5"/>
        <v>0.20339774118515391</v>
      </c>
      <c r="CA39" s="59">
        <f t="shared" si="5"/>
        <v>0.24488583901678171</v>
      </c>
      <c r="CB39" s="59">
        <f t="shared" si="5"/>
        <v>0.30432906412599264</v>
      </c>
      <c r="CC39" s="59">
        <f t="shared" si="5"/>
        <v>0.29763031096083381</v>
      </c>
      <c r="CD39" s="59">
        <f t="shared" si="5"/>
        <v>9.7053550076115144E-2</v>
      </c>
      <c r="CE39" s="59">
        <f t="shared" si="5"/>
        <v>0.20057676088471868</v>
      </c>
      <c r="CF39" s="59">
        <f t="shared" si="5"/>
        <v>6.6987531651588172E-3</v>
      </c>
      <c r="CG39" s="59">
        <f t="shared" si="5"/>
        <v>0</v>
      </c>
      <c r="CH39" s="59">
        <f t="shared" si="5"/>
        <v>1.2304641209072707E-2</v>
      </c>
      <c r="CI39" s="122">
        <f t="shared" si="6"/>
        <v>1</v>
      </c>
      <c r="CK39" s="123" t="str">
        <f t="shared" si="7"/>
        <v>雨竜町</v>
      </c>
      <c r="CL39" s="124">
        <f t="shared" si="17"/>
        <v>4.5365039999383949</v>
      </c>
      <c r="CM39" s="65">
        <f t="shared" si="18"/>
        <v>0</v>
      </c>
      <c r="CN39" s="66">
        <f t="shared" si="19"/>
        <v>0</v>
      </c>
      <c r="CO39" s="65">
        <f t="shared" si="20"/>
        <v>0</v>
      </c>
      <c r="CP39" s="66">
        <f t="shared" si="8"/>
        <v>0.23545615635300954</v>
      </c>
      <c r="CQ39" s="65">
        <f t="shared" si="21"/>
        <v>0</v>
      </c>
      <c r="CR39" s="66">
        <f t="shared" si="9"/>
        <v>4.3010478435853852</v>
      </c>
      <c r="CS39" s="65">
        <f t="shared" si="22"/>
        <v>0</v>
      </c>
      <c r="CT39" s="66">
        <f t="shared" si="10"/>
        <v>3.9250638592150366</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01520</v>
      </c>
      <c r="AY40" s="18" t="str">
        <f>IF(IFERROR(比較地域マスタ!$Z25,"")=0,"",IFERROR(比較地域マスタ!$Z25,""))</f>
        <v>幌延町</v>
      </c>
      <c r="BB40" s="110" t="str">
        <f t="shared" si="0"/>
        <v>01520</v>
      </c>
      <c r="BC40" s="1031" t="str">
        <f t="shared" si="0"/>
        <v>幌延町</v>
      </c>
      <c r="BD40" s="34">
        <f t="shared" si="14"/>
        <v>48.836951651570779</v>
      </c>
      <c r="BE40" s="34">
        <f t="shared" si="15"/>
        <v>34.289028393642681</v>
      </c>
      <c r="BF40" s="34">
        <f>VLOOKUP($AX40&amp;"_"&amp;$BC$14,データシート1!$A:$BT,MATCH($BC$12&amp;"_"&amp;BF$20,データシート1!$A$1:$BT$1,0),0)</f>
        <v>32.803115412865239</v>
      </c>
      <c r="BG40" s="34">
        <f>VLOOKUP($AX40&amp;"_"&amp;$BC$14,データシート1!$A:$BT,MATCH($BC$12&amp;"_"&amp;BG$20,データシート1!$A$1:$BT$1,0),0)</f>
        <v>0.28871409648047597</v>
      </c>
      <c r="BH40" s="34">
        <f>VLOOKUP($AX40&amp;"_"&amp;$BC$14,データシート1!$A:$BT,MATCH($BC$12&amp;"_"&amp;BH$20,データシート1!$A$1:$BT$1,0),0)</f>
        <v>1.197198884296963</v>
      </c>
      <c r="BI40" s="34">
        <f>VLOOKUP($AX40&amp;"_"&amp;$BC$14,データシート1!$A:$BT,MATCH($BC$12&amp;"_"&amp;BI$20,データシート1!$A$1:$BT$1,0),0)</f>
        <v>4.6593136804538773</v>
      </c>
      <c r="BJ40" s="34">
        <f>VLOOKUP($AX40&amp;"_"&amp;$BC$14,データシート1!$A:$BT,MATCH($BC$12&amp;"_"&amp;BJ$20,データシート1!$A$1:$BT$1,0),0)</f>
        <v>5.3888558272549734</v>
      </c>
      <c r="BK40" s="34">
        <f t="shared" si="1"/>
        <v>4.4997537502192504</v>
      </c>
      <c r="BL40" s="34">
        <f t="shared" si="2"/>
        <v>4.3689666296489946</v>
      </c>
      <c r="BM40" s="34">
        <f>VLOOKUP($AX40&amp;"_"&amp;$BC$14,データシート1!$A:$BT,MATCH($BC$12&amp;"_"&amp;BM$20,データシート1!$A$1:$BT$1,0),0)</f>
        <v>1.9666693105073467</v>
      </c>
      <c r="BN40" s="34">
        <f>VLOOKUP($AX40&amp;"_"&amp;$BC$14,データシート1!$A:$BT,MATCH($BC$12&amp;"_"&amp;BN$20,データシート1!$A$1:$BT$1,0),0)</f>
        <v>2.4022973191416481</v>
      </c>
      <c r="BO40" s="34">
        <f>VLOOKUP($AX40&amp;"_"&amp;$BC$14,データシート1!$A:$BT,MATCH($BC$12&amp;"_"&amp;BO$20,データシート1!$A$1:$BT$1,0),0)</f>
        <v>0.13078712057025599</v>
      </c>
      <c r="BP40" s="34">
        <f>VLOOKUP($AX40&amp;"_"&amp;$BC$14,データシート1!$A:$BT,MATCH($BC$12&amp;"_"&amp;BP$20,データシート1!$A$1:$BT$1,0),0)</f>
        <v>0</v>
      </c>
      <c r="BQ40" s="34">
        <f>VLOOKUP($AX40&amp;"_"&amp;$BC$14,データシート1!$A:$BT,MATCH($BC$12&amp;"_"&amp;BQ$20,データシート1!$A$1:$BT$1,0),0)</f>
        <v>0</v>
      </c>
      <c r="BR40" s="35">
        <f t="shared" si="3"/>
        <v>48.836951651570779</v>
      </c>
      <c r="BT40" s="121" t="str">
        <f t="shared" si="4"/>
        <v>幌延町</v>
      </c>
      <c r="BU40" s="33">
        <f t="shared" si="25"/>
        <v>48.836951651570779</v>
      </c>
      <c r="BV40" s="59">
        <f t="shared" si="16"/>
        <v>0.70211238077018301</v>
      </c>
      <c r="BW40" s="59">
        <f t="shared" si="5"/>
        <v>0.67168638302612338</v>
      </c>
      <c r="BX40" s="59">
        <f t="shared" si="5"/>
        <v>5.9117960215927983E-3</v>
      </c>
      <c r="BY40" s="59">
        <f t="shared" si="5"/>
        <v>2.4514201722466773E-2</v>
      </c>
      <c r="BZ40" s="59">
        <f t="shared" si="5"/>
        <v>9.5405497740644024E-2</v>
      </c>
      <c r="CA40" s="59">
        <f t="shared" si="5"/>
        <v>0.11034382050915022</v>
      </c>
      <c r="CB40" s="59">
        <f t="shared" si="5"/>
        <v>9.2138300980022805E-2</v>
      </c>
      <c r="CC40" s="59">
        <f t="shared" si="5"/>
        <v>8.9460264858862715E-2</v>
      </c>
      <c r="CD40" s="59">
        <f t="shared" si="5"/>
        <v>4.027010785887352E-2</v>
      </c>
      <c r="CE40" s="59">
        <f t="shared" si="5"/>
        <v>4.9190156999989194E-2</v>
      </c>
      <c r="CF40" s="59">
        <f t="shared" si="5"/>
        <v>2.678036121160101E-3</v>
      </c>
      <c r="CG40" s="59">
        <f t="shared" si="5"/>
        <v>0</v>
      </c>
      <c r="CH40" s="59">
        <f t="shared" si="5"/>
        <v>0</v>
      </c>
      <c r="CI40" s="122">
        <f t="shared" si="6"/>
        <v>1</v>
      </c>
      <c r="CK40" s="123" t="str">
        <f t="shared" si="7"/>
        <v>幌延町</v>
      </c>
      <c r="CL40" s="124">
        <f t="shared" si="17"/>
        <v>34.289028393642681</v>
      </c>
      <c r="CM40" s="65">
        <f t="shared" si="18"/>
        <v>0.41733465981360762</v>
      </c>
      <c r="CN40" s="66">
        <f t="shared" si="19"/>
        <v>32.803115412865239</v>
      </c>
      <c r="CO40" s="65">
        <f t="shared" si="20"/>
        <v>0.43623905290372755</v>
      </c>
      <c r="CP40" s="66">
        <f t="shared" si="8"/>
        <v>0.28871409648047597</v>
      </c>
      <c r="CQ40" s="65">
        <f t="shared" si="21"/>
        <v>0</v>
      </c>
      <c r="CR40" s="66">
        <f t="shared" si="9"/>
        <v>1.197198884296963</v>
      </c>
      <c r="CS40" s="65">
        <f t="shared" si="22"/>
        <v>0</v>
      </c>
      <c r="CT40" s="66">
        <f t="shared" si="10"/>
        <v>4.6593136804538773</v>
      </c>
      <c r="CU40" s="67">
        <f t="shared" si="23"/>
        <v>0</v>
      </c>
      <c r="CV40" s="16"/>
      <c r="CW40" s="959">
        <f t="shared" si="24"/>
        <v>14.31</v>
      </c>
      <c r="CX40" s="962">
        <f>VLOOKUP($AX40&amp;"_"&amp;$CW$14,データシート1!$A:$BT,MATCH($CW$12&amp;"_"&amp;CX$20,データシート1!$A$1:$BT$1,0),0)</f>
        <v>14.31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14.31</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21507</v>
      </c>
      <c r="AY41" s="18" t="str">
        <f>IF(IFERROR(比較地域マスタ!$Z26,"")=0,"",IFERROR(比較地域マスタ!$Z26,""))</f>
        <v>東白川村</v>
      </c>
      <c r="BB41" s="110" t="str">
        <f t="shared" si="0"/>
        <v>21507</v>
      </c>
      <c r="BC41" s="1031" t="str">
        <f t="shared" si="0"/>
        <v>東白川村</v>
      </c>
      <c r="BD41" s="34">
        <f t="shared" si="14"/>
        <v>16.797106189877283</v>
      </c>
      <c r="BE41" s="34">
        <f t="shared" si="15"/>
        <v>5.8977210872143564</v>
      </c>
      <c r="BF41" s="34">
        <f>VLOOKUP($AX41&amp;"_"&amp;$BC$14,データシート1!$A:$BT,MATCH($BC$12&amp;"_"&amp;BF$20,データシート1!$A$1:$BT$1,0),0)</f>
        <v>2.676859817773785</v>
      </c>
      <c r="BG41" s="34">
        <f>VLOOKUP($AX41&amp;"_"&amp;$BC$14,データシート1!$A:$BT,MATCH($BC$12&amp;"_"&amp;BG$20,データシート1!$A$1:$BT$1,0),0)</f>
        <v>0.38561968272887198</v>
      </c>
      <c r="BH41" s="34">
        <f>VLOOKUP($AX41&amp;"_"&amp;$BC$14,データシート1!$A:$BT,MATCH($BC$12&amp;"_"&amp;BH$20,データシート1!$A$1:$BT$1,0),0)</f>
        <v>2.8352415867116996</v>
      </c>
      <c r="BI41" s="34">
        <f>VLOOKUP($AX41&amp;"_"&amp;$BC$14,データシート1!$A:$BT,MATCH($BC$12&amp;"_"&amp;BI$20,データシート1!$A$1:$BT$1,0),0)</f>
        <v>2.0310558290887122</v>
      </c>
      <c r="BJ41" s="34">
        <f>VLOOKUP($AX41&amp;"_"&amp;$BC$14,データシート1!$A:$BT,MATCH($BC$12&amp;"_"&amp;BJ$20,データシート1!$A$1:$BT$1,0),0)</f>
        <v>2.5366604563676414</v>
      </c>
      <c r="BK41" s="34">
        <f t="shared" si="1"/>
        <v>6.0632961808348327</v>
      </c>
      <c r="BL41" s="34">
        <f t="shared" si="2"/>
        <v>5.9382893838969224</v>
      </c>
      <c r="BM41" s="34">
        <f>VLOOKUP($AX41&amp;"_"&amp;$BC$14,データシート1!$A:$BT,MATCH($BC$12&amp;"_"&amp;BM$20,データシート1!$A$1:$BT$1,0),0)</f>
        <v>1.9422048684968889</v>
      </c>
      <c r="BN41" s="34">
        <f>VLOOKUP($AX41&amp;"_"&amp;$BC$14,データシート1!$A:$BT,MATCH($BC$12&amp;"_"&amp;BN$20,データシート1!$A$1:$BT$1,0),0)</f>
        <v>3.996084515400034</v>
      </c>
      <c r="BO41" s="34">
        <f>VLOOKUP($AX41&amp;"_"&amp;$BC$14,データシート1!$A:$BT,MATCH($BC$12&amp;"_"&amp;BO$20,データシート1!$A$1:$BT$1,0),0)</f>
        <v>0.12500679693791</v>
      </c>
      <c r="BP41" s="34">
        <f>VLOOKUP($AX41&amp;"_"&amp;$BC$14,データシート1!$A:$BT,MATCH($BC$12&amp;"_"&amp;BP$20,データシート1!$A$1:$BT$1,0),0)</f>
        <v>0</v>
      </c>
      <c r="BQ41" s="34">
        <f>VLOOKUP($AX41&amp;"_"&amp;$BC$14,データシート1!$A:$BT,MATCH($BC$12&amp;"_"&amp;BQ$20,データシート1!$A$1:$BT$1,0),0)</f>
        <v>0.26837263637174208</v>
      </c>
      <c r="BR41" s="35">
        <f t="shared" si="3"/>
        <v>16.797106189877283</v>
      </c>
      <c r="BT41" s="121" t="str">
        <f t="shared" si="4"/>
        <v>東白川村</v>
      </c>
      <c r="BU41" s="33">
        <f t="shared" si="25"/>
        <v>16.797106189877283</v>
      </c>
      <c r="BV41" s="59">
        <f t="shared" si="16"/>
        <v>0.35111530644299893</v>
      </c>
      <c r="BW41" s="59">
        <f t="shared" si="5"/>
        <v>0.15936434451947354</v>
      </c>
      <c r="BX41" s="59">
        <f t="shared" si="5"/>
        <v>2.2957506987796764E-2</v>
      </c>
      <c r="BY41" s="59">
        <f t="shared" si="5"/>
        <v>0.16879345493572862</v>
      </c>
      <c r="BZ41" s="59">
        <f t="shared" si="5"/>
        <v>0.12091700833044211</v>
      </c>
      <c r="CA41" s="59">
        <f t="shared" si="5"/>
        <v>0.15101770672238476</v>
      </c>
      <c r="CB41" s="59">
        <f t="shared" si="5"/>
        <v>0.36097266471345263</v>
      </c>
      <c r="CC41" s="59">
        <f t="shared" si="5"/>
        <v>0.35353050202633185</v>
      </c>
      <c r="CD41" s="59">
        <f t="shared" si="5"/>
        <v>0.11562734952925116</v>
      </c>
      <c r="CE41" s="59">
        <f t="shared" si="5"/>
        <v>0.23790315249708072</v>
      </c>
      <c r="CF41" s="59">
        <f t="shared" si="5"/>
        <v>7.4421626871207678E-3</v>
      </c>
      <c r="CG41" s="59">
        <f t="shared" si="5"/>
        <v>0</v>
      </c>
      <c r="CH41" s="59">
        <f t="shared" si="5"/>
        <v>1.5977313790721637E-2</v>
      </c>
      <c r="CI41" s="122">
        <f t="shared" si="6"/>
        <v>1</v>
      </c>
      <c r="CK41" s="123" t="str">
        <f t="shared" si="7"/>
        <v>東白川村</v>
      </c>
      <c r="CL41" s="124">
        <f t="shared" si="17"/>
        <v>5.8977210872143564</v>
      </c>
      <c r="CM41" s="65">
        <f t="shared" si="18"/>
        <v>0</v>
      </c>
      <c r="CN41" s="66">
        <f t="shared" si="19"/>
        <v>2.676859817773785</v>
      </c>
      <c r="CO41" s="65">
        <f t="shared" si="20"/>
        <v>0</v>
      </c>
      <c r="CP41" s="66">
        <f t="shared" si="8"/>
        <v>0.38561968272887198</v>
      </c>
      <c r="CQ41" s="65">
        <f t="shared" si="21"/>
        <v>0</v>
      </c>
      <c r="CR41" s="66">
        <f t="shared" si="9"/>
        <v>2.8352415867116996</v>
      </c>
      <c r="CS41" s="65">
        <f t="shared" si="22"/>
        <v>0</v>
      </c>
      <c r="CT41" s="66">
        <f t="shared" si="10"/>
        <v>2.0310558290887122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01397</v>
      </c>
      <c r="AY42" s="18" t="str">
        <f>IF(IFERROR(比較地域マスタ!$Z27,"")=0,"",IFERROR(比較地域マスタ!$Z27,""))</f>
        <v>留寿都村</v>
      </c>
      <c r="BB42" s="110" t="str">
        <f t="shared" si="0"/>
        <v>01397</v>
      </c>
      <c r="BC42" s="1031" t="str">
        <f t="shared" si="0"/>
        <v>留寿都村</v>
      </c>
      <c r="BD42" s="34">
        <f t="shared" si="14"/>
        <v>16.865274209711309</v>
      </c>
      <c r="BE42" s="34">
        <f t="shared" si="15"/>
        <v>4.7836089596673785</v>
      </c>
      <c r="BF42" s="34">
        <f>VLOOKUP($AX42&amp;"_"&amp;$BC$14,データシート1!$A:$BT,MATCH($BC$12&amp;"_"&amp;BF$20,データシート1!$A$1:$BT$1,0),0)</f>
        <v>3.01457089735616</v>
      </c>
      <c r="BG42" s="34">
        <f>VLOOKUP($AX42&amp;"_"&amp;$BC$14,データシート1!$A:$BT,MATCH($BC$12&amp;"_"&amp;BG$20,データシート1!$A$1:$BT$1,0),0)</f>
        <v>8.4091484411789125E-2</v>
      </c>
      <c r="BH42" s="34">
        <f>VLOOKUP($AX42&amp;"_"&amp;$BC$14,データシート1!$A:$BT,MATCH($BC$12&amp;"_"&amp;BH$20,データシート1!$A$1:$BT$1,0),0)</f>
        <v>1.6849465778994293</v>
      </c>
      <c r="BI42" s="34">
        <f>VLOOKUP($AX42&amp;"_"&amp;$BC$14,データシート1!$A:$BT,MATCH($BC$12&amp;"_"&amp;BI$20,データシート1!$A$1:$BT$1,0),0)</f>
        <v>2.5698743743359418</v>
      </c>
      <c r="BJ42" s="34">
        <f>VLOOKUP($AX42&amp;"_"&amp;$BC$14,データシート1!$A:$BT,MATCH($BC$12&amp;"_"&amp;BJ$20,データシート1!$A$1:$BT$1,0),0)</f>
        <v>4.4226388085132502</v>
      </c>
      <c r="BK42" s="34">
        <f t="shared" si="1"/>
        <v>5.0891520671947381</v>
      </c>
      <c r="BL42" s="34">
        <f t="shared" si="2"/>
        <v>4.9785084986765975</v>
      </c>
      <c r="BM42" s="34">
        <f>VLOOKUP($AX42&amp;"_"&amp;$BC$14,データシート1!$A:$BT,MATCH($BC$12&amp;"_"&amp;BM$20,データシート1!$A$1:$BT$1,0),0)</f>
        <v>1.7165883477337791</v>
      </c>
      <c r="BN42" s="34">
        <f>VLOOKUP($AX42&amp;"_"&amp;$BC$14,データシート1!$A:$BT,MATCH($BC$12&amp;"_"&amp;BN$20,データシート1!$A$1:$BT$1,0),0)</f>
        <v>3.2619201509428182</v>
      </c>
      <c r="BO42" s="34">
        <f>VLOOKUP($AX42&amp;"_"&amp;$BC$14,データシート1!$A:$BT,MATCH($BC$12&amp;"_"&amp;BO$20,データシート1!$A$1:$BT$1,0),0)</f>
        <v>0.110643568518141</v>
      </c>
      <c r="BP42" s="34">
        <f>VLOOKUP($AX42&amp;"_"&amp;$BC$14,データシート1!$A:$BT,MATCH($BC$12&amp;"_"&amp;BP$20,データシート1!$A$1:$BT$1,0),0)</f>
        <v>0</v>
      </c>
      <c r="BQ42" s="34">
        <f>VLOOKUP($AX42&amp;"_"&amp;$BC$14,データシート1!$A:$BT,MATCH($BC$12&amp;"_"&amp;BQ$20,データシート1!$A$1:$BT$1,0),0)</f>
        <v>0</v>
      </c>
      <c r="BR42" s="35">
        <f t="shared" si="3"/>
        <v>16.865274209711309</v>
      </c>
      <c r="BT42" s="121" t="str">
        <f t="shared" si="4"/>
        <v>留寿都村</v>
      </c>
      <c r="BU42" s="33">
        <f t="shared" si="25"/>
        <v>16.865274209711309</v>
      </c>
      <c r="BV42" s="59">
        <f t="shared" si="16"/>
        <v>0.28363659553859466</v>
      </c>
      <c r="BW42" s="59">
        <f t="shared" si="5"/>
        <v>0.178744256385723</v>
      </c>
      <c r="BX42" s="59">
        <f t="shared" si="5"/>
        <v>4.9860727650290933E-3</v>
      </c>
      <c r="BY42" s="59">
        <f t="shared" si="5"/>
        <v>9.9906266387842571E-2</v>
      </c>
      <c r="BZ42" s="59">
        <f t="shared" si="5"/>
        <v>0.15237667306091976</v>
      </c>
      <c r="CA42" s="59">
        <f t="shared" ref="CA42:CH68" si="32">BJ42/$BR42</f>
        <v>0.26223343620269274</v>
      </c>
      <c r="CB42" s="59">
        <f t="shared" si="32"/>
        <v>0.30175329519779281</v>
      </c>
      <c r="CC42" s="59">
        <f t="shared" si="32"/>
        <v>0.29519285822283803</v>
      </c>
      <c r="CD42" s="59">
        <f t="shared" si="32"/>
        <v>0.10178241553554691</v>
      </c>
      <c r="CE42" s="59">
        <f t="shared" si="32"/>
        <v>0.19341044268729113</v>
      </c>
      <c r="CF42" s="59">
        <f t="shared" si="32"/>
        <v>6.5604369749547604E-3</v>
      </c>
      <c r="CG42" s="59">
        <f t="shared" si="32"/>
        <v>0</v>
      </c>
      <c r="CH42" s="59">
        <f t="shared" si="32"/>
        <v>0</v>
      </c>
      <c r="CI42" s="122">
        <f t="shared" si="6"/>
        <v>1</v>
      </c>
      <c r="CK42" s="123" t="str">
        <f t="shared" si="7"/>
        <v>留寿都村</v>
      </c>
      <c r="CL42" s="124">
        <f t="shared" si="17"/>
        <v>4.7836089596673785</v>
      </c>
      <c r="CM42" s="65">
        <f t="shared" si="18"/>
        <v>0</v>
      </c>
      <c r="CN42" s="66">
        <f t="shared" si="19"/>
        <v>3.01457089735616</v>
      </c>
      <c r="CO42" s="65">
        <f t="shared" si="20"/>
        <v>0</v>
      </c>
      <c r="CP42" s="66">
        <f t="shared" si="8"/>
        <v>8.4091484411789125E-2</v>
      </c>
      <c r="CQ42" s="65">
        <f t="shared" si="21"/>
        <v>0</v>
      </c>
      <c r="CR42" s="66">
        <f t="shared" si="9"/>
        <v>1.6849465778994293</v>
      </c>
      <c r="CS42" s="65">
        <f t="shared" si="22"/>
        <v>0</v>
      </c>
      <c r="CT42" s="66">
        <f t="shared" si="10"/>
        <v>2.5698743743359418</v>
      </c>
      <c r="CU42" s="67">
        <f t="shared" si="23"/>
        <v>1</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17.382000000000001</v>
      </c>
      <c r="DB42" s="962">
        <f>VLOOKUP($AX42&amp;"_"&amp;$CW$14,データシート1!$A:$BT,MATCH($CW$12&amp;"_"&amp;DB$20,データシート1!$A$1:$BT$1,0),0)</f>
        <v>0</v>
      </c>
      <c r="DC42" s="962">
        <f>VLOOKUP($AX42&amp;"_"&amp;$CW$14,データシート1!$A:$BT,MATCH($CW$12&amp;"_"&amp;DC$20,データシート1!$A$1:$BT$1,0),0)</f>
        <v>0</v>
      </c>
      <c r="DD42" s="961">
        <f t="shared" si="11"/>
        <v>17.382000000000001</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1</v>
      </c>
      <c r="DJ42" s="64">
        <f>VLOOKUP($AX42&amp;"_"&amp;$DF$14,データシート1!$A:$BT,MATCH($DF$12&amp;"_"&amp;DJ$20,データシート1!$A$1:$BT$1,0),0)</f>
        <v>0</v>
      </c>
      <c r="DK42" s="64">
        <f>VLOOKUP($AX42&amp;"_"&amp;$DF$14,データシート1!$A:$BT,MATCH($DF$12&amp;"_"&amp;DK$20,データシート1!$A$1:$BT$1,0),0)</f>
        <v>0</v>
      </c>
      <c r="DL42" s="68">
        <f t="shared" si="12"/>
        <v>1</v>
      </c>
      <c r="DM42" s="16"/>
      <c r="DN42" s="126">
        <f t="shared" si="26"/>
        <v>0</v>
      </c>
      <c r="DO42" s="127">
        <f t="shared" si="27"/>
        <v>0</v>
      </c>
      <c r="DP42" s="127">
        <f t="shared" si="29"/>
        <v>0</v>
      </c>
      <c r="DQ42" s="127">
        <f t="shared" si="30"/>
        <v>1</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13307</v>
      </c>
      <c r="AY43" s="18" t="str">
        <f>IF(IFERROR(比較地域マスタ!$Z28,"")=0,"",IFERROR(比較地域マスタ!$Z28,""))</f>
        <v>檜原村</v>
      </c>
      <c r="AZ43" s="23"/>
      <c r="BB43" s="110" t="str">
        <f t="shared" si="0"/>
        <v>13307</v>
      </c>
      <c r="BC43" s="1031" t="str">
        <f t="shared" si="0"/>
        <v>檜原村</v>
      </c>
      <c r="BD43" s="34">
        <f t="shared" si="14"/>
        <v>17.987897540471391</v>
      </c>
      <c r="BE43" s="34">
        <f t="shared" si="15"/>
        <v>6.9559428078468013</v>
      </c>
      <c r="BF43" s="34">
        <f>VLOOKUP($AX43&amp;"_"&amp;$BC$14,データシート1!$A:$BT,MATCH($BC$12&amp;"_"&amp;BF$20,データシート1!$A$1:$BT$1,0),0)</f>
        <v>0.50701511878880579</v>
      </c>
      <c r="BG43" s="34">
        <f>VLOOKUP($AX43&amp;"_"&amp;$BC$14,データシート1!$A:$BT,MATCH($BC$12&amp;"_"&amp;BG$20,データシート1!$A$1:$BT$1,0),0)</f>
        <v>0.23158368384559738</v>
      </c>
      <c r="BH43" s="34">
        <f>VLOOKUP($AX43&amp;"_"&amp;$BC$14,データシート1!$A:$BT,MATCH($BC$12&amp;"_"&amp;BH$20,データシート1!$A$1:$BT$1,0),0)</f>
        <v>6.2173440052123983</v>
      </c>
      <c r="BI43" s="34">
        <f>VLOOKUP($AX43&amp;"_"&amp;$BC$14,データシート1!$A:$BT,MATCH($BC$12&amp;"_"&amp;BI$20,データシート1!$A$1:$BT$1,0),0)</f>
        <v>2.6395377368064725</v>
      </c>
      <c r="BJ43" s="34">
        <f>VLOOKUP($AX43&amp;"_"&amp;$BC$14,データシート1!$A:$BT,MATCH($BC$12&amp;"_"&amp;BJ$20,データシート1!$A$1:$BT$1,0),0)</f>
        <v>2.6280202149335516</v>
      </c>
      <c r="BK43" s="34">
        <f t="shared" si="1"/>
        <v>5.1961237728265006</v>
      </c>
      <c r="BL43" s="34">
        <f t="shared" si="2"/>
        <v>5.0753208476212057</v>
      </c>
      <c r="BM43" s="34">
        <f>VLOOKUP($AX43&amp;"_"&amp;$BC$14,データシート1!$A:$BT,MATCH($BC$12&amp;"_"&amp;BM$20,データシート1!$A$1:$BT$1,0),0)</f>
        <v>1.855220185793039</v>
      </c>
      <c r="BN43" s="34">
        <f>VLOOKUP($AX43&amp;"_"&amp;$BC$14,データシート1!$A:$BT,MATCH($BC$12&amp;"_"&amp;BN$20,データシート1!$A$1:$BT$1,0),0)</f>
        <v>3.2201006618281669</v>
      </c>
      <c r="BO43" s="34">
        <f>VLOOKUP($AX43&amp;"_"&amp;$BC$14,データシート1!$A:$BT,MATCH($BC$12&amp;"_"&amp;BO$20,データシート1!$A$1:$BT$1,0),0)</f>
        <v>0.12080292520529499</v>
      </c>
      <c r="BP43" s="34">
        <f>VLOOKUP($AX43&amp;"_"&amp;$BC$14,データシート1!$A:$BT,MATCH($BC$12&amp;"_"&amp;BP$20,データシート1!$A$1:$BT$1,0),0)</f>
        <v>0</v>
      </c>
      <c r="BQ43" s="34">
        <f>VLOOKUP($AX43&amp;"_"&amp;$BC$14,データシート1!$A:$BT,MATCH($BC$12&amp;"_"&amp;BQ$20,データシート1!$A$1:$BT$1,0),0)</f>
        <v>0.56827300805806369</v>
      </c>
      <c r="BR43" s="35">
        <f t="shared" si="3"/>
        <v>17.987897540471391</v>
      </c>
      <c r="BT43" s="121" t="str">
        <f t="shared" si="4"/>
        <v>檜原村</v>
      </c>
      <c r="BU43" s="33">
        <f t="shared" si="25"/>
        <v>17.987897540471391</v>
      </c>
      <c r="BV43" s="59">
        <f t="shared" si="16"/>
        <v>0.38670126912811592</v>
      </c>
      <c r="BW43" s="59">
        <f t="shared" si="16"/>
        <v>2.8186458014232103E-2</v>
      </c>
      <c r="BX43" s="59">
        <f t="shared" si="16"/>
        <v>1.2874416441640934E-2</v>
      </c>
      <c r="BY43" s="59">
        <f t="shared" si="16"/>
        <v>0.34564039467224289</v>
      </c>
      <c r="BZ43" s="59">
        <f t="shared" si="16"/>
        <v>0.14673964708036139</v>
      </c>
      <c r="CA43" s="59">
        <f t="shared" si="32"/>
        <v>0.14609935424752712</v>
      </c>
      <c r="CB43" s="59">
        <f t="shared" si="32"/>
        <v>0.28886776573724754</v>
      </c>
      <c r="CC43" s="59">
        <f t="shared" si="32"/>
        <v>0.28215197669444819</v>
      </c>
      <c r="CD43" s="59">
        <f t="shared" si="32"/>
        <v>0.10313713326523768</v>
      </c>
      <c r="CE43" s="59">
        <f t="shared" si="32"/>
        <v>0.17901484342921051</v>
      </c>
      <c r="CF43" s="59">
        <f t="shared" si="32"/>
        <v>6.715789042799342E-3</v>
      </c>
      <c r="CG43" s="59">
        <f t="shared" si="32"/>
        <v>0</v>
      </c>
      <c r="CH43" s="59">
        <f t="shared" si="32"/>
        <v>3.1591963806748009E-2</v>
      </c>
      <c r="CI43" s="122">
        <f t="shared" si="6"/>
        <v>1</v>
      </c>
      <c r="CJ43" s="23"/>
      <c r="CK43" s="123" t="str">
        <f t="shared" si="7"/>
        <v>檜原村</v>
      </c>
      <c r="CL43" s="124">
        <f t="shared" si="17"/>
        <v>6.9559428078468013</v>
      </c>
      <c r="CM43" s="65">
        <f t="shared" si="18"/>
        <v>0</v>
      </c>
      <c r="CN43" s="66">
        <f t="shared" si="19"/>
        <v>0.50701511878880579</v>
      </c>
      <c r="CO43" s="65">
        <f t="shared" si="20"/>
        <v>0</v>
      </c>
      <c r="CP43" s="66">
        <f t="shared" si="8"/>
        <v>0.23158368384559738</v>
      </c>
      <c r="CQ43" s="65">
        <f t="shared" si="21"/>
        <v>0</v>
      </c>
      <c r="CR43" s="66">
        <f t="shared" si="9"/>
        <v>6.2173440052123983</v>
      </c>
      <c r="CS43" s="65">
        <f t="shared" si="22"/>
        <v>0</v>
      </c>
      <c r="CT43" s="66">
        <f t="shared" si="10"/>
        <v>2.6395377368064725</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43507</v>
      </c>
      <c r="AY44" s="18" t="str">
        <f>IF(IFERROR(比較地域マスタ!$Z29,"")=0,"",IFERROR(比較地域マスタ!$Z29,""))</f>
        <v>水上村</v>
      </c>
      <c r="BB44" s="110" t="str">
        <f t="shared" si="0"/>
        <v>43507</v>
      </c>
      <c r="BC44" s="1031" t="str">
        <f t="shared" si="0"/>
        <v>水上村</v>
      </c>
      <c r="BD44" s="34">
        <f t="shared" si="14"/>
        <v>10.347688229645982</v>
      </c>
      <c r="BE44" s="34">
        <f t="shared" si="15"/>
        <v>2.148490137851657</v>
      </c>
      <c r="BF44" s="34">
        <f>VLOOKUP($AX44&amp;"_"&amp;$BC$14,データシート1!$A:$BT,MATCH($BC$12&amp;"_"&amp;BF$20,データシート1!$A$1:$BT$1,0),0)</f>
        <v>1.4167027205187153</v>
      </c>
      <c r="BG44" s="34">
        <f>VLOOKUP($AX44&amp;"_"&amp;$BC$14,データシート1!$A:$BT,MATCH($BC$12&amp;"_"&amp;BG$20,データシート1!$A$1:$BT$1,0),0)</f>
        <v>0.12177100965269932</v>
      </c>
      <c r="BH44" s="34">
        <f>VLOOKUP($AX44&amp;"_"&amp;$BC$14,データシート1!$A:$BT,MATCH($BC$12&amp;"_"&amp;BH$20,データシート1!$A$1:$BT$1,0),0)</f>
        <v>0.61001640768024235</v>
      </c>
      <c r="BI44" s="34">
        <f>VLOOKUP($AX44&amp;"_"&amp;$BC$14,データシート1!$A:$BT,MATCH($BC$12&amp;"_"&amp;BI$20,データシート1!$A$1:$BT$1,0),0)</f>
        <v>1.3096414458572236</v>
      </c>
      <c r="BJ44" s="34">
        <f>VLOOKUP($AX44&amp;"_"&amp;$BC$14,データシート1!$A:$BT,MATCH($BC$12&amp;"_"&amp;BJ$20,データシート1!$A$1:$BT$1,0),0)</f>
        <v>1.5844291418956646</v>
      </c>
      <c r="BK44" s="34">
        <f t="shared" si="1"/>
        <v>5.0503882455641405</v>
      </c>
      <c r="BL44" s="34">
        <f t="shared" si="2"/>
        <v>4.9284759653182943</v>
      </c>
      <c r="BM44" s="34">
        <f>VLOOKUP($AX44&amp;"_"&amp;$BC$14,データシート1!$A:$BT,MATCH($BC$12&amp;"_"&amp;BM$20,データシート1!$A$1:$BT$1,0),0)</f>
        <v>1.6200897153591962</v>
      </c>
      <c r="BN44" s="34">
        <f>VLOOKUP($AX44&amp;"_"&amp;$BC$14,データシート1!$A:$BT,MATCH($BC$12&amp;"_"&amp;BN$20,データシート1!$A$1:$BT$1,0),0)</f>
        <v>3.3083862499590979</v>
      </c>
      <c r="BO44" s="34">
        <f>VLOOKUP($AX44&amp;"_"&amp;$BC$14,データシート1!$A:$BT,MATCH($BC$12&amp;"_"&amp;BO$20,データシート1!$A$1:$BT$1,0),0)</f>
        <v>0.12191228024584599</v>
      </c>
      <c r="BP44" s="34">
        <f>VLOOKUP($AX44&amp;"_"&amp;$BC$14,データシート1!$A:$BT,MATCH($BC$12&amp;"_"&amp;BP$20,データシート1!$A$1:$BT$1,0),0)</f>
        <v>0</v>
      </c>
      <c r="BQ44" s="34">
        <f>VLOOKUP($AX44&amp;"_"&amp;$BC$14,データシート1!$A:$BT,MATCH($BC$12&amp;"_"&amp;BQ$20,データシート1!$A$1:$BT$1,0),0)</f>
        <v>0.25473925847729639</v>
      </c>
      <c r="BR44" s="35">
        <f t="shared" si="3"/>
        <v>10.347688229645982</v>
      </c>
      <c r="BT44" s="121" t="str">
        <f t="shared" si="4"/>
        <v>水上村</v>
      </c>
      <c r="BU44" s="33">
        <f t="shared" si="25"/>
        <v>10.347688229645982</v>
      </c>
      <c r="BV44" s="59">
        <f t="shared" si="16"/>
        <v>0.20762996431379357</v>
      </c>
      <c r="BW44" s="59">
        <f t="shared" si="16"/>
        <v>0.13691007006375414</v>
      </c>
      <c r="BX44" s="59">
        <f t="shared" si="16"/>
        <v>1.1767943423713432E-2</v>
      </c>
      <c r="BY44" s="59">
        <f t="shared" si="16"/>
        <v>5.8951950826326004E-2</v>
      </c>
      <c r="BZ44" s="59">
        <f t="shared" si="16"/>
        <v>0.12656367459014847</v>
      </c>
      <c r="CA44" s="59">
        <f t="shared" si="32"/>
        <v>0.15311914185395509</v>
      </c>
      <c r="CB44" s="59">
        <f t="shared" si="32"/>
        <v>0.48806923184009826</v>
      </c>
      <c r="CC44" s="59">
        <f t="shared" si="32"/>
        <v>0.476287636034325</v>
      </c>
      <c r="CD44" s="59">
        <f t="shared" si="32"/>
        <v>0.15656537763842379</v>
      </c>
      <c r="CE44" s="59">
        <f t="shared" si="32"/>
        <v>0.31972225839590118</v>
      </c>
      <c r="CF44" s="59">
        <f t="shared" si="32"/>
        <v>1.1781595805773218E-2</v>
      </c>
      <c r="CG44" s="59">
        <f t="shared" si="32"/>
        <v>0</v>
      </c>
      <c r="CH44" s="59">
        <f t="shared" si="32"/>
        <v>2.4617987402004632E-2</v>
      </c>
      <c r="CI44" s="122">
        <f t="shared" si="6"/>
        <v>1</v>
      </c>
      <c r="CK44" s="123" t="str">
        <f t="shared" si="7"/>
        <v>水上村</v>
      </c>
      <c r="CL44" s="124">
        <f t="shared" si="17"/>
        <v>2.148490137851657</v>
      </c>
      <c r="CM44" s="65">
        <f t="shared" si="18"/>
        <v>0</v>
      </c>
      <c r="CN44" s="66">
        <f t="shared" si="19"/>
        <v>1.4167027205187153</v>
      </c>
      <c r="CO44" s="65">
        <f t="shared" si="20"/>
        <v>0</v>
      </c>
      <c r="CP44" s="66">
        <f t="shared" si="8"/>
        <v>0.12177100965269932</v>
      </c>
      <c r="CQ44" s="65">
        <f t="shared" si="21"/>
        <v>0</v>
      </c>
      <c r="CR44" s="66">
        <f t="shared" si="9"/>
        <v>0.61001640768024235</v>
      </c>
      <c r="CS44" s="65">
        <f t="shared" si="22"/>
        <v>0</v>
      </c>
      <c r="CT44" s="66">
        <f t="shared" si="10"/>
        <v>1.3096414458572236</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05327</v>
      </c>
      <c r="AY45" s="18" t="str">
        <f>IF(IFERROR(比較地域マスタ!$Z30,"")=0,"",IFERROR(比較地域マスタ!$Z30,""))</f>
        <v>上小阿仁村</v>
      </c>
      <c r="BB45" s="110" t="str">
        <f t="shared" si="0"/>
        <v>05327</v>
      </c>
      <c r="BC45" s="1031" t="str">
        <f t="shared" si="0"/>
        <v>上小阿仁村</v>
      </c>
      <c r="BD45" s="34">
        <f t="shared" si="14"/>
        <v>15.314082618568591</v>
      </c>
      <c r="BE45" s="34">
        <f t="shared" si="15"/>
        <v>4.327971490248971</v>
      </c>
      <c r="BF45" s="34">
        <f>VLOOKUP($AX45&amp;"_"&amp;$BC$14,データシート1!$A:$BT,MATCH($BC$12&amp;"_"&amp;BF$20,データシート1!$A$1:$BT$1,0),0)</f>
        <v>1.1251782732225832</v>
      </c>
      <c r="BG45" s="34">
        <f>VLOOKUP($AX45&amp;"_"&amp;$BC$14,データシート1!$A:$BT,MATCH($BC$12&amp;"_"&amp;BG$20,データシート1!$A$1:$BT$1,0),0)</f>
        <v>0.22921836354115452</v>
      </c>
      <c r="BH45" s="34">
        <f>VLOOKUP($AX45&amp;"_"&amp;$BC$14,データシート1!$A:$BT,MATCH($BC$12&amp;"_"&amp;BH$20,データシート1!$A$1:$BT$1,0),0)</f>
        <v>2.9735748534852333</v>
      </c>
      <c r="BI45" s="34">
        <f>VLOOKUP($AX45&amp;"_"&amp;$BC$14,データシート1!$A:$BT,MATCH($BC$12&amp;"_"&amp;BI$20,データシート1!$A$1:$BT$1,0),0)</f>
        <v>2.4025939166388546</v>
      </c>
      <c r="BJ45" s="34">
        <f>VLOOKUP($AX45&amp;"_"&amp;$BC$14,データシート1!$A:$BT,MATCH($BC$12&amp;"_"&amp;BJ$20,データシート1!$A$1:$BT$1,0),0)</f>
        <v>4.7462698246211668</v>
      </c>
      <c r="BK45" s="34">
        <f t="shared" si="1"/>
        <v>3.8372473870595978</v>
      </c>
      <c r="BL45" s="34">
        <f t="shared" si="2"/>
        <v>3.7138754291288159</v>
      </c>
      <c r="BM45" s="34">
        <f>VLOOKUP($AX45&amp;"_"&amp;$BC$14,データシート1!$A:$BT,MATCH($BC$12&amp;"_"&amp;BM$20,データシート1!$A$1:$BT$1,0),0)</f>
        <v>1.6554272427076351</v>
      </c>
      <c r="BN45" s="34">
        <f>VLOOKUP($AX45&amp;"_"&amp;$BC$14,データシート1!$A:$BT,MATCH($BC$12&amp;"_"&amp;BN$20,データシート1!$A$1:$BT$1,0),0)</f>
        <v>2.0584481864211805</v>
      </c>
      <c r="BO45" s="34">
        <f>VLOOKUP($AX45&amp;"_"&amp;$BC$14,データシート1!$A:$BT,MATCH($BC$12&amp;"_"&amp;BO$20,データシート1!$A$1:$BT$1,0),0)</f>
        <v>0.123371957930782</v>
      </c>
      <c r="BP45" s="34">
        <f>VLOOKUP($AX45&amp;"_"&amp;$BC$14,データシート1!$A:$BT,MATCH($BC$12&amp;"_"&amp;BP$20,データシート1!$A$1:$BT$1,0),0)</f>
        <v>0</v>
      </c>
      <c r="BQ45" s="34">
        <f>VLOOKUP($AX45&amp;"_"&amp;$BC$14,データシート1!$A:$BT,MATCH($BC$12&amp;"_"&amp;BQ$20,データシート1!$A$1:$BT$1,0),0)</f>
        <v>0</v>
      </c>
      <c r="BR45" s="35">
        <f t="shared" si="3"/>
        <v>15.314082618568591</v>
      </c>
      <c r="BT45" s="121" t="str">
        <f t="shared" si="4"/>
        <v>上小阿仁村</v>
      </c>
      <c r="BU45" s="33">
        <f t="shared" si="25"/>
        <v>15.314082618568591</v>
      </c>
      <c r="BV45" s="59">
        <f t="shared" si="16"/>
        <v>0.28261382663570267</v>
      </c>
      <c r="BW45" s="59">
        <f t="shared" si="16"/>
        <v>7.3473436264362646E-2</v>
      </c>
      <c r="BX45" s="59">
        <f t="shared" si="16"/>
        <v>1.496781552315927E-2</v>
      </c>
      <c r="BY45" s="59">
        <f t="shared" si="16"/>
        <v>0.19417257484818073</v>
      </c>
      <c r="BZ45" s="59">
        <f t="shared" si="16"/>
        <v>0.15688787741850549</v>
      </c>
      <c r="CA45" s="59">
        <f t="shared" si="32"/>
        <v>0.30992844578664036</v>
      </c>
      <c r="CB45" s="59">
        <f t="shared" si="32"/>
        <v>0.25056985015915145</v>
      </c>
      <c r="CC45" s="59">
        <f t="shared" si="32"/>
        <v>0.2425137386046016</v>
      </c>
      <c r="CD45" s="59">
        <f t="shared" si="32"/>
        <v>0.10809836174583522</v>
      </c>
      <c r="CE45" s="59">
        <f t="shared" si="32"/>
        <v>0.13441537685876634</v>
      </c>
      <c r="CF45" s="59">
        <f t="shared" si="32"/>
        <v>8.0561115545498864E-3</v>
      </c>
      <c r="CG45" s="59">
        <f t="shared" si="32"/>
        <v>0</v>
      </c>
      <c r="CH45" s="59">
        <f t="shared" si="32"/>
        <v>0</v>
      </c>
      <c r="CI45" s="122">
        <f t="shared" si="6"/>
        <v>1</v>
      </c>
      <c r="CK45" s="123" t="str">
        <f t="shared" si="7"/>
        <v>上小阿仁村</v>
      </c>
      <c r="CL45" s="124">
        <f t="shared" si="17"/>
        <v>4.327971490248971</v>
      </c>
      <c r="CM45" s="65">
        <f t="shared" si="18"/>
        <v>0</v>
      </c>
      <c r="CN45" s="66">
        <f t="shared" si="19"/>
        <v>1.1251782732225832</v>
      </c>
      <c r="CO45" s="65">
        <f t="shared" si="20"/>
        <v>0</v>
      </c>
      <c r="CP45" s="66">
        <f t="shared" si="8"/>
        <v>0.22921836354115452</v>
      </c>
      <c r="CQ45" s="65">
        <f t="shared" si="21"/>
        <v>0</v>
      </c>
      <c r="CR45" s="66">
        <f t="shared" si="9"/>
        <v>2.9735748534852333</v>
      </c>
      <c r="CS45" s="65">
        <f t="shared" si="22"/>
        <v>0</v>
      </c>
      <c r="CT45" s="66">
        <f t="shared" si="10"/>
        <v>2.4025939166388546</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01398</v>
      </c>
      <c r="AY46" s="18" t="str">
        <f>IF(IFERROR(比較地域マスタ!$Z31,"")=0,"",IFERROR(比較地域マスタ!$Z31,""))</f>
        <v>喜茂別町</v>
      </c>
      <c r="BB46" s="110" t="str">
        <f t="shared" si="0"/>
        <v>01398</v>
      </c>
      <c r="BC46" s="1031" t="str">
        <f t="shared" si="0"/>
        <v>喜茂別町</v>
      </c>
      <c r="BD46" s="34">
        <f t="shared" si="14"/>
        <v>14.79754464852364</v>
      </c>
      <c r="BE46" s="34">
        <f t="shared" si="15"/>
        <v>1.8388517111800571</v>
      </c>
      <c r="BF46" s="34">
        <f>VLOOKUP($AX46&amp;"_"&amp;$BC$14,データシート1!$A:$BT,MATCH($BC$12&amp;"_"&amp;BF$20,データシート1!$A$1:$BT$1,0),0)</f>
        <v>0</v>
      </c>
      <c r="BG46" s="34">
        <f>VLOOKUP($AX46&amp;"_"&amp;$BC$14,データシート1!$A:$BT,MATCH($BC$12&amp;"_"&amp;BG$20,データシート1!$A$1:$BT$1,0),0)</f>
        <v>0.37560863037265807</v>
      </c>
      <c r="BH46" s="34">
        <f>VLOOKUP($AX46&amp;"_"&amp;$BC$14,データシート1!$A:$BT,MATCH($BC$12&amp;"_"&amp;BH$20,データシート1!$A$1:$BT$1,0),0)</f>
        <v>1.4632430808073991</v>
      </c>
      <c r="BI46" s="34">
        <f>VLOOKUP($AX46&amp;"_"&amp;$BC$14,データシート1!$A:$BT,MATCH($BC$12&amp;"_"&amp;BI$20,データシート1!$A$1:$BT$1,0),0)</f>
        <v>3.1545547875446482</v>
      </c>
      <c r="BJ46" s="34">
        <f>VLOOKUP($AX46&amp;"_"&amp;$BC$14,データシート1!$A:$BT,MATCH($BC$12&amp;"_"&amp;BJ$20,データシート1!$A$1:$BT$1,0),0)</f>
        <v>5.3668963495562974</v>
      </c>
      <c r="BK46" s="34">
        <f t="shared" si="1"/>
        <v>4.4372418002426386</v>
      </c>
      <c r="BL46" s="34">
        <f t="shared" si="2"/>
        <v>4.315913391070767</v>
      </c>
      <c r="BM46" s="34">
        <f>VLOOKUP($AX46&amp;"_"&amp;$BC$14,データシート1!$A:$BT,MATCH($BC$12&amp;"_"&amp;BM$20,データシート1!$A$1:$BT$1,0),0)</f>
        <v>1.6255262580281866</v>
      </c>
      <c r="BN46" s="34">
        <f>VLOOKUP($AX46&amp;"_"&amp;$BC$14,データシート1!$A:$BT,MATCH($BC$12&amp;"_"&amp;BN$20,データシート1!$A$1:$BT$1,0),0)</f>
        <v>2.6903871330425808</v>
      </c>
      <c r="BO46" s="34">
        <f>VLOOKUP($AX46&amp;"_"&amp;$BC$14,データシート1!$A:$BT,MATCH($BC$12&amp;"_"&amp;BO$20,データシート1!$A$1:$BT$1,0),0)</f>
        <v>0.121328409171872</v>
      </c>
      <c r="BP46" s="34">
        <f>VLOOKUP($AX46&amp;"_"&amp;$BC$14,データシート1!$A:$BT,MATCH($BC$12&amp;"_"&amp;BP$20,データシート1!$A$1:$BT$1,0),0)</f>
        <v>0</v>
      </c>
      <c r="BQ46" s="34">
        <f>VLOOKUP($AX46&amp;"_"&amp;$BC$14,データシート1!$A:$BT,MATCH($BC$12&amp;"_"&amp;BQ$20,データシート1!$A$1:$BT$1,0),0)</f>
        <v>0</v>
      </c>
      <c r="BR46" s="35">
        <f t="shared" si="3"/>
        <v>14.79754464852364</v>
      </c>
      <c r="BT46" s="121" t="str">
        <f t="shared" si="4"/>
        <v>喜茂別町</v>
      </c>
      <c r="BU46" s="33">
        <f t="shared" si="25"/>
        <v>14.79754464852364</v>
      </c>
      <c r="BV46" s="59">
        <f t="shared" si="16"/>
        <v>0.12426735346012424</v>
      </c>
      <c r="BW46" s="59">
        <f t="shared" si="16"/>
        <v>0</v>
      </c>
      <c r="BX46" s="59">
        <f t="shared" si="16"/>
        <v>2.5383172633990515E-2</v>
      </c>
      <c r="BY46" s="59">
        <f t="shared" si="16"/>
        <v>9.8884180826133719E-2</v>
      </c>
      <c r="BZ46" s="59">
        <f t="shared" si="16"/>
        <v>0.21318096092782393</v>
      </c>
      <c r="CA46" s="59">
        <f t="shared" si="32"/>
        <v>0.36268830248751815</v>
      </c>
      <c r="CB46" s="59">
        <f t="shared" si="32"/>
        <v>0.29986338312453376</v>
      </c>
      <c r="CC46" s="59">
        <f t="shared" si="32"/>
        <v>0.29166415737095736</v>
      </c>
      <c r="CD46" s="59">
        <f t="shared" si="32"/>
        <v>0.10985107979994278</v>
      </c>
      <c r="CE46" s="59">
        <f t="shared" si="32"/>
        <v>0.18181307757101461</v>
      </c>
      <c r="CF46" s="59">
        <f t="shared" si="32"/>
        <v>8.1992257535764227E-3</v>
      </c>
      <c r="CG46" s="59">
        <f t="shared" si="32"/>
        <v>0</v>
      </c>
      <c r="CH46" s="59">
        <f t="shared" si="32"/>
        <v>0</v>
      </c>
      <c r="CI46" s="122">
        <f t="shared" si="6"/>
        <v>1</v>
      </c>
      <c r="CK46" s="123" t="str">
        <f t="shared" si="7"/>
        <v>喜茂別町</v>
      </c>
      <c r="CL46" s="124">
        <f t="shared" si="17"/>
        <v>1.8388517111800571</v>
      </c>
      <c r="CM46" s="65">
        <f t="shared" si="18"/>
        <v>0</v>
      </c>
      <c r="CN46" s="66">
        <f t="shared" si="19"/>
        <v>0</v>
      </c>
      <c r="CO46" s="65">
        <f t="shared" si="20"/>
        <v>0</v>
      </c>
      <c r="CP46" s="66">
        <f t="shared" si="8"/>
        <v>0.37560863037265807</v>
      </c>
      <c r="CQ46" s="65">
        <f t="shared" si="21"/>
        <v>0</v>
      </c>
      <c r="CR46" s="66">
        <f t="shared" si="9"/>
        <v>1.4632430808073991</v>
      </c>
      <c r="CS46" s="65">
        <f t="shared" si="22"/>
        <v>0</v>
      </c>
      <c r="CT46" s="66">
        <f t="shared" si="10"/>
        <v>3.1545547875446482</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01396</v>
      </c>
      <c r="AY47" s="18" t="str">
        <f>IF(IFERROR(比較地域マスタ!$Z32,"")=0,"",IFERROR(比較地域マスタ!$Z32,""))</f>
        <v>真狩村</v>
      </c>
      <c r="BB47" s="110" t="str">
        <f t="shared" si="0"/>
        <v>01396</v>
      </c>
      <c r="BC47" s="1031" t="str">
        <f t="shared" si="0"/>
        <v>真狩村</v>
      </c>
      <c r="BD47" s="34">
        <f t="shared" si="14"/>
        <v>18.063405755716005</v>
      </c>
      <c r="BE47" s="34">
        <f t="shared" si="15"/>
        <v>4.1247012304475232</v>
      </c>
      <c r="BF47" s="34">
        <f>VLOOKUP($AX47&amp;"_"&amp;$BC$14,データシート1!$A:$BT,MATCH($BC$12&amp;"_"&amp;BF$20,データシート1!$A$1:$BT$1,0),0)</f>
        <v>0</v>
      </c>
      <c r="BG47" s="34">
        <f>VLOOKUP($AX47&amp;"_"&amp;$BC$14,データシート1!$A:$BT,MATCH($BC$12&amp;"_"&amp;BG$20,データシート1!$A$1:$BT$1,0),0)</f>
        <v>8.9697583372575065E-2</v>
      </c>
      <c r="BH47" s="34">
        <f>VLOOKUP($AX47&amp;"_"&amp;$BC$14,データシート1!$A:$BT,MATCH($BC$12&amp;"_"&amp;BH$20,データシート1!$A$1:$BT$1,0),0)</f>
        <v>4.035003647074948</v>
      </c>
      <c r="BI47" s="34">
        <f>VLOOKUP($AX47&amp;"_"&amp;$BC$14,データシート1!$A:$BT,MATCH($BC$12&amp;"_"&amp;BI$20,データシート1!$A$1:$BT$1,0),0)</f>
        <v>3.2452029136235172</v>
      </c>
      <c r="BJ47" s="34">
        <f>VLOOKUP($AX47&amp;"_"&amp;$BC$14,データシート1!$A:$BT,MATCH($BC$12&amp;"_"&amp;BJ$20,データシート1!$A$1:$BT$1,0),0)</f>
        <v>4.1327737028907334</v>
      </c>
      <c r="BK47" s="34">
        <f t="shared" si="1"/>
        <v>6.5607279087542301</v>
      </c>
      <c r="BL47" s="34">
        <f t="shared" si="2"/>
        <v>6.4468146622218327</v>
      </c>
      <c r="BM47" s="34">
        <f>VLOOKUP($AX47&amp;"_"&amp;$BC$14,データシート1!$A:$BT,MATCH($BC$12&amp;"_"&amp;BM$20,データシート1!$A$1:$BT$1,0),0)</f>
        <v>2.1161742339045877</v>
      </c>
      <c r="BN47" s="34">
        <f>VLOOKUP($AX47&amp;"_"&amp;$BC$14,データシート1!$A:$BT,MATCH($BC$12&amp;"_"&amp;BN$20,データシート1!$A$1:$BT$1,0),0)</f>
        <v>4.3306404283172455</v>
      </c>
      <c r="BO47" s="34">
        <f>VLOOKUP($AX47&amp;"_"&amp;$BC$14,データシート1!$A:$BT,MATCH($BC$12&amp;"_"&amp;BO$20,データシート1!$A$1:$BT$1,0),0)</f>
        <v>0.113913246532397</v>
      </c>
      <c r="BP47" s="34">
        <f>VLOOKUP($AX47&amp;"_"&amp;$BC$14,データシート1!$A:$BT,MATCH($BC$12&amp;"_"&amp;BP$20,データシート1!$A$1:$BT$1,0),0)</f>
        <v>0</v>
      </c>
      <c r="BQ47" s="34">
        <f>VLOOKUP($AX47&amp;"_"&amp;$BC$14,データシート1!$A:$BT,MATCH($BC$12&amp;"_"&amp;BQ$20,データシート1!$A$1:$BT$1,0),0)</f>
        <v>0</v>
      </c>
      <c r="BR47" s="35">
        <f t="shared" si="3"/>
        <v>18.063405755716005</v>
      </c>
      <c r="BT47" s="121" t="str">
        <f t="shared" si="4"/>
        <v>真狩村</v>
      </c>
      <c r="BU47" s="33">
        <f t="shared" si="25"/>
        <v>18.063405755716005</v>
      </c>
      <c r="BV47" s="59">
        <f t="shared" si="16"/>
        <v>0.22834571100426607</v>
      </c>
      <c r="BW47" s="59">
        <f t="shared" si="16"/>
        <v>0</v>
      </c>
      <c r="BX47" s="59">
        <f t="shared" si="16"/>
        <v>4.9657071642866162E-3</v>
      </c>
      <c r="BY47" s="59">
        <f t="shared" si="16"/>
        <v>0.22338000383997944</v>
      </c>
      <c r="BZ47" s="59">
        <f t="shared" si="16"/>
        <v>0.17965620423471923</v>
      </c>
      <c r="CA47" s="59">
        <f t="shared" si="32"/>
        <v>0.22879260748394326</v>
      </c>
      <c r="CB47" s="59">
        <f t="shared" si="32"/>
        <v>0.36320547727707142</v>
      </c>
      <c r="CC47" s="59">
        <f t="shared" si="32"/>
        <v>0.35689917778555108</v>
      </c>
      <c r="CD47" s="59">
        <f t="shared" si="32"/>
        <v>0.11715256040433809</v>
      </c>
      <c r="CE47" s="59">
        <f t="shared" si="32"/>
        <v>0.239746617381213</v>
      </c>
      <c r="CF47" s="59">
        <f t="shared" si="32"/>
        <v>6.3062994915203162E-3</v>
      </c>
      <c r="CG47" s="59">
        <f t="shared" si="32"/>
        <v>0</v>
      </c>
      <c r="CH47" s="59">
        <f t="shared" si="32"/>
        <v>0</v>
      </c>
      <c r="CI47" s="122">
        <f t="shared" si="6"/>
        <v>1</v>
      </c>
      <c r="CK47" s="123" t="str">
        <f t="shared" si="7"/>
        <v>真狩村</v>
      </c>
      <c r="CL47" s="124">
        <f t="shared" si="17"/>
        <v>4.1247012304475232</v>
      </c>
      <c r="CM47" s="65">
        <f t="shared" si="18"/>
        <v>0</v>
      </c>
      <c r="CN47" s="66">
        <f t="shared" si="19"/>
        <v>0</v>
      </c>
      <c r="CO47" s="65">
        <f t="shared" si="20"/>
        <v>0</v>
      </c>
      <c r="CP47" s="66">
        <f t="shared" si="8"/>
        <v>8.9697583372575065E-2</v>
      </c>
      <c r="CQ47" s="65">
        <f t="shared" si="21"/>
        <v>0</v>
      </c>
      <c r="CR47" s="66">
        <f t="shared" si="9"/>
        <v>4.035003647074948</v>
      </c>
      <c r="CS47" s="65">
        <f t="shared" si="22"/>
        <v>0</v>
      </c>
      <c r="CT47" s="66">
        <f t="shared" si="10"/>
        <v>3.2452029136235172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26463</v>
      </c>
      <c r="AY48" s="18" t="str">
        <f>IF(IFERROR(比較地域マスタ!$Z33,"")=0,"",IFERROR(比較地域マスタ!$Z33,""))</f>
        <v>伊根町</v>
      </c>
      <c r="BB48" s="110" t="str">
        <f t="shared" si="0"/>
        <v>26463</v>
      </c>
      <c r="BC48" s="1031" t="str">
        <f t="shared" si="0"/>
        <v>伊根町</v>
      </c>
      <c r="BD48" s="34">
        <f t="shared" si="14"/>
        <v>10.046668268441715</v>
      </c>
      <c r="BE48" s="34">
        <f t="shared" si="15"/>
        <v>1.9393248999272714</v>
      </c>
      <c r="BF48" s="34">
        <f>VLOOKUP($AX48&amp;"_"&amp;$BC$14,データシート1!$A:$BT,MATCH($BC$12&amp;"_"&amp;BF$20,データシート1!$A$1:$BT$1,0),0)</f>
        <v>9.6955259004593508E-2</v>
      </c>
      <c r="BG48" s="34">
        <f>VLOOKUP($AX48&amp;"_"&amp;$BC$14,データシート1!$A:$BT,MATCH($BC$12&amp;"_"&amp;BG$20,データシート1!$A$1:$BT$1,0),0)</f>
        <v>0.14408306677035568</v>
      </c>
      <c r="BH48" s="34">
        <f>VLOOKUP($AX48&amp;"_"&amp;$BC$14,データシート1!$A:$BT,MATCH($BC$12&amp;"_"&amp;BH$20,データシート1!$A$1:$BT$1,0),0)</f>
        <v>1.6982865741523223</v>
      </c>
      <c r="BI48" s="34">
        <f>VLOOKUP($AX48&amp;"_"&amp;$BC$14,データシート1!$A:$BT,MATCH($BC$12&amp;"_"&amp;BI$20,データシート1!$A$1:$BT$1,0),0)</f>
        <v>2.2374965310099748</v>
      </c>
      <c r="BJ48" s="34">
        <f>VLOOKUP($AX48&amp;"_"&amp;$BC$14,データシート1!$A:$BT,MATCH($BC$12&amp;"_"&amp;BJ$20,データシート1!$A$1:$BT$1,0),0)</f>
        <v>1.9633303017222465</v>
      </c>
      <c r="BK48" s="34">
        <f t="shared" si="1"/>
        <v>3.8140575134523487</v>
      </c>
      <c r="BL48" s="34">
        <f t="shared" si="2"/>
        <v>3.6979255568388485</v>
      </c>
      <c r="BM48" s="34">
        <f>VLOOKUP($AX48&amp;"_"&amp;$BC$14,データシート1!$A:$BT,MATCH($BC$12&amp;"_"&amp;BM$20,データシート1!$A$1:$BT$1,0),0)</f>
        <v>1.4257333149427824</v>
      </c>
      <c r="BN48" s="34">
        <f>VLOOKUP($AX48&amp;"_"&amp;$BC$14,データシート1!$A:$BT,MATCH($BC$12&amp;"_"&amp;BN$20,データシート1!$A$1:$BT$1,0),0)</f>
        <v>2.2721922418960658</v>
      </c>
      <c r="BO48" s="34">
        <f>VLOOKUP($AX48&amp;"_"&amp;$BC$14,データシート1!$A:$BT,MATCH($BC$12&amp;"_"&amp;BO$20,データシート1!$A$1:$BT$1,0),0)</f>
        <v>0.1161319566135</v>
      </c>
      <c r="BP48" s="34">
        <f>VLOOKUP($AX48&amp;"_"&amp;$BC$14,データシート1!$A:$BT,MATCH($BC$12&amp;"_"&amp;BP$20,データシート1!$A$1:$BT$1,0),0)</f>
        <v>0</v>
      </c>
      <c r="BQ48" s="34">
        <f>VLOOKUP($AX48&amp;"_"&amp;$BC$14,データシート1!$A:$BT,MATCH($BC$12&amp;"_"&amp;BQ$20,データシート1!$A$1:$BT$1,0),0)</f>
        <v>9.2459022329874366E-2</v>
      </c>
      <c r="BR48" s="35">
        <f t="shared" si="3"/>
        <v>10.046668268441715</v>
      </c>
      <c r="BT48" s="121" t="str">
        <f t="shared" si="4"/>
        <v>伊根町</v>
      </c>
      <c r="BU48" s="33">
        <f t="shared" si="25"/>
        <v>10.046668268441715</v>
      </c>
      <c r="BV48" s="59">
        <f t="shared" si="16"/>
        <v>0.19303164473132042</v>
      </c>
      <c r="BW48" s="59">
        <f t="shared" si="16"/>
        <v>9.6504887405455975E-3</v>
      </c>
      <c r="BX48" s="59">
        <f t="shared" si="16"/>
        <v>1.4341377949438718E-2</v>
      </c>
      <c r="BY48" s="59">
        <f t="shared" si="16"/>
        <v>0.16903977804133613</v>
      </c>
      <c r="BZ48" s="59">
        <f t="shared" si="16"/>
        <v>0.2227103026819677</v>
      </c>
      <c r="CA48" s="59">
        <f t="shared" si="32"/>
        <v>0.1954210340446294</v>
      </c>
      <c r="CB48" s="59">
        <f t="shared" si="32"/>
        <v>0.37963406490019669</v>
      </c>
      <c r="CC48" s="59">
        <f t="shared" si="32"/>
        <v>0.36807481426003269</v>
      </c>
      <c r="CD48" s="59">
        <f t="shared" si="32"/>
        <v>0.14191105716322414</v>
      </c>
      <c r="CE48" s="59">
        <f t="shared" si="32"/>
        <v>0.2261637570968085</v>
      </c>
      <c r="CF48" s="59">
        <f t="shared" si="32"/>
        <v>1.1559250640163976E-2</v>
      </c>
      <c r="CG48" s="59">
        <f t="shared" si="32"/>
        <v>0</v>
      </c>
      <c r="CH48" s="59">
        <f t="shared" si="32"/>
        <v>9.2029536418858169E-3</v>
      </c>
      <c r="CI48" s="122">
        <f t="shared" si="6"/>
        <v>1</v>
      </c>
      <c r="CK48" s="123" t="str">
        <f t="shared" si="7"/>
        <v>伊根町</v>
      </c>
      <c r="CL48" s="124">
        <f t="shared" si="17"/>
        <v>1.9393248999272714</v>
      </c>
      <c r="CM48" s="65">
        <f t="shared" si="18"/>
        <v>0</v>
      </c>
      <c r="CN48" s="66">
        <f t="shared" si="19"/>
        <v>9.6955259004593508E-2</v>
      </c>
      <c r="CO48" s="65">
        <f t="shared" si="20"/>
        <v>0</v>
      </c>
      <c r="CP48" s="66">
        <f t="shared" si="8"/>
        <v>0.14408306677035568</v>
      </c>
      <c r="CQ48" s="65">
        <f t="shared" si="21"/>
        <v>0</v>
      </c>
      <c r="CR48" s="66">
        <f t="shared" si="9"/>
        <v>1.6982865741523223</v>
      </c>
      <c r="CS48" s="65">
        <f t="shared" si="22"/>
        <v>0</v>
      </c>
      <c r="CT48" s="66">
        <f t="shared" si="10"/>
        <v>2.2374965310099748</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01518</v>
      </c>
      <c r="AY49" s="18" t="str">
        <f>IF(IFERROR(比較地域マスタ!$Z34,"")=0,"",IFERROR(比較地域マスタ!$Z34,""))</f>
        <v>利尻町</v>
      </c>
      <c r="BB49" s="110" t="str">
        <f t="shared" si="0"/>
        <v>01518</v>
      </c>
      <c r="BC49" s="1031" t="str">
        <f t="shared" si="0"/>
        <v>利尻町</v>
      </c>
      <c r="BD49" s="34">
        <f t="shared" si="14"/>
        <v>19.012362788842097</v>
      </c>
      <c r="BE49" s="34">
        <f t="shared" si="15"/>
        <v>3.5367856965866564</v>
      </c>
      <c r="BF49" s="34">
        <f>VLOOKUP($AX49&amp;"_"&amp;$BC$14,データシート1!$A:$BT,MATCH($BC$12&amp;"_"&amp;BF$20,データシート1!$A$1:$BT$1,0),0)</f>
        <v>2.8372850151510729</v>
      </c>
      <c r="BG49" s="34">
        <f>VLOOKUP($AX49&amp;"_"&amp;$BC$14,データシート1!$A:$BT,MATCH($BC$12&amp;"_"&amp;BG$20,データシート1!$A$1:$BT$1,0),0)</f>
        <v>0.3447750860883354</v>
      </c>
      <c r="BH49" s="34">
        <f>VLOOKUP($AX49&amp;"_"&amp;$BC$14,データシート1!$A:$BT,MATCH($BC$12&amp;"_"&amp;BH$20,データシート1!$A$1:$BT$1,0),0)</f>
        <v>0.35472559534724823</v>
      </c>
      <c r="BI49" s="34">
        <f>VLOOKUP($AX49&amp;"_"&amp;$BC$14,データシート1!$A:$BT,MATCH($BC$12&amp;"_"&amp;BI$20,データシート1!$A$1:$BT$1,0),0)</f>
        <v>3.6304574494587114</v>
      </c>
      <c r="BJ49" s="34">
        <f>VLOOKUP($AX49&amp;"_"&amp;$BC$14,データシート1!$A:$BT,MATCH($BC$12&amp;"_"&amp;BJ$20,データシート1!$A$1:$BT$1,0),0)</f>
        <v>4.5324361970066285</v>
      </c>
      <c r="BK49" s="34">
        <f t="shared" si="1"/>
        <v>7.042373535920099</v>
      </c>
      <c r="BL49" s="34">
        <f t="shared" si="2"/>
        <v>4.1679301029680857</v>
      </c>
      <c r="BM49" s="34">
        <f>VLOOKUP($AX49&amp;"_"&amp;$BC$14,データシート1!$A:$BT,MATCH($BC$12&amp;"_"&amp;BM$20,データシート1!$A$1:$BT$1,0),0)</f>
        <v>1.3985506015978297</v>
      </c>
      <c r="BN49" s="34">
        <f>VLOOKUP($AX49&amp;"_"&amp;$BC$14,データシート1!$A:$BT,MATCH($BC$12&amp;"_"&amp;BN$20,データシート1!$A$1:$BT$1,0),0)</f>
        <v>2.7693795013702558</v>
      </c>
      <c r="BO49" s="34">
        <f>VLOOKUP($AX49&amp;"_"&amp;$BC$14,データシート1!$A:$BT,MATCH($BC$12&amp;"_"&amp;BO$20,データシート1!$A$1:$BT$1,0),0)</f>
        <v>0.112745504384449</v>
      </c>
      <c r="BP49" s="34">
        <f>VLOOKUP($AX49&amp;"_"&amp;$BC$14,データシート1!$A:$BT,MATCH($BC$12&amp;"_"&amp;BP$20,データシート1!$A$1:$BT$1,0),0)</f>
        <v>2.761697928567564</v>
      </c>
      <c r="BQ49" s="34">
        <f>VLOOKUP($AX49&amp;"_"&amp;$BC$14,データシート1!$A:$BT,MATCH($BC$12&amp;"_"&amp;BQ$20,データシート1!$A$1:$BT$1,0),0)</f>
        <v>0.27030990986999998</v>
      </c>
      <c r="BR49" s="35">
        <f t="shared" si="3"/>
        <v>19.012362788842097</v>
      </c>
      <c r="BT49" s="121" t="str">
        <f t="shared" si="4"/>
        <v>利尻町</v>
      </c>
      <c r="BU49" s="33">
        <f t="shared" si="25"/>
        <v>19.012362788842097</v>
      </c>
      <c r="BV49" s="59">
        <f t="shared" si="16"/>
        <v>0.18602557377362439</v>
      </c>
      <c r="BW49" s="59">
        <f t="shared" si="16"/>
        <v>0.14923368792521716</v>
      </c>
      <c r="BX49" s="59">
        <f t="shared" si="16"/>
        <v>1.8134257688932575E-2</v>
      </c>
      <c r="BY49" s="59">
        <f t="shared" si="16"/>
        <v>1.8657628159474648E-2</v>
      </c>
      <c r="BZ49" s="59">
        <f t="shared" si="16"/>
        <v>0.19095246023757451</v>
      </c>
      <c r="CA49" s="59">
        <f t="shared" si="32"/>
        <v>0.23839415686232368</v>
      </c>
      <c r="CB49" s="59">
        <f t="shared" si="32"/>
        <v>0.3704102227658469</v>
      </c>
      <c r="CC49" s="59">
        <f t="shared" si="32"/>
        <v>0.21922210033853051</v>
      </c>
      <c r="CD49" s="59">
        <f t="shared" si="32"/>
        <v>7.3560062845981766E-2</v>
      </c>
      <c r="CE49" s="59">
        <f t="shared" si="32"/>
        <v>0.14566203749254872</v>
      </c>
      <c r="CF49" s="59">
        <f t="shared" si="32"/>
        <v>5.9301153484519371E-3</v>
      </c>
      <c r="CG49" s="59">
        <f t="shared" si="32"/>
        <v>0.14525800707886444</v>
      </c>
      <c r="CH49" s="59">
        <f t="shared" si="32"/>
        <v>1.4217586360630485E-2</v>
      </c>
      <c r="CI49" s="122">
        <f t="shared" si="6"/>
        <v>1</v>
      </c>
      <c r="CK49" s="123" t="str">
        <f t="shared" si="7"/>
        <v>利尻町</v>
      </c>
      <c r="CL49" s="124">
        <f t="shared" si="17"/>
        <v>3.5367856965866564</v>
      </c>
      <c r="CM49" s="65">
        <f t="shared" si="18"/>
        <v>0</v>
      </c>
      <c r="CN49" s="66">
        <f t="shared" si="19"/>
        <v>2.8372850151510729</v>
      </c>
      <c r="CO49" s="65">
        <f t="shared" si="20"/>
        <v>0</v>
      </c>
      <c r="CP49" s="66">
        <f t="shared" si="8"/>
        <v>0.3447750860883354</v>
      </c>
      <c r="CQ49" s="65">
        <f t="shared" si="21"/>
        <v>0</v>
      </c>
      <c r="CR49" s="66">
        <f t="shared" si="9"/>
        <v>0.35472559534724823</v>
      </c>
      <c r="CS49" s="65">
        <f t="shared" si="22"/>
        <v>0</v>
      </c>
      <c r="CT49" s="66">
        <f t="shared" si="10"/>
        <v>3.6304574494587114</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0.63800000000000001</v>
      </c>
      <c r="DC49" s="962">
        <f>VLOOKUP($AX49&amp;"_"&amp;$CW$14,データシート1!$A:$BT,MATCH($CW$12&amp;"_"&amp;DC$20,データシート1!$A$1:$BT$1,0),0)</f>
        <v>0</v>
      </c>
      <c r="DD49" s="961">
        <f t="shared" si="11"/>
        <v>0.63800000000000001</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1</v>
      </c>
      <c r="DM49" s="16"/>
      <c r="DN49" s="126">
        <f t="shared" si="26"/>
        <v>0</v>
      </c>
      <c r="DO49" s="127">
        <f t="shared" si="27"/>
        <v>0</v>
      </c>
      <c r="DP49" s="127">
        <f t="shared" si="29"/>
        <v>0</v>
      </c>
      <c r="DQ49" s="127">
        <f t="shared" si="30"/>
        <v>0</v>
      </c>
      <c r="DR49" s="127">
        <f t="shared" si="31"/>
        <v>1</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上小阿仁村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秋田県</v>
      </c>
      <c r="AY4" s="1038" t="str">
        <f>年度マスタ!$J4</f>
        <v>上小阿仁村</v>
      </c>
      <c r="AZ4" s="1038" t="str">
        <f>年度マスタ!$K4</f>
        <v>05327</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1630</v>
      </c>
      <c r="BY11" s="22" t="s">
        <v>1631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01560</v>
      </c>
      <c r="AY13" s="18" t="str">
        <f>IF(IFERROR(比較地域マスタ!$Z6,"")=0,"",IFERROR(比較地域マスタ!$Z6,""))</f>
        <v>滝上町</v>
      </c>
      <c r="BC13" s="844" t="str">
        <f t="shared" ref="BC13:BC59" si="0">AX13</f>
        <v>01560</v>
      </c>
      <c r="BD13" s="1031" t="str">
        <f>AY13</f>
        <v>滝上町</v>
      </c>
      <c r="BE13" s="34">
        <f>VLOOKUP($BC13&amp;"_"&amp;$AZ$7,データシート1!$A:$BT,MATCH("cb_"&amp;BE$12,データシート1!$A$1:$BT$1,0),0)</f>
        <v>56.2</v>
      </c>
      <c r="BF13" s="34">
        <f>VLOOKUP($BC13&amp;"_"&amp;$AZ$7,データシート1!$A:$BT,MATCH("cb_"&amp;BF$12,データシート1!$A$1:$BT$1,0),0)</f>
        <v>992</v>
      </c>
      <c r="BG13" s="34">
        <f>VLOOKUP($BC13&amp;"_"&amp;$AZ$7,データシート1!$A:$BT,MATCH("cb_"&amp;BG$12,データシート1!$A$1:$BT$1,0),0)</f>
        <v>0</v>
      </c>
      <c r="BH13" s="34">
        <f>VLOOKUP($BC13&amp;"_"&amp;$AZ$7,データシート1!$A:$BT,MATCH("cb_"&amp;BH$12,データシート1!$A$1:$BT$1,0),0)</f>
        <v>552</v>
      </c>
      <c r="BI13" s="34">
        <f>VLOOKUP($BC13&amp;"_"&amp;$AZ$7,データシート1!$A:$BT,MATCH("cb_"&amp;BI$12,データシート1!$A$1:$BT$1,0),0)</f>
        <v>0</v>
      </c>
      <c r="BJ13" s="34">
        <f>VLOOKUP($BC13&amp;"_"&amp;$AZ$7,データシート1!$A:$BT,MATCH("cb_"&amp;BJ$12,データシート1!$A$1:$BT$1,0),0)</f>
        <v>0</v>
      </c>
      <c r="BK13" s="34">
        <f>SUM(BE13:BJ13)</f>
        <v>1600.2</v>
      </c>
      <c r="BL13" s="36"/>
      <c r="BM13" s="844" t="str">
        <f>AX13</f>
        <v>01560</v>
      </c>
      <c r="BN13" s="1031" t="str">
        <f>AY13</f>
        <v>滝上町</v>
      </c>
      <c r="BO13" s="34">
        <f>BE13*VLOOKUP(BO$12,別紙!$B$4:$E$10,MATCH("設備利用率",別紙!$B$4:$E$4,0),0)/100*8760/10^3</f>
        <v>67.44674400000001</v>
      </c>
      <c r="BP13" s="34">
        <f>BF13*VLOOKUP(BP$12,別紙!$B$4:$E$10,MATCH("設備利用率",別紙!$B$4:$E$4,0),0)/100*8760/10^3</f>
        <v>1312.1779199999999</v>
      </c>
      <c r="BQ13" s="34">
        <f>BG13*VLOOKUP(BQ$12,別紙!$B$4:$E$10,MATCH("設備利用率",別紙!$B$4:$E$4,0),0)/100*8760/10^3</f>
        <v>0</v>
      </c>
      <c r="BR13" s="34">
        <f>BH13*VLOOKUP(BR$12,別紙!$B$4:$E$10,MATCH("設備利用率",別紙!$B$4:$E$4,0),0)/100*8760/10^3</f>
        <v>2901.3119999999999</v>
      </c>
      <c r="BS13" s="34">
        <f>BI13*VLOOKUP(BS$12,別紙!$B$4:$E$10,MATCH("設備利用率",別紙!$B$4:$E$4,0),0)/100*8760/10^3</f>
        <v>0</v>
      </c>
      <c r="BT13" s="34">
        <f>BJ13*VLOOKUP(BT$12,別紙!$B$4:$E$10,MATCH("設備利用率",別紙!$B$4:$E$4,0),0)/100*8760/10^3</f>
        <v>0</v>
      </c>
      <c r="BU13" s="34">
        <f>SUM(BO13:BT13)</f>
        <v>4280.9366639999998</v>
      </c>
      <c r="BV13" s="36"/>
      <c r="BW13" s="33" t="str">
        <f>AX13</f>
        <v>01560</v>
      </c>
      <c r="BX13" s="33" t="str">
        <f>AY13</f>
        <v>滝上町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12754.044349438022</v>
      </c>
      <c r="BZ13" s="36"/>
      <c r="CA13" s="33" t="str">
        <f>AX13</f>
        <v>01560</v>
      </c>
      <c r="CB13" s="33" t="str">
        <f>AY13</f>
        <v>滝上町</v>
      </c>
      <c r="CC13" s="223">
        <f>BO13/$BY13</f>
        <v>5.2882632482748031E-3</v>
      </c>
      <c r="CD13" s="223">
        <f t="shared" ref="CD13:CH28" si="1">BP13/$BY13</f>
        <v>0.10288328031867147</v>
      </c>
      <c r="CE13" s="223">
        <f t="shared" si="1"/>
        <v>0</v>
      </c>
      <c r="CF13" s="223">
        <f t="shared" si="1"/>
        <v>0.22748172426794483</v>
      </c>
      <c r="CG13" s="223">
        <f t="shared" si="1"/>
        <v>0</v>
      </c>
      <c r="CH13" s="223">
        <f t="shared" si="1"/>
        <v>0</v>
      </c>
      <c r="CI13" s="223">
        <f>BU13/BY13</f>
        <v>0.33565326783489113</v>
      </c>
      <c r="CK13" s="18" t="str">
        <f>AX13</f>
        <v>01560</v>
      </c>
      <c r="CL13" s="18" t="str">
        <f>AY13</f>
        <v>滝上町</v>
      </c>
      <c r="CM13" s="18">
        <f>VLOOKUP($CK13&amp;"_"&amp;$AZ$7,データシート1!$A:$BT,MATCH("ca_太陽光発電（10kW未満）",データシート1!$A$1:$BT$1,0),0)</f>
        <v>9</v>
      </c>
      <c r="CN13" s="18">
        <f>VLOOKUP($CK13&amp;"_"&amp;$AZ$5,データシート1!$A:$BT,MATCH("ab_家庭",データシート1!$A$1:$BT$1,0),0)</f>
        <v>1337</v>
      </c>
      <c r="CO13" s="223">
        <f>CM13/CN13</f>
        <v>6.7314884068810773E-3</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01462</v>
      </c>
      <c r="AY14" s="18" t="str">
        <f>IF(IFERROR(比較地域マスタ!$Z7,"")=0,"",IFERROR(比較地域マスタ!$Z7,""))</f>
        <v>南富良野町</v>
      </c>
      <c r="BC14" s="844" t="str">
        <f t="shared" si="0"/>
        <v>01462</v>
      </c>
      <c r="BD14" s="1031" t="str">
        <f t="shared" ref="BD14:BD60" si="2">AY14</f>
        <v>南富良野町</v>
      </c>
      <c r="BE14" s="34">
        <f>VLOOKUP($BC14&amp;"_"&amp;$AZ$7,データシート1!$A:$BT,MATCH("cb_"&amp;BE$12,データシート1!$A$1:$BT$1,0),0)</f>
        <v>126.80000000000003</v>
      </c>
      <c r="BF14" s="34">
        <f>VLOOKUP($BC14&amp;"_"&amp;$AZ$7,データシート1!$A:$BT,MATCH("cb_"&amp;BF$12,データシート1!$A$1:$BT$1,0),0)</f>
        <v>177.52999999999997</v>
      </c>
      <c r="BG14" s="34">
        <f>VLOOKUP($BC14&amp;"_"&amp;$AZ$7,データシート1!$A:$BT,MATCH("cb_"&amp;BG$12,データシート1!$A$1:$BT$1,0),0)</f>
        <v>0</v>
      </c>
      <c r="BH14" s="34">
        <f>VLOOKUP($BC14&amp;"_"&amp;$AZ$7,データシート1!$A:$BT,MATCH("cb_"&amp;BH$12,データシート1!$A$1:$BT$1,0),0)</f>
        <v>177</v>
      </c>
      <c r="BI14" s="34">
        <f>VLOOKUP($BC14&amp;"_"&amp;$AZ$7,データシート1!$A:$BT,MATCH("cb_"&amp;BI$12,データシート1!$A$1:$BT$1,0),0)</f>
        <v>0</v>
      </c>
      <c r="BJ14" s="34">
        <f>VLOOKUP($BC14&amp;"_"&amp;$AZ$7,データシート1!$A:$BT,MATCH("cb_"&amp;BJ$12,データシート1!$A$1:$BT$1,0),0)</f>
        <v>0</v>
      </c>
      <c r="BK14" s="34">
        <f t="shared" ref="BK14:BK60" si="3">SUM(BE14:BJ14)</f>
        <v>481.33</v>
      </c>
      <c r="BL14" s="36"/>
      <c r="BM14" s="844" t="str">
        <f t="shared" ref="BM14:BM60" si="4">AX14</f>
        <v>01462</v>
      </c>
      <c r="BN14" s="1031" t="str">
        <f t="shared" ref="BN14:BN60" si="5">AY14</f>
        <v>南富良野町</v>
      </c>
      <c r="BO14" s="34">
        <f>BE14*VLOOKUP(BO$12,別紙!$B$4:$E$10,MATCH("設備利用率",別紙!$B$4:$E$4,0),0)/100*8760/10^3</f>
        <v>152.17521600000003</v>
      </c>
      <c r="BP14" s="34">
        <f>BF14*VLOOKUP(BP$12,別紙!$B$4:$E$10,MATCH("設備利用率",別紙!$B$4:$E$4,0),0)/100*8760/10^3</f>
        <v>234.82958279999994</v>
      </c>
      <c r="BQ14" s="34">
        <f>BG14*VLOOKUP(BQ$12,別紙!$B$4:$E$10,MATCH("設備利用率",別紙!$B$4:$E$4,0),0)/100*8760/10^3</f>
        <v>0</v>
      </c>
      <c r="BR14" s="34">
        <f>BH14*VLOOKUP(BR$12,別紙!$B$4:$E$10,MATCH("設備利用率",別紙!$B$4:$E$4,0),0)/100*8760/10^3</f>
        <v>930.31200000000001</v>
      </c>
      <c r="BS14" s="34">
        <f>BI14*VLOOKUP(BS$12,別紙!$B$4:$E$10,MATCH("設備利用率",別紙!$B$4:$E$4,0),0)/100*8760/10^3</f>
        <v>0</v>
      </c>
      <c r="BT14" s="34">
        <f>BJ14*VLOOKUP(BT$12,別紙!$B$4:$E$10,MATCH("設備利用率",別紙!$B$4:$E$4,0),0)/100*8760/10^3</f>
        <v>0</v>
      </c>
      <c r="BU14" s="34">
        <f t="shared" ref="BU14:BU60" si="6">SUM(BO14:BT14)</f>
        <v>1317.3167988</v>
      </c>
      <c r="BV14" s="36"/>
      <c r="BW14" s="33" t="str">
        <f t="shared" ref="BW14:BW60" si="7">AX14</f>
        <v>01462</v>
      </c>
      <c r="BX14" s="33" t="str">
        <f t="shared" ref="BX14:BX60" si="8">AY14</f>
        <v>南富良野町</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13123.677567855377</v>
      </c>
      <c r="BZ14" s="36"/>
      <c r="CA14" s="33" t="str">
        <f t="shared" ref="CA14:CA60" si="9">AX14</f>
        <v>01462</v>
      </c>
      <c r="CB14" s="33" t="str">
        <f t="shared" ref="CB14:CB60" si="10">AY14</f>
        <v>南富良野町</v>
      </c>
      <c r="CC14" s="223">
        <f t="shared" ref="CC14:CC60" si="11">BO14/$BY14</f>
        <v>1.1595470493174265E-2</v>
      </c>
      <c r="CD14" s="223">
        <f t="shared" si="1"/>
        <v>1.7893580635902115E-2</v>
      </c>
      <c r="CE14" s="223">
        <f t="shared" si="1"/>
        <v>0</v>
      </c>
      <c r="CF14" s="223">
        <f t="shared" si="1"/>
        <v>7.0888056734849228E-2</v>
      </c>
      <c r="CG14" s="223">
        <f t="shared" si="1"/>
        <v>0</v>
      </c>
      <c r="CH14" s="223">
        <f t="shared" si="1"/>
        <v>0</v>
      </c>
      <c r="CI14" s="223">
        <f t="shared" ref="CI14:CI60" si="12">BU14/BY14</f>
        <v>0.1003771078639256</v>
      </c>
      <c r="CK14" s="18" t="str">
        <f t="shared" ref="CK14:CK60" si="13">AX14</f>
        <v>01462</v>
      </c>
      <c r="CL14" s="18" t="str">
        <f t="shared" ref="CL14:CL60" si="14">AY14</f>
        <v>南富良野町</v>
      </c>
      <c r="CM14" s="18">
        <f>VLOOKUP($CK14&amp;"_"&amp;$AZ$7,データシート1!$A:$BT,MATCH("ca_太陽光発電（10kW未満）",データシート1!$A$1:$BT$1,0),0)</f>
        <v>19</v>
      </c>
      <c r="CN14" s="18">
        <f>VLOOKUP($CK14&amp;"_"&amp;$AZ$5,データシート1!$A:$BT,MATCH("ab_家庭",データシート1!$A$1:$BT$1,0),0)</f>
        <v>1336</v>
      </c>
      <c r="CO14" s="223">
        <f t="shared" ref="CO14:CO60" si="15">CM14/CN14</f>
        <v>1.4221556886227544E-2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07544</v>
      </c>
      <c r="AY15" s="18" t="str">
        <f>IF(IFERROR(比較地域マスタ!$Z8,"")=0,"",IFERROR(比較地域マスタ!$Z8,""))</f>
        <v>川内村</v>
      </c>
      <c r="BC15" s="844" t="str">
        <f t="shared" si="0"/>
        <v>07544</v>
      </c>
      <c r="BD15" s="1031" t="str">
        <f t="shared" si="2"/>
        <v>川内村</v>
      </c>
      <c r="BE15" s="34">
        <f>VLOOKUP($BC15&amp;"_"&amp;$AZ$7,データシート1!$A:$BT,MATCH("cb_"&amp;BE$12,データシート1!$A$1:$BT$1,0),0)</f>
        <v>421.09999999999991</v>
      </c>
      <c r="BF15" s="34">
        <f>VLOOKUP($BC15&amp;"_"&amp;$AZ$7,データシート1!$A:$BT,MATCH("cb_"&amp;BF$12,データシート1!$A$1:$BT$1,0),0)</f>
        <v>58861.4</v>
      </c>
      <c r="BG15" s="34">
        <f>VLOOKUP($BC15&amp;"_"&amp;$AZ$7,データシート1!$A:$BT,MATCH("cb_"&amp;BG$12,データシート1!$A$1:$BT$1,0),0)</f>
        <v>6990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66272.5</v>
      </c>
      <c r="BL15" s="36"/>
      <c r="BM15" s="844" t="str">
        <f t="shared" si="4"/>
        <v>07544</v>
      </c>
      <c r="BN15" s="1031" t="str">
        <f t="shared" si="5"/>
        <v>川内村</v>
      </c>
      <c r="BO15" s="34">
        <f>BE15*VLOOKUP(BO$12,別紙!$B$4:$E$10,MATCH("設備利用率",別紙!$B$4:$E$4,0),0)/100*8760/10^3</f>
        <v>505.37053199999991</v>
      </c>
      <c r="BP15" s="34">
        <f>BF15*VLOOKUP(BP$12,別紙!$B$4:$E$10,MATCH("設備利用率",別紙!$B$4:$E$4,0),0)/100*8760/10^3</f>
        <v>77859.505464000002</v>
      </c>
      <c r="BQ15" s="34">
        <f>BG15*VLOOKUP(BQ$12,別紙!$B$4:$E$10,MATCH("設備利用率",別紙!$B$4:$E$4,0),0)/100*8760/10^3</f>
        <v>15185.635199999999</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93550.511196000007</v>
      </c>
      <c r="BV15" s="36"/>
      <c r="BW15" s="33" t="str">
        <f t="shared" si="7"/>
        <v>07544</v>
      </c>
      <c r="BX15" s="33" t="str">
        <f t="shared" si="8"/>
        <v>川内村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11401.540391276852</v>
      </c>
      <c r="BZ15" s="36"/>
      <c r="CA15" s="33" t="str">
        <f t="shared" si="9"/>
        <v>07544</v>
      </c>
      <c r="CB15" s="33" t="str">
        <f t="shared" si="10"/>
        <v>川内村</v>
      </c>
      <c r="CC15" s="223">
        <f t="shared" si="11"/>
        <v>4.4324759169090108E-2</v>
      </c>
      <c r="CD15" s="223">
        <f t="shared" si="1"/>
        <v>6.8288584517552682</v>
      </c>
      <c r="CE15" s="223">
        <f t="shared" si="1"/>
        <v>1.3318932950163735</v>
      </c>
      <c r="CF15" s="223">
        <f t="shared" si="1"/>
        <v>0</v>
      </c>
      <c r="CG15" s="223">
        <f t="shared" si="1"/>
        <v>0</v>
      </c>
      <c r="CH15" s="223">
        <f t="shared" si="1"/>
        <v>0</v>
      </c>
      <c r="CI15" s="223">
        <f t="shared" si="12"/>
        <v>8.2050765059407329</v>
      </c>
      <c r="CK15" s="18" t="str">
        <f t="shared" si="13"/>
        <v>07544</v>
      </c>
      <c r="CL15" s="18" t="str">
        <f t="shared" si="14"/>
        <v>川内村</v>
      </c>
      <c r="CM15" s="18">
        <f>VLOOKUP($CK15&amp;"_"&amp;$AZ$7,データシート1!$A:$BT,MATCH("ca_太陽光発電（10kW未満）",データシート1!$A$1:$BT$1,0),0)</f>
        <v>79</v>
      </c>
      <c r="CN15" s="18">
        <f>VLOOKUP($CK15&amp;"_"&amp;$AZ$5,データシート1!$A:$BT,MATCH("ab_家庭",データシート1!$A$1:$BT$1,0),0)</f>
        <v>1179</v>
      </c>
      <c r="CO15" s="223">
        <f t="shared" si="15"/>
        <v>6.7005937234944871E-2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01367</v>
      </c>
      <c r="AY16" s="18" t="str">
        <f>IF(IFERROR(比較地域マスタ!$Z9,"")=0,"",IFERROR(比較地域マスタ!$Z9,""))</f>
        <v>奥尻町</v>
      </c>
      <c r="BC16" s="844" t="str">
        <f t="shared" si="0"/>
        <v>01367</v>
      </c>
      <c r="BD16" s="1031" t="str">
        <f t="shared" si="2"/>
        <v>奥尻町</v>
      </c>
      <c r="BE16" s="34">
        <f>VLOOKUP($BC16&amp;"_"&amp;$AZ$7,データシート1!$A:$BT,MATCH("cb_"&amp;BE$12,データシート1!$A$1:$BT$1,0),0)</f>
        <v>0</v>
      </c>
      <c r="BF16" s="34">
        <f>VLOOKUP($BC16&amp;"_"&amp;$AZ$7,データシート1!$A:$BT,MATCH("cb_"&amp;BF$12,データシート1!$A$1:$BT$1,0),0)</f>
        <v>10</v>
      </c>
      <c r="BG16" s="34">
        <f>VLOOKUP($BC16&amp;"_"&amp;$AZ$7,データシート1!$A:$BT,MATCH("cb_"&amp;BG$12,データシート1!$A$1:$BT$1,0),0)</f>
        <v>38.799999999999997</v>
      </c>
      <c r="BH16" s="34">
        <f>VLOOKUP($BC16&amp;"_"&amp;$AZ$7,データシート1!$A:$BT,MATCH("cb_"&amp;BH$12,データシート1!$A$1:$BT$1,0),0)</f>
        <v>0</v>
      </c>
      <c r="BI16" s="34">
        <f>VLOOKUP($BC16&amp;"_"&amp;$AZ$7,データシート1!$A:$BT,MATCH("cb_"&amp;BI$12,データシート1!$A$1:$BT$1,0),0)</f>
        <v>250</v>
      </c>
      <c r="BJ16" s="34">
        <f>VLOOKUP($BC16&amp;"_"&amp;$AZ$7,データシート1!$A:$BT,MATCH("cb_"&amp;BJ$12,データシート1!$A$1:$BT$1,0),0)</f>
        <v>0</v>
      </c>
      <c r="BK16" s="34">
        <f t="shared" si="3"/>
        <v>298.8</v>
      </c>
      <c r="BL16" s="36"/>
      <c r="BM16" s="844" t="str">
        <f t="shared" si="4"/>
        <v>01367</v>
      </c>
      <c r="BN16" s="1031" t="str">
        <f t="shared" si="5"/>
        <v>奥尻町</v>
      </c>
      <c r="BO16" s="34">
        <f>BE16*VLOOKUP(BO$12,別紙!$B$4:$E$10,MATCH("設備利用率",別紙!$B$4:$E$4,0),0)/100*8760/10^3</f>
        <v>0</v>
      </c>
      <c r="BP16" s="34">
        <f>BF16*VLOOKUP(BP$12,別紙!$B$4:$E$10,MATCH("設備利用率",別紙!$B$4:$E$4,0),0)/100*8760/10^3</f>
        <v>13.227600000000001</v>
      </c>
      <c r="BQ16" s="34">
        <f>BG16*VLOOKUP(BQ$12,別紙!$B$4:$E$10,MATCH("設備利用率",別紙!$B$4:$E$4,0),0)/100*8760/10^3</f>
        <v>84.292224000000004</v>
      </c>
      <c r="BR16" s="34">
        <f>BH16*VLOOKUP(BR$12,別紙!$B$4:$E$10,MATCH("設備利用率",別紙!$B$4:$E$4,0),0)/100*8760/10^3</f>
        <v>0</v>
      </c>
      <c r="BS16" s="34">
        <f>BI16*VLOOKUP(BS$12,別紙!$B$4:$E$10,MATCH("設備利用率",別紙!$B$4:$E$4,0),0)/100*8760/10^3</f>
        <v>1752</v>
      </c>
      <c r="BT16" s="34">
        <f>BJ16*VLOOKUP(BT$12,別紙!$B$4:$E$10,MATCH("設備利用率",別紙!$B$4:$E$4,0),0)/100*8760/10^3</f>
        <v>0</v>
      </c>
      <c r="BU16" s="34">
        <f t="shared" si="6"/>
        <v>1849.519824</v>
      </c>
      <c r="BV16" s="36"/>
      <c r="BW16" s="33" t="str">
        <f t="shared" si="7"/>
        <v>01367</v>
      </c>
      <c r="BX16" s="33" t="str">
        <f t="shared" si="8"/>
        <v>奥尻町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13620.031759808244</v>
      </c>
      <c r="BZ16" s="36"/>
      <c r="CA16" s="33" t="str">
        <f t="shared" si="9"/>
        <v>01367</v>
      </c>
      <c r="CB16" s="33" t="str">
        <f t="shared" si="10"/>
        <v>奥尻町</v>
      </c>
      <c r="CC16" s="223">
        <f t="shared" si="11"/>
        <v>0</v>
      </c>
      <c r="CD16" s="223">
        <f t="shared" si="1"/>
        <v>9.7118716264918837E-4</v>
      </c>
      <c r="CE16" s="223">
        <f t="shared" si="1"/>
        <v>6.1888419562089736E-3</v>
      </c>
      <c r="CF16" s="223">
        <f t="shared" si="1"/>
        <v>0</v>
      </c>
      <c r="CG16" s="223">
        <f t="shared" si="1"/>
        <v>0.1286340612780382</v>
      </c>
      <c r="CH16" s="223">
        <f t="shared" si="1"/>
        <v>0</v>
      </c>
      <c r="CI16" s="223">
        <f t="shared" si="12"/>
        <v>0.13579409039689636</v>
      </c>
      <c r="CK16" s="18" t="str">
        <f t="shared" si="13"/>
        <v>01367</v>
      </c>
      <c r="CL16" s="18" t="str">
        <f t="shared" si="14"/>
        <v>奥尻町</v>
      </c>
      <c r="CM16" s="18">
        <f>VLOOKUP($CK16&amp;"_"&amp;$AZ$7,データシート1!$A:$BT,MATCH("ca_太陽光発電（10kW未満）",データシート1!$A$1:$BT$1,0),0)</f>
        <v>0</v>
      </c>
      <c r="CN16" s="18">
        <f>VLOOKUP($CK16&amp;"_"&amp;$AZ$5,データシート1!$A:$BT,MATCH("ab_家庭",データシート1!$A$1:$BT$1,0),0)</f>
        <v>1477</v>
      </c>
      <c r="CO16" s="223">
        <f t="shared" si="15"/>
        <v>0</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35341</v>
      </c>
      <c r="AY17" s="18" t="str">
        <f>IF(IFERROR(比較地域マスタ!$Z10,"")=0,"",IFERROR(比較地域マスタ!$Z10,""))</f>
        <v>上関町</v>
      </c>
      <c r="BC17" s="844" t="str">
        <f t="shared" si="0"/>
        <v>35341</v>
      </c>
      <c r="BD17" s="1031" t="str">
        <f t="shared" si="2"/>
        <v>上関町</v>
      </c>
      <c r="BE17" s="34">
        <f>VLOOKUP($BC17&amp;"_"&amp;$AZ$7,データシート1!$A:$BT,MATCH("cb_"&amp;BE$12,データシート1!$A$1:$BT$1,0),0)</f>
        <v>99.000000000000014</v>
      </c>
      <c r="BF17" s="34">
        <f>VLOOKUP($BC17&amp;"_"&amp;$AZ$7,データシート1!$A:$BT,MATCH("cb_"&amp;BF$12,データシート1!$A$1:$BT$1,0),0)</f>
        <v>230.1</v>
      </c>
      <c r="BG17" s="34">
        <f>VLOOKUP($BC17&amp;"_"&amp;$AZ$7,データシート1!$A:$BT,MATCH("cb_"&amp;BG$12,データシート1!$A$1:$BT$1,0),0)</f>
        <v>4000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4329.1000000000004</v>
      </c>
      <c r="BL17" s="36"/>
      <c r="BM17" s="844" t="str">
        <f t="shared" si="4"/>
        <v>35341</v>
      </c>
      <c r="BN17" s="1031" t="str">
        <f t="shared" si="5"/>
        <v>上関町</v>
      </c>
      <c r="BO17" s="34">
        <f>BE17*VLOOKUP(BO$12,別紙!$B$4:$E$10,MATCH("設備利用率",別紙!$B$4:$E$4,0),0)/100*8760/10^3</f>
        <v>118.81188000000002</v>
      </c>
      <c r="BP17" s="34">
        <f>BF17*VLOOKUP(BP$12,別紙!$B$4:$E$10,MATCH("設備利用率",別紙!$B$4:$E$4,0),0)/100*8760/10^3</f>
        <v>304.367076</v>
      </c>
      <c r="BQ17" s="34">
        <f>BG17*VLOOKUP(BQ$12,別紙!$B$4:$E$10,MATCH("設備利用率",別紙!$B$4:$E$4,0),0)/100*8760/10^3</f>
        <v>8689.92</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9113.0989559999998</v>
      </c>
      <c r="BV17" s="36"/>
      <c r="BW17" s="33" t="str">
        <f t="shared" si="7"/>
        <v>35341</v>
      </c>
      <c r="BX17" s="33" t="str">
        <f t="shared" si="8"/>
        <v>上関町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14077.239084996807</v>
      </c>
      <c r="BZ17" s="36"/>
      <c r="CA17" s="33" t="str">
        <f t="shared" si="9"/>
        <v>35341</v>
      </c>
      <c r="CB17" s="33" t="str">
        <f t="shared" si="10"/>
        <v>上関町</v>
      </c>
      <c r="CC17" s="223">
        <f t="shared" si="11"/>
        <v>8.4399987300511885E-3</v>
      </c>
      <c r="CD17" s="223">
        <f t="shared" si="1"/>
        <v>2.1621219485032924E-2</v>
      </c>
      <c r="CE17" s="223">
        <f t="shared" si="1"/>
        <v>0.6173028636887693</v>
      </c>
      <c r="CF17" s="223">
        <f t="shared" si="1"/>
        <v>0</v>
      </c>
      <c r="CG17" s="223">
        <f t="shared" si="1"/>
        <v>0</v>
      </c>
      <c r="CH17" s="223">
        <f t="shared" si="1"/>
        <v>0</v>
      </c>
      <c r="CI17" s="223">
        <f t="shared" si="12"/>
        <v>0.64736408190385342</v>
      </c>
      <c r="CK17" s="18" t="str">
        <f t="shared" si="13"/>
        <v>35341</v>
      </c>
      <c r="CL17" s="18" t="str">
        <f t="shared" si="14"/>
        <v>上関町</v>
      </c>
      <c r="CM17" s="18">
        <f>VLOOKUP($CK17&amp;"_"&amp;$AZ$7,データシート1!$A:$BT,MATCH("ca_太陽光発電（10kW未満）",データシート1!$A$1:$BT$1,0),0)</f>
        <v>21</v>
      </c>
      <c r="CN17" s="18">
        <f>VLOOKUP($CK17&amp;"_"&amp;$AZ$5,データシート1!$A:$BT,MATCH("ab_家庭",データシート1!$A$1:$BT$1,0),0)</f>
        <v>1403</v>
      </c>
      <c r="CO17" s="223">
        <f t="shared" si="15"/>
        <v>1.496792587312901E-2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20588</v>
      </c>
      <c r="AY18" s="18" t="str">
        <f>IF(IFERROR(比較地域マスタ!$Z11,"")=0,"",IFERROR(比較地域マスタ!$Z11,""))</f>
        <v>小川村</v>
      </c>
      <c r="BC18" s="844" t="str">
        <f t="shared" si="0"/>
        <v>20588</v>
      </c>
      <c r="BD18" s="1031" t="str">
        <f t="shared" si="2"/>
        <v>小川村</v>
      </c>
      <c r="BE18" s="34">
        <f>VLOOKUP($BC18&amp;"_"&amp;$AZ$7,データシート1!$A:$BT,MATCH("cb_"&amp;BE$12,データシート1!$A$1:$BT$1,0),0)</f>
        <v>286.60000000000002</v>
      </c>
      <c r="BF18" s="34">
        <f>VLOOKUP($BC18&amp;"_"&amp;$AZ$7,データシート1!$A:$BT,MATCH("cb_"&amp;BF$12,データシート1!$A$1:$BT$1,0),0)</f>
        <v>691</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977.6</v>
      </c>
      <c r="BL18" s="36"/>
      <c r="BM18" s="844" t="str">
        <f t="shared" si="4"/>
        <v>20588</v>
      </c>
      <c r="BN18" s="1031" t="str">
        <f t="shared" si="5"/>
        <v>小川村</v>
      </c>
      <c r="BO18" s="34">
        <f>BE18*VLOOKUP(BO$12,別紙!$B$4:$E$10,MATCH("設備利用率",別紙!$B$4:$E$4,0),0)/100*8760/10^3</f>
        <v>343.95439199999998</v>
      </c>
      <c r="BP18" s="34">
        <f>BF18*VLOOKUP(BP$12,別紙!$B$4:$E$10,MATCH("設備利用率",別紙!$B$4:$E$4,0),0)/100*8760/10^3</f>
        <v>914.02715999999998</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1257.981552</v>
      </c>
      <c r="BV18" s="36"/>
      <c r="BW18" s="33" t="str">
        <f t="shared" si="7"/>
        <v>20588</v>
      </c>
      <c r="BX18" s="33" t="str">
        <f t="shared" si="8"/>
        <v>小川村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10473.040203232707</v>
      </c>
      <c r="BZ18" s="36"/>
      <c r="CA18" s="33" t="str">
        <f t="shared" si="9"/>
        <v>20588</v>
      </c>
      <c r="CB18" s="33" t="str">
        <f t="shared" si="10"/>
        <v>小川村</v>
      </c>
      <c r="CC18" s="223">
        <f t="shared" si="11"/>
        <v>3.2841885959134558E-2</v>
      </c>
      <c r="CD18" s="223">
        <f t="shared" si="1"/>
        <v>8.7274291157391687E-2</v>
      </c>
      <c r="CE18" s="223">
        <f t="shared" si="1"/>
        <v>0</v>
      </c>
      <c r="CF18" s="223">
        <f t="shared" si="1"/>
        <v>0</v>
      </c>
      <c r="CG18" s="223">
        <f t="shared" si="1"/>
        <v>0</v>
      </c>
      <c r="CH18" s="223">
        <f t="shared" si="1"/>
        <v>0</v>
      </c>
      <c r="CI18" s="223">
        <f t="shared" si="12"/>
        <v>0.12011617711652625</v>
      </c>
      <c r="CK18" s="18" t="str">
        <f t="shared" si="13"/>
        <v>20588</v>
      </c>
      <c r="CL18" s="18" t="str">
        <f t="shared" si="14"/>
        <v>小川村</v>
      </c>
      <c r="CM18" s="18">
        <f>VLOOKUP($CK18&amp;"_"&amp;$AZ$7,データシート1!$A:$BT,MATCH("ca_太陽光発電（10kW未満）",データシート1!$A$1:$BT$1,0),0)</f>
        <v>59</v>
      </c>
      <c r="CN18" s="18">
        <f>VLOOKUP($CK18&amp;"_"&amp;$AZ$5,データシート1!$A:$BT,MATCH("ab_家庭",データシート1!$A$1:$BT$1,0),0)</f>
        <v>1035</v>
      </c>
      <c r="CO18" s="223">
        <f t="shared" si="15"/>
        <v>5.7004830917874394E-2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13381</v>
      </c>
      <c r="AY19" s="18" t="str">
        <f>IF(IFERROR(比較地域マスタ!$Z12,"")=0,"",IFERROR(比較地域マスタ!$Z12,""))</f>
        <v>三宅村</v>
      </c>
      <c r="BC19" s="844" t="str">
        <f t="shared" si="0"/>
        <v>13381</v>
      </c>
      <c r="BD19" s="1031" t="str">
        <f t="shared" si="2"/>
        <v>三宅村</v>
      </c>
      <c r="BE19" s="34">
        <f>VLOOKUP($BC19&amp;"_"&amp;$AZ$7,データシート1!$A:$BT,MATCH("cb_"&amp;BE$12,データシート1!$A$1:$BT$1,0),0)</f>
        <v>11.5</v>
      </c>
      <c r="BF19" s="34">
        <f>VLOOKUP($BC19&amp;"_"&amp;$AZ$7,データシート1!$A:$BT,MATCH("cb_"&amp;BF$12,データシート1!$A$1:$BT$1,0),0)</f>
        <v>21.1</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32.6</v>
      </c>
      <c r="BL19" s="36"/>
      <c r="BM19" s="844" t="str">
        <f t="shared" si="4"/>
        <v>13381</v>
      </c>
      <c r="BN19" s="1031" t="str">
        <f t="shared" si="5"/>
        <v>三宅村</v>
      </c>
      <c r="BO19" s="34">
        <f>BE19*VLOOKUP(BO$12,別紙!$B$4:$E$10,MATCH("設備利用率",別紙!$B$4:$E$4,0),0)/100*8760/10^3</f>
        <v>13.80138</v>
      </c>
      <c r="BP19" s="34">
        <f>BF19*VLOOKUP(BP$12,別紙!$B$4:$E$10,MATCH("設備利用率",別紙!$B$4:$E$4,0),0)/100*8760/10^3</f>
        <v>27.910236000000001</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41.711615999999999</v>
      </c>
      <c r="BV19" s="36"/>
      <c r="BW19" s="33" t="str">
        <f t="shared" si="7"/>
        <v>13381</v>
      </c>
      <c r="BX19" s="33" t="str">
        <f t="shared" si="8"/>
        <v>三宅村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11838.594235756576</v>
      </c>
      <c r="BZ19" s="36"/>
      <c r="CA19" s="33" t="str">
        <f t="shared" si="9"/>
        <v>13381</v>
      </c>
      <c r="CB19" s="33" t="str">
        <f t="shared" si="10"/>
        <v>三宅村</v>
      </c>
      <c r="CC19" s="223">
        <f t="shared" si="11"/>
        <v>1.1657955095981873E-3</v>
      </c>
      <c r="CD19" s="223">
        <f t="shared" si="1"/>
        <v>2.3575633596514024E-3</v>
      </c>
      <c r="CE19" s="223">
        <f t="shared" si="1"/>
        <v>0</v>
      </c>
      <c r="CF19" s="223">
        <f t="shared" si="1"/>
        <v>0</v>
      </c>
      <c r="CG19" s="223">
        <f t="shared" si="1"/>
        <v>0</v>
      </c>
      <c r="CH19" s="223">
        <f t="shared" si="1"/>
        <v>0</v>
      </c>
      <c r="CI19" s="223">
        <f t="shared" si="12"/>
        <v>3.5233588692495897E-3</v>
      </c>
      <c r="CK19" s="18" t="str">
        <f t="shared" si="13"/>
        <v>13381</v>
      </c>
      <c r="CL19" s="18" t="str">
        <f t="shared" si="14"/>
        <v>三宅村</v>
      </c>
      <c r="CM19" s="18">
        <f>VLOOKUP($CK19&amp;"_"&amp;$AZ$7,データシート1!$A:$BT,MATCH("ca_太陽光発電（10kW未満）",データシート1!$A$1:$BT$1,0),0)</f>
        <v>3</v>
      </c>
      <c r="CN19" s="18">
        <f>VLOOKUP($CK19&amp;"_"&amp;$AZ$5,データシート1!$A:$BT,MATCH("ab_家庭",データシート1!$A$1:$BT$1,0),0)</f>
        <v>1496</v>
      </c>
      <c r="CO19" s="223">
        <f t="shared" si="15"/>
        <v>2.0053475935828879E-3</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01517</v>
      </c>
      <c r="AY20" s="18" t="str">
        <f>IF(IFERROR(比較地域マスタ!$Z13,"")=0,"",IFERROR(比較地域マスタ!$Z13,""))</f>
        <v>礼文町</v>
      </c>
      <c r="BC20" s="844" t="str">
        <f t="shared" si="0"/>
        <v>01517</v>
      </c>
      <c r="BD20" s="1031" t="str">
        <f t="shared" si="2"/>
        <v>礼文町</v>
      </c>
      <c r="BE20" s="34">
        <f>VLOOKUP($BC20&amp;"_"&amp;$AZ$7,データシート1!$A:$BT,MATCH("cb_"&amp;BE$12,データシート1!$A$1:$BT$1,0),0)</f>
        <v>2</v>
      </c>
      <c r="BF20" s="34">
        <f>VLOOKUP($BC20&amp;"_"&amp;$AZ$7,データシート1!$A:$BT,MATCH("cb_"&amp;BF$12,データシート1!$A$1:$BT$1,0),0)</f>
        <v>0</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2</v>
      </c>
      <c r="BL20" s="36"/>
      <c r="BM20" s="844" t="str">
        <f t="shared" si="4"/>
        <v>01517</v>
      </c>
      <c r="BN20" s="1031" t="str">
        <f t="shared" si="5"/>
        <v>礼文町</v>
      </c>
      <c r="BO20" s="34">
        <f>BE20*VLOOKUP(BO$12,別紙!$B$4:$E$10,MATCH("設備利用率",別紙!$B$4:$E$4,0),0)/100*8760/10^3</f>
        <v>2.4002399999999997</v>
      </c>
      <c r="BP20" s="34">
        <f>BF20*VLOOKUP(BP$12,別紙!$B$4:$E$10,MATCH("設備利用率",別紙!$B$4:$E$4,0),0)/100*8760/10^3</f>
        <v>0</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2.4002399999999997</v>
      </c>
      <c r="BV20" s="36"/>
      <c r="BW20" s="33" t="str">
        <f t="shared" si="7"/>
        <v>01517</v>
      </c>
      <c r="BX20" s="33" t="str">
        <f t="shared" si="8"/>
        <v>礼文町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13404.183019410904</v>
      </c>
      <c r="BZ20" s="36"/>
      <c r="CA20" s="33" t="str">
        <f t="shared" si="9"/>
        <v>01517</v>
      </c>
      <c r="CB20" s="33" t="str">
        <f t="shared" si="10"/>
        <v>礼文町</v>
      </c>
      <c r="CC20" s="223">
        <f t="shared" si="11"/>
        <v>1.7906648965656147E-4</v>
      </c>
      <c r="CD20" s="223">
        <f t="shared" si="1"/>
        <v>0</v>
      </c>
      <c r="CE20" s="223">
        <f t="shared" si="1"/>
        <v>0</v>
      </c>
      <c r="CF20" s="223">
        <f t="shared" si="1"/>
        <v>0</v>
      </c>
      <c r="CG20" s="223">
        <f t="shared" si="1"/>
        <v>0</v>
      </c>
      <c r="CH20" s="223">
        <f t="shared" si="1"/>
        <v>0</v>
      </c>
      <c r="CI20" s="223">
        <f t="shared" si="12"/>
        <v>1.7906648965656147E-4</v>
      </c>
      <c r="CK20" s="18" t="str">
        <f t="shared" si="13"/>
        <v>01517</v>
      </c>
      <c r="CL20" s="18" t="str">
        <f t="shared" si="14"/>
        <v>礼文町</v>
      </c>
      <c r="CM20" s="18">
        <f>VLOOKUP($CK20&amp;"_"&amp;$AZ$7,データシート1!$A:$BT,MATCH("ca_太陽光発電（10kW未満）",データシート1!$A$1:$BT$1,0),0)</f>
        <v>1</v>
      </c>
      <c r="CN20" s="18">
        <f>VLOOKUP($CK20&amp;"_"&amp;$AZ$5,データシート1!$A:$BT,MATCH("ab_家庭",データシート1!$A$1:$BT$1,0),0)</f>
        <v>1223</v>
      </c>
      <c r="CO20" s="223">
        <f t="shared" si="15"/>
        <v>8.1766148814390845E-4</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18382</v>
      </c>
      <c r="AY21" s="18" t="str">
        <f>IF(IFERROR(比較地域マスタ!$Z14,"")=0,"",IFERROR(比較地域マスタ!$Z14,""))</f>
        <v>池田町</v>
      </c>
      <c r="BC21" s="844" t="str">
        <f t="shared" si="0"/>
        <v>18382</v>
      </c>
      <c r="BD21" s="1031" t="str">
        <f t="shared" si="2"/>
        <v>池田町</v>
      </c>
      <c r="BE21" s="34">
        <f>VLOOKUP($BC21&amp;"_"&amp;$AZ$7,データシート1!$A:$BT,MATCH("cb_"&amp;BE$12,データシート1!$A$1:$BT$1,0),0)</f>
        <v>16.100000000000001</v>
      </c>
      <c r="BF21" s="34">
        <f>VLOOKUP($BC21&amp;"_"&amp;$AZ$7,データシート1!$A:$BT,MATCH("cb_"&amp;BF$12,データシート1!$A$1:$BT$1,0),0)</f>
        <v>22</v>
      </c>
      <c r="BG21" s="34">
        <f>VLOOKUP($BC21&amp;"_"&amp;$AZ$7,データシート1!$A:$BT,MATCH("cb_"&amp;BG$12,データシート1!$A$1:$BT$1,0),0)</f>
        <v>0</v>
      </c>
      <c r="BH21" s="34">
        <f>VLOOKUP($BC21&amp;"_"&amp;$AZ$7,データシート1!$A:$BT,MATCH("cb_"&amp;BH$12,データシート1!$A$1:$BT$1,0),0)</f>
        <v>1479.9</v>
      </c>
      <c r="BI21" s="34">
        <f>VLOOKUP($BC21&amp;"_"&amp;$AZ$7,データシート1!$A:$BT,MATCH("cb_"&amp;BI$12,データシート1!$A$1:$BT$1,0),0)</f>
        <v>0</v>
      </c>
      <c r="BJ21" s="34">
        <f>VLOOKUP($BC21&amp;"_"&amp;$AZ$7,データシート1!$A:$BT,MATCH("cb_"&amp;BJ$12,データシート1!$A$1:$BT$1,0),0)</f>
        <v>0</v>
      </c>
      <c r="BK21" s="34">
        <f t="shared" si="3"/>
        <v>1518</v>
      </c>
      <c r="BL21" s="36"/>
      <c r="BM21" s="844" t="str">
        <f t="shared" si="4"/>
        <v>18382</v>
      </c>
      <c r="BN21" s="1031" t="str">
        <f t="shared" si="5"/>
        <v>池田町</v>
      </c>
      <c r="BO21" s="34">
        <f>BE21*VLOOKUP(BO$12,別紙!$B$4:$E$10,MATCH("設備利用率",別紙!$B$4:$E$4,0),0)/100*8760/10^3</f>
        <v>19.321932</v>
      </c>
      <c r="BP21" s="34">
        <f>BF21*VLOOKUP(BP$12,別紙!$B$4:$E$10,MATCH("設備利用率",別紙!$B$4:$E$4,0),0)/100*8760/10^3</f>
        <v>29.100720000000003</v>
      </c>
      <c r="BQ21" s="34">
        <f>BG21*VLOOKUP(BQ$12,別紙!$B$4:$E$10,MATCH("設備利用率",別紙!$B$4:$E$4,0),0)/100*8760/10^3</f>
        <v>0</v>
      </c>
      <c r="BR21" s="34">
        <f>BH21*VLOOKUP(BR$12,別紙!$B$4:$E$10,MATCH("設備利用率",別紙!$B$4:$E$4,0),0)/100*8760/10^3</f>
        <v>7778.3544000000002</v>
      </c>
      <c r="BS21" s="34">
        <f>BI21*VLOOKUP(BS$12,別紙!$B$4:$E$10,MATCH("設備利用率",別紙!$B$4:$E$4,0),0)/100*8760/10^3</f>
        <v>0</v>
      </c>
      <c r="BT21" s="34">
        <f>BJ21*VLOOKUP(BT$12,別紙!$B$4:$E$10,MATCH("設備利用率",別紙!$B$4:$E$4,0),0)/100*8760/10^3</f>
        <v>0</v>
      </c>
      <c r="BU21" s="34">
        <f t="shared" si="6"/>
        <v>7826.7770520000004</v>
      </c>
      <c r="BV21" s="36"/>
      <c r="BW21" s="33" t="str">
        <f t="shared" si="7"/>
        <v>18382</v>
      </c>
      <c r="BX21" s="33" t="str">
        <f t="shared" si="8"/>
        <v>池田町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14043.098912634818</v>
      </c>
      <c r="BZ21" s="36"/>
      <c r="CA21" s="33" t="str">
        <f t="shared" si="9"/>
        <v>18382</v>
      </c>
      <c r="CB21" s="33" t="str">
        <f t="shared" si="10"/>
        <v>池田町</v>
      </c>
      <c r="CC21" s="223">
        <f t="shared" si="11"/>
        <v>1.3759022933759817E-3</v>
      </c>
      <c r="CD21" s="223">
        <f t="shared" si="1"/>
        <v>2.0722434685564724E-3</v>
      </c>
      <c r="CE21" s="223">
        <f t="shared" si="1"/>
        <v>0</v>
      </c>
      <c r="CF21" s="223">
        <f t="shared" si="1"/>
        <v>0.55389159105058217</v>
      </c>
      <c r="CG21" s="223">
        <f t="shared" si="1"/>
        <v>0</v>
      </c>
      <c r="CH21" s="223">
        <f t="shared" si="1"/>
        <v>0</v>
      </c>
      <c r="CI21" s="223">
        <f t="shared" si="12"/>
        <v>0.5573397368125147</v>
      </c>
      <c r="CK21" s="18" t="str">
        <f t="shared" si="13"/>
        <v>18382</v>
      </c>
      <c r="CL21" s="18" t="str">
        <f t="shared" si="14"/>
        <v>池田町</v>
      </c>
      <c r="CM21" s="18">
        <f>VLOOKUP($CK21&amp;"_"&amp;$AZ$7,データシート1!$A:$BT,MATCH("ca_太陽光発電（10kW未満）",データシート1!$A$1:$BT$1,0),0)</f>
        <v>3</v>
      </c>
      <c r="CN21" s="18">
        <f>VLOOKUP($CK21&amp;"_"&amp;$AZ$5,データシート1!$A:$BT,MATCH("ab_家庭",データシート1!$A$1:$BT$1,0),0)</f>
        <v>898</v>
      </c>
      <c r="CO21" s="223">
        <f t="shared" si="15"/>
        <v>3.3407572383073497E-3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01434</v>
      </c>
      <c r="AY22" s="18" t="str">
        <f>IF(IFERROR(比較地域マスタ!$Z15,"")=0,"",IFERROR(比較地域マスタ!$Z15,""))</f>
        <v>秩父別町</v>
      </c>
      <c r="BC22" s="844" t="str">
        <f t="shared" si="0"/>
        <v>01434</v>
      </c>
      <c r="BD22" s="1031" t="str">
        <f t="shared" si="2"/>
        <v>秩父別町</v>
      </c>
      <c r="BE22" s="34">
        <f>VLOOKUP($BC22&amp;"_"&amp;$AZ$7,データシート1!$A:$BT,MATCH("cb_"&amp;BE$12,データシート1!$A$1:$BT$1,0),0)</f>
        <v>110.152</v>
      </c>
      <c r="BF22" s="34">
        <f>VLOOKUP($BC22&amp;"_"&amp;$AZ$7,データシート1!$A:$BT,MATCH("cb_"&amp;BF$12,データシート1!$A$1:$BT$1,0),0)</f>
        <v>877.6</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987.75200000000007</v>
      </c>
      <c r="BL22" s="36"/>
      <c r="BM22" s="844" t="str">
        <f t="shared" si="4"/>
        <v>01434</v>
      </c>
      <c r="BN22" s="1031" t="str">
        <f t="shared" si="5"/>
        <v>秩父別町</v>
      </c>
      <c r="BO22" s="34">
        <f>BE22*VLOOKUP(BO$12,別紙!$B$4:$E$10,MATCH("設備利用率",別紙!$B$4:$E$4,0),0)/100*8760/10^3</f>
        <v>132.19561824000002</v>
      </c>
      <c r="BP22" s="34">
        <f>BF22*VLOOKUP(BP$12,別紙!$B$4:$E$10,MATCH("設備利用率",別紙!$B$4:$E$4,0),0)/100*8760/10^3</f>
        <v>1160.8541760000003</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1293.0497942400002</v>
      </c>
      <c r="BV22" s="36"/>
      <c r="BW22" s="33" t="str">
        <f t="shared" si="7"/>
        <v>01434</v>
      </c>
      <c r="BX22" s="33" t="str">
        <f t="shared" si="8"/>
        <v>秩父別町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10552.983591962386</v>
      </c>
      <c r="BZ22" s="36"/>
      <c r="CA22" s="33" t="str">
        <f t="shared" si="9"/>
        <v>01434</v>
      </c>
      <c r="CB22" s="33" t="str">
        <f t="shared" si="10"/>
        <v>秩父別町</v>
      </c>
      <c r="CC22" s="223">
        <f t="shared" si="11"/>
        <v>1.2526847700273692E-2</v>
      </c>
      <c r="CD22" s="223">
        <f t="shared" si="1"/>
        <v>0.11000246194679557</v>
      </c>
      <c r="CE22" s="223">
        <f t="shared" si="1"/>
        <v>0</v>
      </c>
      <c r="CF22" s="223">
        <f t="shared" si="1"/>
        <v>0</v>
      </c>
      <c r="CG22" s="223">
        <f t="shared" si="1"/>
        <v>0</v>
      </c>
      <c r="CH22" s="223">
        <f t="shared" si="1"/>
        <v>0</v>
      </c>
      <c r="CI22" s="223">
        <f t="shared" si="12"/>
        <v>0.12252930964706925</v>
      </c>
      <c r="CK22" s="18" t="str">
        <f t="shared" si="13"/>
        <v>01434</v>
      </c>
      <c r="CL22" s="18" t="str">
        <f t="shared" si="14"/>
        <v>秩父別町</v>
      </c>
      <c r="CM22" s="18">
        <f>VLOOKUP($CK22&amp;"_"&amp;$AZ$7,データシート1!$A:$BT,MATCH("ca_太陽光発電（10kW未満）",データシート1!$A$1:$BT$1,0),0)</f>
        <v>22</v>
      </c>
      <c r="CN22" s="18">
        <f>VLOOKUP($CK22&amp;"_"&amp;$AZ$5,データシート1!$A:$BT,MATCH("ab_家庭",データシート1!$A$1:$BT$1,0),0)</f>
        <v>1097</v>
      </c>
      <c r="CO22" s="223">
        <f t="shared" si="15"/>
        <v>2.0054694621695533E-2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32525</v>
      </c>
      <c r="AY23" s="18" t="str">
        <f>IF(IFERROR(比較地域マスタ!$Z16,"")=0,"",IFERROR(比較地域マスタ!$Z16,""))</f>
        <v>海士町</v>
      </c>
      <c r="BC23" s="844" t="str">
        <f t="shared" si="0"/>
        <v>32525</v>
      </c>
      <c r="BD23" s="1031" t="str">
        <f t="shared" si="2"/>
        <v>海士町</v>
      </c>
      <c r="BE23" s="34">
        <f>VLOOKUP($BC23&amp;"_"&amp;$AZ$7,データシート1!$A:$BT,MATCH("cb_"&amp;BE$12,データシート1!$A$1:$BT$1,0),0)</f>
        <v>77</v>
      </c>
      <c r="BF23" s="34">
        <f>VLOOKUP($BC23&amp;"_"&amp;$AZ$7,データシート1!$A:$BT,MATCH("cb_"&amp;BF$12,データシート1!$A$1:$BT$1,0),0)</f>
        <v>283.5</v>
      </c>
      <c r="BG23" s="34">
        <f>VLOOKUP($BC23&amp;"_"&amp;$AZ$7,データシート1!$A:$BT,MATCH("cb_"&amp;BG$12,データシート1!$A$1:$BT$1,0),0)</f>
        <v>1990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2350.5</v>
      </c>
      <c r="BL23" s="36"/>
      <c r="BM23" s="844" t="str">
        <f t="shared" si="4"/>
        <v>32525</v>
      </c>
      <c r="BN23" s="1031" t="str">
        <f t="shared" si="5"/>
        <v>海士町</v>
      </c>
      <c r="BO23" s="34">
        <f>BE23*VLOOKUP(BO$12,別紙!$B$4:$E$10,MATCH("設備利用率",別紙!$B$4:$E$4,0),0)/100*8760/10^3</f>
        <v>92.409239999999997</v>
      </c>
      <c r="BP23" s="34">
        <f>BF23*VLOOKUP(BP$12,別紙!$B$4:$E$10,MATCH("設備利用率",別紙!$B$4:$E$4,0),0)/100*8760/10^3</f>
        <v>375.00245999999999</v>
      </c>
      <c r="BQ23" s="34">
        <f>BG23*VLOOKUP(BQ$12,別紙!$B$4:$E$10,MATCH("設備利用率",別紙!$B$4:$E$4,0),0)/100*8760/10^3</f>
        <v>4323.2352000000001</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4790.6468999999997</v>
      </c>
      <c r="BV23" s="36"/>
      <c r="BW23" s="33" t="str">
        <f t="shared" si="7"/>
        <v>32525</v>
      </c>
      <c r="BX23" s="33" t="str">
        <f t="shared" si="8"/>
        <v>海士町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15014.75295913314</v>
      </c>
      <c r="BZ23" s="36"/>
      <c r="CA23" s="33" t="str">
        <f t="shared" si="9"/>
        <v>32525</v>
      </c>
      <c r="CB23" s="33" t="str">
        <f t="shared" si="10"/>
        <v>海士町</v>
      </c>
      <c r="CC23" s="223">
        <f t="shared" si="11"/>
        <v>6.1545627991028322E-3</v>
      </c>
      <c r="CD23" s="223">
        <f t="shared" si="1"/>
        <v>2.4975599733187373E-2</v>
      </c>
      <c r="CE23" s="223">
        <f t="shared" si="1"/>
        <v>0.28793248958320505</v>
      </c>
      <c r="CF23" s="223">
        <f t="shared" si="1"/>
        <v>0</v>
      </c>
      <c r="CG23" s="223">
        <f t="shared" si="1"/>
        <v>0</v>
      </c>
      <c r="CH23" s="223">
        <f t="shared" si="1"/>
        <v>0</v>
      </c>
      <c r="CI23" s="223">
        <f t="shared" si="12"/>
        <v>0.31906265211549523</v>
      </c>
      <c r="CK23" s="18" t="str">
        <f t="shared" si="13"/>
        <v>32525</v>
      </c>
      <c r="CL23" s="18" t="str">
        <f t="shared" si="14"/>
        <v>海士町</v>
      </c>
      <c r="CM23" s="18">
        <f>VLOOKUP($CK23&amp;"_"&amp;$AZ$7,データシート1!$A:$BT,MATCH("ca_太陽光発電（10kW未満）",データシート1!$A$1:$BT$1,0),0)</f>
        <v>15</v>
      </c>
      <c r="CN23" s="18">
        <f>VLOOKUP($CK23&amp;"_"&amp;$AZ$5,データシート1!$A:$BT,MATCH("ab_家庭",データシート1!$A$1:$BT$1,0),0)</f>
        <v>1247</v>
      </c>
      <c r="CO23" s="223">
        <f t="shared" si="15"/>
        <v>1.2028869286287089E-2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01519</v>
      </c>
      <c r="AY24" s="18" t="str">
        <f>IF(IFERROR(比較地域マスタ!$Z17,"")=0,"",IFERROR(比較地域マスタ!$Z17,""))</f>
        <v>利尻富士町</v>
      </c>
      <c r="BC24" s="844" t="str">
        <f t="shared" si="0"/>
        <v>01519</v>
      </c>
      <c r="BD24" s="1031" t="str">
        <f t="shared" si="2"/>
        <v>利尻富士町</v>
      </c>
      <c r="BE24" s="34">
        <f>VLOOKUP($BC24&amp;"_"&amp;$AZ$7,データシート1!$A:$BT,MATCH("cb_"&amp;BE$12,データシート1!$A$1:$BT$1,0),0)</f>
        <v>5.5</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5.5</v>
      </c>
      <c r="BL24" s="36"/>
      <c r="BM24" s="844" t="str">
        <f t="shared" si="4"/>
        <v>01519</v>
      </c>
      <c r="BN24" s="1031" t="str">
        <f t="shared" si="5"/>
        <v>利尻富士町</v>
      </c>
      <c r="BO24" s="34">
        <f>BE24*VLOOKUP(BO$12,別紙!$B$4:$E$10,MATCH("設備利用率",別紙!$B$4:$E$4,0),0)/100*8760/10^3</f>
        <v>6.6006599999999995</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6.6006599999999995</v>
      </c>
      <c r="BV24" s="36"/>
      <c r="BW24" s="33" t="str">
        <f t="shared" si="7"/>
        <v>01519</v>
      </c>
      <c r="BX24" s="33" t="str">
        <f t="shared" si="8"/>
        <v>利尻富士町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11899.859199435377</v>
      </c>
      <c r="BZ24" s="36"/>
      <c r="CA24" s="33" t="str">
        <f t="shared" si="9"/>
        <v>01519</v>
      </c>
      <c r="CB24" s="33" t="str">
        <f t="shared" si="10"/>
        <v>利尻富士町</v>
      </c>
      <c r="CC24" s="223">
        <f t="shared" si="11"/>
        <v>5.546838739329947E-4</v>
      </c>
      <c r="CD24" s="223">
        <f t="shared" si="1"/>
        <v>0</v>
      </c>
      <c r="CE24" s="223">
        <f t="shared" si="1"/>
        <v>0</v>
      </c>
      <c r="CF24" s="223">
        <f t="shared" si="1"/>
        <v>0</v>
      </c>
      <c r="CG24" s="223">
        <f t="shared" si="1"/>
        <v>0</v>
      </c>
      <c r="CH24" s="223">
        <f t="shared" si="1"/>
        <v>0</v>
      </c>
      <c r="CI24" s="223">
        <f t="shared" si="12"/>
        <v>5.546838739329947E-4</v>
      </c>
      <c r="CK24" s="18" t="str">
        <f t="shared" si="13"/>
        <v>01519</v>
      </c>
      <c r="CL24" s="18" t="str">
        <f t="shared" si="14"/>
        <v>利尻富士町</v>
      </c>
      <c r="CM24" s="18">
        <f>VLOOKUP($CK24&amp;"_"&amp;$AZ$7,データシート1!$A:$BT,MATCH("ca_太陽光発電（10kW未満）",データシート1!$A$1:$BT$1,0),0)</f>
        <v>1</v>
      </c>
      <c r="CN24" s="18">
        <f>VLOOKUP($CK24&amp;"_"&amp;$AZ$5,データシート1!$A:$BT,MATCH("ab_家庭",データシート1!$A$1:$BT$1,0),0)</f>
        <v>1217</v>
      </c>
      <c r="CO24" s="223">
        <f t="shared" si="15"/>
        <v>8.2169268693508624E-4</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02303</v>
      </c>
      <c r="AY25" s="18" t="str">
        <f>IF(IFERROR(比較地域マスタ!$Z18,"")=0,"",IFERROR(比較地域マスタ!$Z18,""))</f>
        <v>今別町</v>
      </c>
      <c r="BC25" s="844" t="str">
        <f t="shared" si="0"/>
        <v>02303</v>
      </c>
      <c r="BD25" s="1031" t="str">
        <f t="shared" si="2"/>
        <v>今別町</v>
      </c>
      <c r="BE25" s="34">
        <f>VLOOKUP($BC25&amp;"_"&amp;$AZ$7,データシート1!$A:$BT,MATCH("cb_"&amp;BE$12,データシート1!$A$1:$BT$1,0),0)</f>
        <v>20.100000000000001</v>
      </c>
      <c r="BF25" s="34">
        <f>VLOOKUP($BC25&amp;"_"&amp;$AZ$7,データシート1!$A:$BT,MATCH("cb_"&amp;BF$12,データシート1!$A$1:$BT$1,0),0)</f>
        <v>247.5</v>
      </c>
      <c r="BG25" s="34">
        <f>VLOOKUP($BC25&amp;"_"&amp;$AZ$7,データシート1!$A:$BT,MATCH("cb_"&amp;BG$12,データシート1!$A$1:$BT$1,0),0)</f>
        <v>245.60000000000002</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513.20000000000005</v>
      </c>
      <c r="BL25" s="36"/>
      <c r="BM25" s="844" t="str">
        <f t="shared" si="4"/>
        <v>02303</v>
      </c>
      <c r="BN25" s="1031" t="str">
        <f t="shared" si="5"/>
        <v>今別町</v>
      </c>
      <c r="BO25" s="34">
        <f>BE25*VLOOKUP(BO$12,別紙!$B$4:$E$10,MATCH("設備利用率",別紙!$B$4:$E$4,0),0)/100*8760/10^3</f>
        <v>24.122412000000004</v>
      </c>
      <c r="BP25" s="34">
        <f>BF25*VLOOKUP(BP$12,別紙!$B$4:$E$10,MATCH("設備利用率",別紙!$B$4:$E$4,0),0)/100*8760/10^3</f>
        <v>327.38310000000001</v>
      </c>
      <c r="BQ25" s="34">
        <f>BG25*VLOOKUP(BQ$12,別紙!$B$4:$E$10,MATCH("設備利用率",別紙!$B$4:$E$4,0),0)/100*8760/10^3</f>
        <v>533.56108800000015</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885.06660000000011</v>
      </c>
      <c r="BV25" s="36"/>
      <c r="BW25" s="33" t="str">
        <f t="shared" si="7"/>
        <v>02303</v>
      </c>
      <c r="BX25" s="33" t="str">
        <f t="shared" si="8"/>
        <v>今別町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11903.955911438361</v>
      </c>
      <c r="BZ25" s="36"/>
      <c r="CA25" s="33" t="str">
        <f t="shared" si="9"/>
        <v>02303</v>
      </c>
      <c r="CB25" s="33" t="str">
        <f t="shared" si="10"/>
        <v>今別町</v>
      </c>
      <c r="CC25" s="223">
        <f t="shared" si="11"/>
        <v>2.026419803589921E-3</v>
      </c>
      <c r="CD25" s="223">
        <f t="shared" si="1"/>
        <v>2.7502042382853732E-2</v>
      </c>
      <c r="CE25" s="223">
        <f t="shared" si="1"/>
        <v>4.4822166006790065E-2</v>
      </c>
      <c r="CF25" s="223">
        <f t="shared" si="1"/>
        <v>0</v>
      </c>
      <c r="CG25" s="223">
        <f t="shared" si="1"/>
        <v>0</v>
      </c>
      <c r="CH25" s="223">
        <f t="shared" si="1"/>
        <v>0</v>
      </c>
      <c r="CI25" s="223">
        <f t="shared" si="12"/>
        <v>7.4350628193233709E-2</v>
      </c>
      <c r="CK25" s="18" t="str">
        <f t="shared" si="13"/>
        <v>02303</v>
      </c>
      <c r="CL25" s="18" t="str">
        <f t="shared" si="14"/>
        <v>今別町</v>
      </c>
      <c r="CM25" s="18">
        <f>VLOOKUP($CK25&amp;"_"&amp;$AZ$7,データシート1!$A:$BT,MATCH("ca_太陽光発電（10kW未満）",データシート1!$A$1:$BT$1,0),0)</f>
        <v>5</v>
      </c>
      <c r="CN25" s="18">
        <f>VLOOKUP($CK25&amp;"_"&amp;$AZ$5,データシート1!$A:$BT,MATCH("ab_家庭",データシート1!$A$1:$BT$1,0),0)</f>
        <v>1335</v>
      </c>
      <c r="CO25" s="223">
        <f t="shared" si="15"/>
        <v>3.7453183520599251E-3</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42383</v>
      </c>
      <c r="AY26" s="18" t="str">
        <f>IF(IFERROR(比較地域マスタ!$Z19,"")=0,"",IFERROR(比較地域マスタ!$Z19,""))</f>
        <v>小値賀町</v>
      </c>
      <c r="BC26" s="844" t="str">
        <f t="shared" si="0"/>
        <v>42383</v>
      </c>
      <c r="BD26" s="1031" t="str">
        <f t="shared" si="2"/>
        <v>小値賀町</v>
      </c>
      <c r="BE26" s="34">
        <f>VLOOKUP($BC26&amp;"_"&amp;$AZ$7,データシート1!$A:$BT,MATCH("cb_"&amp;BE$12,データシート1!$A$1:$BT$1,0),0)</f>
        <v>224.5</v>
      </c>
      <c r="BF26" s="34">
        <f>VLOOKUP($BC26&amp;"_"&amp;$AZ$7,データシート1!$A:$BT,MATCH("cb_"&amp;BF$12,データシート1!$A$1:$BT$1,0),0)</f>
        <v>71.5</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296</v>
      </c>
      <c r="BL26" s="36"/>
      <c r="BM26" s="844" t="str">
        <f t="shared" si="4"/>
        <v>42383</v>
      </c>
      <c r="BN26" s="1031" t="str">
        <f t="shared" si="5"/>
        <v>小値賀町</v>
      </c>
      <c r="BO26" s="34">
        <f>BE26*VLOOKUP(BO$12,別紙!$B$4:$E$10,MATCH("設備利用率",別紙!$B$4:$E$4,0),0)/100*8760/10^3</f>
        <v>269.42693999999995</v>
      </c>
      <c r="BP26" s="34">
        <f>BF26*VLOOKUP(BP$12,別紙!$B$4:$E$10,MATCH("設備利用率",別紙!$B$4:$E$4,0),0)/100*8760/10^3</f>
        <v>94.577339999999978</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364.00427999999994</v>
      </c>
      <c r="BV26" s="36"/>
      <c r="BW26" s="33" t="str">
        <f t="shared" si="7"/>
        <v>42383</v>
      </c>
      <c r="BX26" s="33" t="str">
        <f t="shared" si="8"/>
        <v>小値賀町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10220.00814272135</v>
      </c>
      <c r="BZ26" s="36"/>
      <c r="CA26" s="33" t="str">
        <f t="shared" si="9"/>
        <v>42383</v>
      </c>
      <c r="CB26" s="33" t="str">
        <f t="shared" si="10"/>
        <v>小値賀町</v>
      </c>
      <c r="CC26" s="223">
        <f t="shared" si="11"/>
        <v>2.6362693281402595E-2</v>
      </c>
      <c r="CD26" s="223">
        <f t="shared" si="1"/>
        <v>9.2541354839680429E-3</v>
      </c>
      <c r="CE26" s="223">
        <f t="shared" si="1"/>
        <v>0</v>
      </c>
      <c r="CF26" s="223">
        <f t="shared" si="1"/>
        <v>0</v>
      </c>
      <c r="CG26" s="223">
        <f t="shared" si="1"/>
        <v>0</v>
      </c>
      <c r="CH26" s="223">
        <f t="shared" si="1"/>
        <v>0</v>
      </c>
      <c r="CI26" s="223">
        <f t="shared" si="12"/>
        <v>3.5616828765370638E-2</v>
      </c>
      <c r="CK26" s="18" t="str">
        <f t="shared" si="13"/>
        <v>42383</v>
      </c>
      <c r="CL26" s="18" t="str">
        <f t="shared" si="14"/>
        <v>小値賀町</v>
      </c>
      <c r="CM26" s="18">
        <f>VLOOKUP($CK26&amp;"_"&amp;$AZ$7,データシート1!$A:$BT,MATCH("ca_太陽光発電（10kW未満）",データシート1!$A$1:$BT$1,0),0)</f>
        <v>38</v>
      </c>
      <c r="CN26" s="18">
        <f>VLOOKUP($CK26&amp;"_"&amp;$AZ$5,データシート1!$A:$BT,MATCH("ab_家庭",データシート1!$A$1:$BT$1,0),0)</f>
        <v>1215</v>
      </c>
      <c r="CO26" s="223">
        <f t="shared" si="15"/>
        <v>3.1275720164609055E-2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01648</v>
      </c>
      <c r="AY27" s="18" t="str">
        <f>IF(IFERROR(比較地域マスタ!$Z20,"")=0,"",IFERROR(比較地域マスタ!$Z20,""))</f>
        <v>陸別町</v>
      </c>
      <c r="BC27" s="844" t="str">
        <f t="shared" si="0"/>
        <v>01648</v>
      </c>
      <c r="BD27" s="1031" t="str">
        <f t="shared" si="2"/>
        <v>陸別町</v>
      </c>
      <c r="BE27" s="34">
        <f>VLOOKUP($BC27&amp;"_"&amp;$AZ$7,データシート1!$A:$BT,MATCH("cb_"&amp;BE$12,データシート1!$A$1:$BT$1,0),0)</f>
        <v>311.60199999999998</v>
      </c>
      <c r="BF27" s="34">
        <f>VLOOKUP($BC27&amp;"_"&amp;$AZ$7,データシート1!$A:$BT,MATCH("cb_"&amp;BF$12,データシート1!$A$1:$BT$1,0),0)</f>
        <v>3984.8999999999996</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795</v>
      </c>
      <c r="BK27" s="34">
        <f t="shared" si="3"/>
        <v>5091.5019999999995</v>
      </c>
      <c r="BL27" s="36"/>
      <c r="BM27" s="844" t="str">
        <f t="shared" si="4"/>
        <v>01648</v>
      </c>
      <c r="BN27" s="1031" t="str">
        <f t="shared" si="5"/>
        <v>陸別町</v>
      </c>
      <c r="BO27" s="34">
        <f>BE27*VLOOKUP(BO$12,別紙!$B$4:$E$10,MATCH("設備利用率",別紙!$B$4:$E$4,0),0)/100*8760/10^3</f>
        <v>373.9597922399999</v>
      </c>
      <c r="BP27" s="34">
        <f>BF27*VLOOKUP(BP$12,別紙!$B$4:$E$10,MATCH("設備利用率",別紙!$B$4:$E$4,0),0)/100*8760/10^3</f>
        <v>5271.0663239999994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5571.36</v>
      </c>
      <c r="BU27" s="34">
        <f t="shared" si="6"/>
        <v>11216.386116239999</v>
      </c>
      <c r="BV27" s="36"/>
      <c r="BW27" s="33" t="str">
        <f t="shared" si="7"/>
        <v>01648</v>
      </c>
      <c r="BX27" s="33" t="str">
        <f t="shared" si="8"/>
        <v>陸別町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13143.383046243785</v>
      </c>
      <c r="BZ27" s="36"/>
      <c r="CA27" s="33" t="str">
        <f t="shared" si="9"/>
        <v>01648</v>
      </c>
      <c r="CB27" s="33" t="str">
        <f t="shared" si="10"/>
        <v>陸別町</v>
      </c>
      <c r="CC27" s="223">
        <f t="shared" si="11"/>
        <v>2.8452323950710158E-2</v>
      </c>
      <c r="CD27" s="223">
        <f t="shared" si="1"/>
        <v>0.4010433467132653</v>
      </c>
      <c r="CE27" s="223">
        <f t="shared" si="1"/>
        <v>0</v>
      </c>
      <c r="CF27" s="223">
        <f t="shared" si="1"/>
        <v>0</v>
      </c>
      <c r="CG27" s="223">
        <f t="shared" si="1"/>
        <v>0</v>
      </c>
      <c r="CH27" s="223">
        <f t="shared" si="1"/>
        <v>0.42389086435339224</v>
      </c>
      <c r="CI27" s="223">
        <f t="shared" si="12"/>
        <v>0.85338653501736772</v>
      </c>
      <c r="CK27" s="18" t="str">
        <f t="shared" si="13"/>
        <v>01648</v>
      </c>
      <c r="CL27" s="18" t="str">
        <f t="shared" si="14"/>
        <v>陸別町</v>
      </c>
      <c r="CM27" s="18">
        <f>VLOOKUP($CK27&amp;"_"&amp;$AZ$7,データシート1!$A:$BT,MATCH("ca_太陽光発電（10kW未満）",データシート1!$A$1:$BT$1,0),0)</f>
        <v>47</v>
      </c>
      <c r="CN27" s="18">
        <f>VLOOKUP($CK27&amp;"_"&amp;$AZ$5,データシート1!$A:$BT,MATCH("ab_家庭",データシート1!$A$1:$BT$1,0),0)</f>
        <v>1283</v>
      </c>
      <c r="CO27" s="223">
        <f t="shared" si="15"/>
        <v>3.6632891660171474E-2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36321</v>
      </c>
      <c r="AY28" s="18" t="str">
        <f>IF(IFERROR(比較地域マスタ!$Z21,"")=0,"",IFERROR(比較地域マスタ!$Z21,""))</f>
        <v>佐那河内村</v>
      </c>
      <c r="BC28" s="844" t="str">
        <f t="shared" si="0"/>
        <v>36321</v>
      </c>
      <c r="BD28" s="1031" t="str">
        <f t="shared" si="2"/>
        <v>佐那河内村</v>
      </c>
      <c r="BE28" s="34">
        <f>VLOOKUP($BC28&amp;"_"&amp;$AZ$7,データシート1!$A:$BT,MATCH("cb_"&amp;BE$12,データシート1!$A$1:$BT$1,0),0)</f>
        <v>344.48899999999998</v>
      </c>
      <c r="BF28" s="34">
        <f>VLOOKUP($BC28&amp;"_"&amp;$AZ$7,データシート1!$A:$BT,MATCH("cb_"&amp;BF$12,データシート1!$A$1:$BT$1,0),0)</f>
        <v>582.9</v>
      </c>
      <c r="BG28" s="34">
        <f>VLOOKUP($BC28&amp;"_"&amp;$AZ$7,データシート1!$A:$BT,MATCH("cb_"&amp;BG$12,データシート1!$A$1:$BT$1,0),0)</f>
        <v>19500</v>
      </c>
      <c r="BH28" s="34">
        <f>VLOOKUP($BC28&amp;"_"&amp;$AZ$7,データシート1!$A:$BT,MATCH("cb_"&amp;BH$12,データシート1!$A$1:$BT$1,0),0)</f>
        <v>45</v>
      </c>
      <c r="BI28" s="34">
        <f>VLOOKUP($BC28&amp;"_"&amp;$AZ$7,データシート1!$A:$BT,MATCH("cb_"&amp;BI$12,データシート1!$A$1:$BT$1,0),0)</f>
        <v>0</v>
      </c>
      <c r="BJ28" s="34">
        <f>VLOOKUP($BC28&amp;"_"&amp;$AZ$7,データシート1!$A:$BT,MATCH("cb_"&amp;BJ$12,データシート1!$A$1:$BT$1,0),0)</f>
        <v>0</v>
      </c>
      <c r="BK28" s="34">
        <f t="shared" si="3"/>
        <v>20472.388999999999</v>
      </c>
      <c r="BL28" s="36"/>
      <c r="BM28" s="844" t="str">
        <f t="shared" si="4"/>
        <v>36321</v>
      </c>
      <c r="BN28" s="1031" t="str">
        <f t="shared" si="5"/>
        <v>佐那河内村</v>
      </c>
      <c r="BO28" s="34">
        <f>BE28*VLOOKUP(BO$12,別紙!$B$4:$E$10,MATCH("設備利用率",別紙!$B$4:$E$4,0),0)/100*8760/10^3</f>
        <v>413.42813867999996</v>
      </c>
      <c r="BP28" s="34">
        <f>BF28*VLOOKUP(BP$12,別紙!$B$4:$E$10,MATCH("設備利用率",別紙!$B$4:$E$4,0),0)/100*8760/10^3</f>
        <v>771.03680399999996</v>
      </c>
      <c r="BQ28" s="34">
        <f>BG28*VLOOKUP(BQ$12,別紙!$B$4:$E$10,MATCH("設備利用率",別紙!$B$4:$E$4,0),0)/100*8760/10^3</f>
        <v>42363.360000000001</v>
      </c>
      <c r="BR28" s="34">
        <f>BH28*VLOOKUP(BR$12,別紙!$B$4:$E$10,MATCH("設備利用率",別紙!$B$4:$E$4,0),0)/100*8760/10^3</f>
        <v>236.52</v>
      </c>
      <c r="BS28" s="34">
        <f>BI28*VLOOKUP(BS$12,別紙!$B$4:$E$10,MATCH("設備利用率",別紙!$B$4:$E$4,0),0)/100*8760/10^3</f>
        <v>0</v>
      </c>
      <c r="BT28" s="34">
        <f>BJ28*VLOOKUP(BT$12,別紙!$B$4:$E$10,MATCH("設備利用率",別紙!$B$4:$E$4,0),0)/100*8760/10^3</f>
        <v>0</v>
      </c>
      <c r="BU28" s="34">
        <f t="shared" si="6"/>
        <v>43784.34494268</v>
      </c>
      <c r="BV28" s="36"/>
      <c r="BW28" s="33" t="str">
        <f t="shared" si="7"/>
        <v>36321</v>
      </c>
      <c r="BX28" s="33" t="str">
        <f t="shared" si="8"/>
        <v>佐那河内村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9348.5702418259752</v>
      </c>
      <c r="BZ28" s="36"/>
      <c r="CA28" s="33" t="str">
        <f t="shared" si="9"/>
        <v>36321</v>
      </c>
      <c r="CB28" s="33" t="str">
        <f t="shared" si="10"/>
        <v>佐那河内村</v>
      </c>
      <c r="CC28" s="223">
        <f t="shared" si="11"/>
        <v>4.422367570500798E-2</v>
      </c>
      <c r="CD28" s="223">
        <f t="shared" si="1"/>
        <v>8.2476441215614163E-2</v>
      </c>
      <c r="CE28" s="223">
        <f t="shared" si="1"/>
        <v>4.5315335825861576</v>
      </c>
      <c r="CF28" s="223">
        <f t="shared" si="1"/>
        <v>2.5300125461088969E-2</v>
      </c>
      <c r="CG28" s="223">
        <f t="shared" si="1"/>
        <v>0</v>
      </c>
      <c r="CH28" s="223">
        <f t="shared" si="1"/>
        <v>0</v>
      </c>
      <c r="CI28" s="223">
        <f t="shared" si="12"/>
        <v>4.683533824967868</v>
      </c>
      <c r="CK28" s="18" t="str">
        <f t="shared" si="13"/>
        <v>36321</v>
      </c>
      <c r="CL28" s="18" t="str">
        <f t="shared" si="14"/>
        <v>佐那河内村</v>
      </c>
      <c r="CM28" s="18">
        <f>VLOOKUP($CK28&amp;"_"&amp;$AZ$7,データシート1!$A:$BT,MATCH("ca_太陽光発電（10kW未満）",データシート1!$A$1:$BT$1,0),0)</f>
        <v>73</v>
      </c>
      <c r="CN28" s="18">
        <f>VLOOKUP($CK28&amp;"_"&amp;$AZ$5,データシート1!$A:$BT,MATCH("ab_家庭",データシート1!$A$1:$BT$1,0),0)</f>
        <v>944</v>
      </c>
      <c r="CO28" s="223">
        <f t="shared" si="15"/>
        <v>7.7330508474576273E-2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02450</v>
      </c>
      <c r="AY29" s="18" t="str">
        <f>IF(IFERROR(比較地域マスタ!$Z22,"")=0,"",IFERROR(比較地域マスタ!$Z22,""))</f>
        <v>新郷村</v>
      </c>
      <c r="BC29" s="844" t="str">
        <f t="shared" si="0"/>
        <v>02450</v>
      </c>
      <c r="BD29" s="1031" t="str">
        <f t="shared" si="2"/>
        <v>新郷村</v>
      </c>
      <c r="BE29" s="34">
        <f>VLOOKUP($BC29&amp;"_"&amp;$AZ$7,データシート1!$A:$BT,MATCH("cb_"&amp;BE$12,データシート1!$A$1:$BT$1,0),0)</f>
        <v>140</v>
      </c>
      <c r="BF29" s="34">
        <f>VLOOKUP($BC29&amp;"_"&amp;$AZ$7,データシート1!$A:$BT,MATCH("cb_"&amp;BF$12,データシート1!$A$1:$BT$1,0),0)</f>
        <v>2464.5</v>
      </c>
      <c r="BG29" s="34">
        <f>VLOOKUP($BC29&amp;"_"&amp;$AZ$7,データシート1!$A:$BT,MATCH("cb_"&amp;BG$12,データシート1!$A$1:$BT$1,0),0)</f>
        <v>18039</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20643.5</v>
      </c>
      <c r="BL29" s="36"/>
      <c r="BM29" s="844" t="str">
        <f t="shared" si="4"/>
        <v>02450</v>
      </c>
      <c r="BN29" s="1031" t="str">
        <f t="shared" si="5"/>
        <v>新郷村</v>
      </c>
      <c r="BO29" s="34">
        <f>BE29*VLOOKUP(BO$12,別紙!$B$4:$E$10,MATCH("設備利用率",別紙!$B$4:$E$4,0),0)/100*8760/10^3</f>
        <v>168.01679999999999</v>
      </c>
      <c r="BP29" s="34">
        <f>BF29*VLOOKUP(BP$12,別紙!$B$4:$E$10,MATCH("設備利用率",別紙!$B$4:$E$4,0),0)/100*8760/10^3</f>
        <v>3259.94202</v>
      </c>
      <c r="BQ29" s="34">
        <f>BG29*VLOOKUP(BQ$12,別紙!$B$4:$E$10,MATCH("設備利用率",別紙!$B$4:$E$4,0),0)/100*8760/10^3</f>
        <v>39189.366720000005</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42617.325540000005</v>
      </c>
      <c r="BV29" s="36"/>
      <c r="BW29" s="33" t="str">
        <f t="shared" si="7"/>
        <v>02450</v>
      </c>
      <c r="BX29" s="33" t="str">
        <f t="shared" si="8"/>
        <v>新郷村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8881.89493471063</v>
      </c>
      <c r="BZ29" s="36"/>
      <c r="CA29" s="33" t="str">
        <f t="shared" si="9"/>
        <v>02450</v>
      </c>
      <c r="CB29" s="33" t="str">
        <f t="shared" si="10"/>
        <v>新郷村</v>
      </c>
      <c r="CC29" s="223">
        <f t="shared" si="11"/>
        <v>1.8916774093260983E-2</v>
      </c>
      <c r="CD29" s="223">
        <f t="shared" ref="CD29:CD60" si="16">BP29/$BY29</f>
        <v>0.36703226552028656</v>
      </c>
      <c r="CE29" s="223">
        <f t="shared" ref="CE29:CE60" si="17">BQ29/$BY29</f>
        <v>4.4122754218637672</v>
      </c>
      <c r="CF29" s="223">
        <f t="shared" ref="CF29:CF60" si="18">BR29/$BY29</f>
        <v>0</v>
      </c>
      <c r="CG29" s="223">
        <f t="shared" ref="CG29:CG60" si="19">BS29/$BY29</f>
        <v>0</v>
      </c>
      <c r="CH29" s="223">
        <f t="shared" ref="CH29:CH60" si="20">BT29/$BY29</f>
        <v>0</v>
      </c>
      <c r="CI29" s="223">
        <f t="shared" si="12"/>
        <v>4.7982244614773153</v>
      </c>
      <c r="CK29" s="18" t="str">
        <f t="shared" si="13"/>
        <v>02450</v>
      </c>
      <c r="CL29" s="18" t="str">
        <f t="shared" si="14"/>
        <v>新郷村</v>
      </c>
      <c r="CM29" s="18">
        <f>VLOOKUP($CK29&amp;"_"&amp;$AZ$7,データシート1!$A:$BT,MATCH("ca_太陽光発電（10kW未満）",データシート1!$A$1:$BT$1,0),0)</f>
        <v>28</v>
      </c>
      <c r="CN29" s="18">
        <f>VLOOKUP($CK29&amp;"_"&amp;$AZ$5,データシート1!$A:$BT,MATCH("ab_家庭",データシート1!$A$1:$BT$1,0),0)</f>
        <v>901</v>
      </c>
      <c r="CO29" s="223">
        <f t="shared" si="15"/>
        <v>3.1076581576026639E-2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39301</v>
      </c>
      <c r="AY30" s="18" t="str">
        <f>IF(IFERROR(比較地域マスタ!$Z23,"")=0,"",IFERROR(比較地域マスタ!$Z23,""))</f>
        <v>東洋町</v>
      </c>
      <c r="BC30" s="844" t="str">
        <f t="shared" si="0"/>
        <v>39301</v>
      </c>
      <c r="BD30" s="1031" t="str">
        <f t="shared" si="2"/>
        <v>東洋町</v>
      </c>
      <c r="BE30" s="34">
        <f>VLOOKUP($BC30&amp;"_"&amp;$AZ$7,データシート1!$A:$BT,MATCH("cb_"&amp;BE$12,データシート1!$A$1:$BT$1,0),0)</f>
        <v>264.39499999999998</v>
      </c>
      <c r="BF30" s="34">
        <f>VLOOKUP($BC30&amp;"_"&amp;$AZ$7,データシート1!$A:$BT,MATCH("cb_"&amp;BF$12,データシート1!$A$1:$BT$1,0),0)</f>
        <v>4127.6100000000015</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4392.005000000001</v>
      </c>
      <c r="BL30" s="36"/>
      <c r="BM30" s="844" t="str">
        <f t="shared" si="4"/>
        <v>39301</v>
      </c>
      <c r="BN30" s="1031" t="str">
        <f t="shared" si="5"/>
        <v>東洋町</v>
      </c>
      <c r="BO30" s="34">
        <f>BE30*VLOOKUP(BO$12,別紙!$B$4:$E$10,MATCH("設備利用率",別紙!$B$4:$E$4,0),0)/100*8760/10^3</f>
        <v>317.30572739999997</v>
      </c>
      <c r="BP30" s="34">
        <f>BF30*VLOOKUP(BP$12,別紙!$B$4:$E$10,MATCH("設備利用率",別紙!$B$4:$E$4,0),0)/100*8760/10^3</f>
        <v>5459.8374036000014</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5777.1431310000016</v>
      </c>
      <c r="BV30" s="36"/>
      <c r="BW30" s="33" t="str">
        <f t="shared" si="7"/>
        <v>39301</v>
      </c>
      <c r="BX30" s="33" t="str">
        <f t="shared" si="8"/>
        <v>東洋町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9928.0843790202671</v>
      </c>
      <c r="BZ30" s="36"/>
      <c r="CA30" s="33" t="str">
        <f t="shared" si="9"/>
        <v>39301</v>
      </c>
      <c r="CB30" s="33" t="str">
        <f t="shared" si="10"/>
        <v>東洋町</v>
      </c>
      <c r="CC30" s="223">
        <f t="shared" si="11"/>
        <v>3.1960418071236479E-2</v>
      </c>
      <c r="CD30" s="223">
        <f t="shared" si="16"/>
        <v>0.54993865837175671</v>
      </c>
      <c r="CE30" s="223">
        <f t="shared" si="17"/>
        <v>0</v>
      </c>
      <c r="CF30" s="223">
        <f t="shared" si="18"/>
        <v>0</v>
      </c>
      <c r="CG30" s="223">
        <f t="shared" si="19"/>
        <v>0</v>
      </c>
      <c r="CH30" s="223">
        <f t="shared" si="20"/>
        <v>0</v>
      </c>
      <c r="CI30" s="223">
        <f t="shared" si="12"/>
        <v>0.58189907644299321</v>
      </c>
      <c r="CK30" s="18" t="str">
        <f t="shared" si="13"/>
        <v>39301</v>
      </c>
      <c r="CL30" s="18" t="str">
        <f t="shared" si="14"/>
        <v>東洋町</v>
      </c>
      <c r="CM30" s="18">
        <f>VLOOKUP($CK30&amp;"_"&amp;$AZ$7,データシート1!$A:$BT,MATCH("ca_太陽光発電（10kW未満）",データシート1!$A$1:$BT$1,0),0)</f>
        <v>59</v>
      </c>
      <c r="CN30" s="18">
        <f>VLOOKUP($CK30&amp;"_"&amp;$AZ$5,データシート1!$A:$BT,MATCH("ab_家庭",データシート1!$A$1:$BT$1,0),0)</f>
        <v>1340</v>
      </c>
      <c r="CO30" s="223">
        <f t="shared" si="15"/>
        <v>4.4029850746268653E-2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01436</v>
      </c>
      <c r="AY31" s="18" t="str">
        <f>IF(IFERROR(比較地域マスタ!$Z24,"")=0,"",IFERROR(比較地域マスタ!$Z24,""))</f>
        <v>雨竜町</v>
      </c>
      <c r="BC31" s="844" t="str">
        <f t="shared" si="0"/>
        <v>01436</v>
      </c>
      <c r="BD31" s="1031" t="str">
        <f t="shared" si="2"/>
        <v>雨竜町</v>
      </c>
      <c r="BE31" s="34">
        <f>VLOOKUP($BC31&amp;"_"&amp;$AZ$7,データシート1!$A:$BT,MATCH("cb_"&amp;BE$12,データシート1!$A$1:$BT$1,0),0)</f>
        <v>88.9</v>
      </c>
      <c r="BF31" s="34">
        <f>VLOOKUP($BC31&amp;"_"&amp;$AZ$7,データシート1!$A:$BT,MATCH("cb_"&amp;BF$12,データシート1!$A$1:$BT$1,0),0)</f>
        <v>67.7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156.60000000000002</v>
      </c>
      <c r="BL31" s="36"/>
      <c r="BM31" s="844" t="str">
        <f t="shared" si="4"/>
        <v>01436</v>
      </c>
      <c r="BN31" s="1031" t="str">
        <f t="shared" si="5"/>
        <v>雨竜町</v>
      </c>
      <c r="BO31" s="34">
        <f>BE31*VLOOKUP(BO$12,別紙!$B$4:$E$10,MATCH("設備利用率",別紙!$B$4:$E$4,0),0)/100*8760/10^3</f>
        <v>106.690668</v>
      </c>
      <c r="BP31" s="34">
        <f>BF31*VLOOKUP(BP$12,別紙!$B$4:$E$10,MATCH("設備利用率",別紙!$B$4:$E$4,0),0)/100*8760/10^3</f>
        <v>89.550851999999992</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196.24151999999998</v>
      </c>
      <c r="BV31" s="36"/>
      <c r="BW31" s="33" t="str">
        <f t="shared" si="7"/>
        <v>01436</v>
      </c>
      <c r="BX31" s="33" t="str">
        <f t="shared" si="8"/>
        <v>雨竜町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10832.924535472688</v>
      </c>
      <c r="BZ31" s="36"/>
      <c r="CA31" s="33" t="str">
        <f t="shared" si="9"/>
        <v>01436</v>
      </c>
      <c r="CB31" s="33" t="str">
        <f t="shared" si="10"/>
        <v>雨竜町</v>
      </c>
      <c r="CC31" s="223">
        <f t="shared" si="11"/>
        <v>9.8487409979307692E-3</v>
      </c>
      <c r="CD31" s="223">
        <f t="shared" si="16"/>
        <v>8.2665444319088011E-3</v>
      </c>
      <c r="CE31" s="223">
        <f t="shared" si="17"/>
        <v>0</v>
      </c>
      <c r="CF31" s="223">
        <f t="shared" si="18"/>
        <v>0</v>
      </c>
      <c r="CG31" s="223">
        <f t="shared" si="19"/>
        <v>0</v>
      </c>
      <c r="CH31" s="223">
        <f t="shared" si="20"/>
        <v>0</v>
      </c>
      <c r="CI31" s="223">
        <f t="shared" si="12"/>
        <v>1.8115285429839569E-2</v>
      </c>
      <c r="CK31" s="18" t="str">
        <f t="shared" si="13"/>
        <v>01436</v>
      </c>
      <c r="CL31" s="18" t="str">
        <f t="shared" si="14"/>
        <v>雨竜町</v>
      </c>
      <c r="CM31" s="18">
        <f>VLOOKUP($CK31&amp;"_"&amp;$AZ$7,データシート1!$A:$BT,MATCH("ca_太陽光発電（10kW未満）",データシート1!$A$1:$BT$1,0),0)</f>
        <v>16</v>
      </c>
      <c r="CN31" s="18">
        <f>VLOOKUP($CK31&amp;"_"&amp;$AZ$5,データシート1!$A:$BT,MATCH("ab_家庭",データシート1!$A$1:$BT$1,0),0)</f>
        <v>1053</v>
      </c>
      <c r="CO31" s="223">
        <f t="shared" si="15"/>
        <v>1.5194681861348529E-2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01520</v>
      </c>
      <c r="AY32" s="18" t="str">
        <f>IF(IFERROR(比較地域マスタ!$Z25,"")=0,"",IFERROR(比較地域マスタ!$Z25,""))</f>
        <v>幌延町</v>
      </c>
      <c r="AZ32" s="22"/>
      <c r="BA32" s="22"/>
      <c r="BB32" s="22"/>
      <c r="BC32" s="844" t="str">
        <f t="shared" si="0"/>
        <v>01520</v>
      </c>
      <c r="BD32" s="1031" t="str">
        <f t="shared" si="2"/>
        <v>幌延町</v>
      </c>
      <c r="BE32" s="34">
        <f>VLOOKUP($BC32&amp;"_"&amp;$AZ$7,データシート1!$A:$BT,MATCH("cb_"&amp;BE$12,データシート1!$A$1:$BT$1,0),0)</f>
        <v>328.39000000000004</v>
      </c>
      <c r="BF32" s="34">
        <f>VLOOKUP($BC32&amp;"_"&amp;$AZ$7,データシート1!$A:$BT,MATCH("cb_"&amp;BF$12,データシート1!$A$1:$BT$1,0),0)</f>
        <v>267.88</v>
      </c>
      <c r="BG32" s="34">
        <f>VLOOKUP($BC32&amp;"_"&amp;$AZ$7,データシート1!$A:$BT,MATCH("cb_"&amp;BG$12,データシート1!$A$1:$BT$1,0),0)</f>
        <v>68673.399999999994</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69269.67</v>
      </c>
      <c r="BL32" s="36"/>
      <c r="BM32" s="844" t="str">
        <f t="shared" si="4"/>
        <v>01520</v>
      </c>
      <c r="BN32" s="1031" t="str">
        <f t="shared" si="5"/>
        <v>幌延町</v>
      </c>
      <c r="BO32" s="34">
        <f>BE32*VLOOKUP(BO$12,別紙!$B$4:$E$10,MATCH("設備利用率",別紙!$B$4:$E$4,0),0)/100*8760/10^3</f>
        <v>394.10740679999998</v>
      </c>
      <c r="BP32" s="34">
        <f>BF32*VLOOKUP(BP$12,別紙!$B$4:$E$10,MATCH("設備利用率",別紙!$B$4:$E$4,0),0)/100*8760/10^3</f>
        <v>354.34094880000004</v>
      </c>
      <c r="BQ32" s="34">
        <f>BG32*VLOOKUP(BQ$12,別紙!$B$4:$E$10,MATCH("設備利用率",別紙!$B$4:$E$4,0),0)/100*8760/10^3</f>
        <v>149191.588032</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149940.0363876</v>
      </c>
      <c r="BV32" s="36"/>
      <c r="BW32" s="33" t="str">
        <f t="shared" si="7"/>
        <v>01520</v>
      </c>
      <c r="BX32" s="33" t="str">
        <f t="shared" si="8"/>
        <v>幌延町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22556.359625084737</v>
      </c>
      <c r="BZ32" s="36"/>
      <c r="CA32" s="33" t="str">
        <f t="shared" si="9"/>
        <v>01520</v>
      </c>
      <c r="CB32" s="33" t="str">
        <f t="shared" si="10"/>
        <v>幌延町</v>
      </c>
      <c r="CC32" s="223">
        <f t="shared" si="11"/>
        <v>1.7472119320252211E-2</v>
      </c>
      <c r="CD32" s="223">
        <f t="shared" si="16"/>
        <v>1.5709137231787192E-2</v>
      </c>
      <c r="CE32" s="223">
        <f t="shared" si="17"/>
        <v>6.6141695961473008</v>
      </c>
      <c r="CF32" s="223">
        <f t="shared" si="18"/>
        <v>0</v>
      </c>
      <c r="CG32" s="223">
        <f t="shared" si="19"/>
        <v>0</v>
      </c>
      <c r="CH32" s="223">
        <f t="shared" si="20"/>
        <v>0</v>
      </c>
      <c r="CI32" s="223">
        <f t="shared" si="12"/>
        <v>6.6473508526993408</v>
      </c>
      <c r="CJ32" s="22"/>
      <c r="CK32" s="18" t="str">
        <f t="shared" si="13"/>
        <v>01520</v>
      </c>
      <c r="CL32" s="18" t="str">
        <f t="shared" si="14"/>
        <v>幌延町</v>
      </c>
      <c r="CM32" s="18">
        <f>VLOOKUP($CK32&amp;"_"&amp;$AZ$7,データシート1!$A:$BT,MATCH("ca_太陽光発電（10kW未満）",データシート1!$A$1:$BT$1,0),0)</f>
        <v>40</v>
      </c>
      <c r="CN32" s="18">
        <f>VLOOKUP($CK32&amp;"_"&amp;$AZ$5,データシート1!$A:$BT,MATCH("ab_家庭",データシート1!$A$1:$BT$1,0),0)</f>
        <v>1230</v>
      </c>
      <c r="CO32" s="223">
        <f t="shared" si="15"/>
        <v>3.2520325203252036E-2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21507</v>
      </c>
      <c r="AY33" s="18" t="str">
        <f>IF(IFERROR(比較地域マスタ!$Z26,"")=0,"",IFERROR(比較地域マスタ!$Z26,""))</f>
        <v>東白川村</v>
      </c>
      <c r="BC33" s="844" t="str">
        <f t="shared" si="0"/>
        <v>21507</v>
      </c>
      <c r="BD33" s="1031" t="str">
        <f t="shared" si="2"/>
        <v>東白川村</v>
      </c>
      <c r="BE33" s="34">
        <f>VLOOKUP($BC33&amp;"_"&amp;$AZ$7,データシート1!$A:$BT,MATCH("cb_"&amp;BE$12,データシート1!$A$1:$BT$1,0),0)</f>
        <v>343.6</v>
      </c>
      <c r="BF33" s="34">
        <f>VLOOKUP($BC33&amp;"_"&amp;$AZ$7,データシート1!$A:$BT,MATCH("cb_"&amp;BF$12,データシート1!$A$1:$BT$1,0),0)</f>
        <v>3623.3000000000011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3966.900000000001</v>
      </c>
      <c r="BL33" s="36"/>
      <c r="BM33" s="844" t="str">
        <f t="shared" si="4"/>
        <v>21507</v>
      </c>
      <c r="BN33" s="1031" t="str">
        <f t="shared" si="5"/>
        <v>東白川村</v>
      </c>
      <c r="BO33" s="34">
        <f>BE33*VLOOKUP(BO$12,別紙!$B$4:$E$10,MATCH("設備利用率",別紙!$B$4:$E$4,0),0)/100*8760/10^3</f>
        <v>412.36123200000003</v>
      </c>
      <c r="BP33" s="34">
        <f>BF33*VLOOKUP(BP$12,別紙!$B$4:$E$10,MATCH("設備利用率",別紙!$B$4:$E$4,0),0)/100*8760/10^3</f>
        <v>4792.7563080000018</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5205.117540000002</v>
      </c>
      <c r="BV33" s="36"/>
      <c r="BW33" s="33" t="str">
        <f t="shared" si="7"/>
        <v>21507</v>
      </c>
      <c r="BX33" s="33" t="str">
        <f t="shared" si="8"/>
        <v>東白川村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11778.448100714946</v>
      </c>
      <c r="BZ33" s="36"/>
      <c r="CA33" s="33" t="str">
        <f t="shared" si="9"/>
        <v>21507</v>
      </c>
      <c r="CB33" s="33" t="str">
        <f t="shared" si="10"/>
        <v>東白川村</v>
      </c>
      <c r="CC33" s="223">
        <f t="shared" si="11"/>
        <v>3.5009810161235916E-2</v>
      </c>
      <c r="CD33" s="223">
        <f t="shared" si="16"/>
        <v>0.40690898045465629</v>
      </c>
      <c r="CE33" s="223">
        <f t="shared" si="17"/>
        <v>0</v>
      </c>
      <c r="CF33" s="223">
        <f t="shared" si="18"/>
        <v>0</v>
      </c>
      <c r="CG33" s="223">
        <f t="shared" si="19"/>
        <v>0</v>
      </c>
      <c r="CH33" s="223">
        <f t="shared" si="20"/>
        <v>0</v>
      </c>
      <c r="CI33" s="223">
        <f t="shared" si="12"/>
        <v>0.44191879061589223</v>
      </c>
      <c r="CK33" s="18" t="str">
        <f t="shared" si="13"/>
        <v>21507</v>
      </c>
      <c r="CL33" s="18" t="str">
        <f t="shared" si="14"/>
        <v>東白川村</v>
      </c>
      <c r="CM33" s="18">
        <f>VLOOKUP($CK33&amp;"_"&amp;$AZ$7,データシート1!$A:$BT,MATCH("ca_太陽光発電（10kW未満）",データシート1!$A$1:$BT$1,0),0)</f>
        <v>63</v>
      </c>
      <c r="CN33" s="18">
        <f>VLOOKUP($CK33&amp;"_"&amp;$AZ$5,データシート1!$A:$BT,MATCH("ab_家庭",データシート1!$A$1:$BT$1,0),0)</f>
        <v>825</v>
      </c>
      <c r="CO33" s="223">
        <f t="shared" si="15"/>
        <v>7.636363636363637E-2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01397</v>
      </c>
      <c r="AY34" s="18" t="str">
        <f>IF(IFERROR(比較地域マスタ!$Z27,"")=0,"",IFERROR(比較地域マスタ!$Z27,""))</f>
        <v>留寿都村</v>
      </c>
      <c r="BC34" s="844" t="str">
        <f t="shared" si="0"/>
        <v>01397</v>
      </c>
      <c r="BD34" s="1031" t="str">
        <f t="shared" si="2"/>
        <v>留寿都村</v>
      </c>
      <c r="BE34" s="34">
        <f>VLOOKUP($BC34&amp;"_"&amp;$AZ$7,データシート1!$A:$BT,MATCH("cb_"&amp;BE$12,データシート1!$A$1:$BT$1,0),0)</f>
        <v>62.38</v>
      </c>
      <c r="BF34" s="34">
        <f>VLOOKUP($BC34&amp;"_"&amp;$AZ$7,データシート1!$A:$BT,MATCH("cb_"&amp;BF$12,データシート1!$A$1:$BT$1,0),0)</f>
        <v>0</v>
      </c>
      <c r="BG34" s="34">
        <f>VLOOKUP($BC34&amp;"_"&amp;$AZ$7,データシート1!$A:$BT,MATCH("cb_"&amp;BG$12,データシート1!$A$1:$BT$1,0),0)</f>
        <v>60800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60862.38</v>
      </c>
      <c r="BL34" s="36"/>
      <c r="BM34" s="844" t="str">
        <f t="shared" si="4"/>
        <v>01397</v>
      </c>
      <c r="BN34" s="1031" t="str">
        <f t="shared" si="5"/>
        <v>留寿都村</v>
      </c>
      <c r="BO34" s="34">
        <f>BE34*VLOOKUP(BO$12,別紙!$B$4:$E$10,MATCH("設備利用率",別紙!$B$4:$E$4,0),0)/100*8760/10^3</f>
        <v>74.863485600000004</v>
      </c>
      <c r="BP34" s="34">
        <f>BF34*VLOOKUP(BP$12,別紙!$B$4:$E$10,MATCH("設備利用率",別紙!$B$4:$E$4,0),0)/100*8760/10^3</f>
        <v>0</v>
      </c>
      <c r="BQ34" s="34">
        <f>BG34*VLOOKUP(BQ$12,別紙!$B$4:$E$10,MATCH("設備利用率",別紙!$B$4:$E$4,0),0)/100*8760/10^3</f>
        <v>132086.78400000001</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132161.64748560003</v>
      </c>
      <c r="BV34" s="36"/>
      <c r="BW34" s="33" t="str">
        <f t="shared" si="7"/>
        <v>01397</v>
      </c>
      <c r="BX34" s="33" t="str">
        <f t="shared" si="8"/>
        <v>留寿都村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9379.2767139144253</v>
      </c>
      <c r="BZ34" s="36"/>
      <c r="CA34" s="33" t="str">
        <f t="shared" si="9"/>
        <v>01397</v>
      </c>
      <c r="CB34" s="33" t="str">
        <f t="shared" si="10"/>
        <v>留寿都村</v>
      </c>
      <c r="CC34" s="223">
        <f t="shared" si="11"/>
        <v>7.9817973052162833E-3</v>
      </c>
      <c r="CD34" s="223">
        <f t="shared" si="16"/>
        <v>0</v>
      </c>
      <c r="CE34" s="223">
        <f t="shared" si="17"/>
        <v>14.08283261373934</v>
      </c>
      <c r="CF34" s="223">
        <f t="shared" si="18"/>
        <v>0</v>
      </c>
      <c r="CG34" s="223">
        <f t="shared" si="19"/>
        <v>0</v>
      </c>
      <c r="CH34" s="223">
        <f t="shared" si="20"/>
        <v>0</v>
      </c>
      <c r="CI34" s="223">
        <f t="shared" si="12"/>
        <v>14.090814411044558</v>
      </c>
      <c r="CK34" s="18" t="str">
        <f t="shared" si="13"/>
        <v>01397</v>
      </c>
      <c r="CL34" s="18" t="str">
        <f t="shared" si="14"/>
        <v>留寿都村</v>
      </c>
      <c r="CM34" s="18">
        <f>VLOOKUP($CK34&amp;"_"&amp;$AZ$7,データシート1!$A:$BT,MATCH("ca_太陽光発電（10kW未満）",データシート1!$A$1:$BT$1,0),0)</f>
        <v>10</v>
      </c>
      <c r="CN34" s="18">
        <f>VLOOKUP($CK34&amp;"_"&amp;$AZ$5,データシート1!$A:$BT,MATCH("ab_家庭",データシート1!$A$1:$BT$1,0),0)</f>
        <v>1027</v>
      </c>
      <c r="CO34" s="223">
        <f t="shared" si="15"/>
        <v>9.7370983446932822E-3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13307</v>
      </c>
      <c r="AY35" s="18" t="str">
        <f>IF(IFERROR(比較地域マスタ!$Z28,"")=0,"",IFERROR(比較地域マスタ!$Z28,""))</f>
        <v>檜原村</v>
      </c>
      <c r="BC35" s="844" t="str">
        <f t="shared" si="0"/>
        <v>13307</v>
      </c>
      <c r="BD35" s="1031" t="str">
        <f t="shared" si="2"/>
        <v>檜原村</v>
      </c>
      <c r="BE35" s="34">
        <f>VLOOKUP($BC35&amp;"_"&amp;$AZ$7,データシート1!$A:$BT,MATCH("cb_"&amp;BE$12,データシート1!$A$1:$BT$1,0),0)</f>
        <v>71.399999999999991</v>
      </c>
      <c r="BF35" s="34">
        <f>VLOOKUP($BC35&amp;"_"&amp;$AZ$7,データシート1!$A:$BT,MATCH("cb_"&amp;BF$12,データシート1!$A$1:$BT$1,0),0)</f>
        <v>10</v>
      </c>
      <c r="BG35" s="34">
        <f>VLOOKUP($BC35&amp;"_"&amp;$AZ$7,データシート1!$A:$BT,MATCH("cb_"&amp;BG$12,データシート1!$A$1:$BT$1,0),0)</f>
        <v>0</v>
      </c>
      <c r="BH35" s="34">
        <f>VLOOKUP($BC35&amp;"_"&amp;$AZ$7,データシート1!$A:$BT,MATCH("cb_"&amp;BH$12,データシート1!$A$1:$BT$1,0),0)</f>
        <v>49.9</v>
      </c>
      <c r="BI35" s="34">
        <f>VLOOKUP($BC35&amp;"_"&amp;$AZ$7,データシート1!$A:$BT,MATCH("cb_"&amp;BI$12,データシート1!$A$1:$BT$1,0),0)</f>
        <v>0</v>
      </c>
      <c r="BJ35" s="34">
        <f>VLOOKUP($BC35&amp;"_"&amp;$AZ$7,データシート1!$A:$BT,MATCH("cb_"&amp;BJ$12,データシート1!$A$1:$BT$1,0),0)</f>
        <v>0</v>
      </c>
      <c r="BK35" s="34">
        <f t="shared" si="3"/>
        <v>131.29999999999998</v>
      </c>
      <c r="BL35" s="36"/>
      <c r="BM35" s="844" t="str">
        <f t="shared" si="4"/>
        <v>13307</v>
      </c>
      <c r="BN35" s="1031" t="str">
        <f t="shared" si="5"/>
        <v>檜原村</v>
      </c>
      <c r="BO35" s="34">
        <f>BE35*VLOOKUP(BO$12,別紙!$B$4:$E$10,MATCH("設備利用率",別紙!$B$4:$E$4,0),0)/100*8760/10^3</f>
        <v>85.688567999999989</v>
      </c>
      <c r="BP35" s="34">
        <f>BF35*VLOOKUP(BP$12,別紙!$B$4:$E$10,MATCH("設備利用率",別紙!$B$4:$E$4,0),0)/100*8760/10^3</f>
        <v>13.227600000000001</v>
      </c>
      <c r="BQ35" s="34">
        <f>BG35*VLOOKUP(BQ$12,別紙!$B$4:$E$10,MATCH("設備利用率",別紙!$B$4:$E$4,0),0)/100*8760/10^3</f>
        <v>0</v>
      </c>
      <c r="BR35" s="34">
        <f>BH35*VLOOKUP(BR$12,別紙!$B$4:$E$10,MATCH("設備利用率",別紙!$B$4:$E$4,0),0)/100*8760/10^3</f>
        <v>262.27440000000001</v>
      </c>
      <c r="BS35" s="34">
        <f>BI35*VLOOKUP(BS$12,別紙!$B$4:$E$10,MATCH("設備利用率",別紙!$B$4:$E$4,0),0)/100*8760/10^3</f>
        <v>0</v>
      </c>
      <c r="BT35" s="34">
        <f>BJ35*VLOOKUP(BT$12,別紙!$B$4:$E$10,MATCH("設備利用率",別紙!$B$4:$E$4,0),0)/100*8760/10^3</f>
        <v>0</v>
      </c>
      <c r="BU35" s="34">
        <f t="shared" si="6"/>
        <v>361.19056799999998</v>
      </c>
      <c r="BV35" s="36"/>
      <c r="BW35" s="33" t="str">
        <f t="shared" si="7"/>
        <v>13307</v>
      </c>
      <c r="BX35" s="33" t="str">
        <f t="shared" si="8"/>
        <v>檜原村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10733.703218354975</v>
      </c>
      <c r="BZ35" s="36"/>
      <c r="CA35" s="33" t="str">
        <f t="shared" si="9"/>
        <v>13307</v>
      </c>
      <c r="CB35" s="33" t="str">
        <f t="shared" si="10"/>
        <v>檜原村</v>
      </c>
      <c r="CC35" s="223">
        <f t="shared" si="11"/>
        <v>7.9831318471214868E-3</v>
      </c>
      <c r="CD35" s="223">
        <f t="shared" si="16"/>
        <v>1.232342624992685E-3</v>
      </c>
      <c r="CE35" s="223">
        <f t="shared" si="17"/>
        <v>0</v>
      </c>
      <c r="CF35" s="223">
        <f t="shared" si="18"/>
        <v>2.4434661054490721E-2</v>
      </c>
      <c r="CG35" s="223">
        <f t="shared" si="19"/>
        <v>0</v>
      </c>
      <c r="CH35" s="223">
        <f t="shared" si="20"/>
        <v>0</v>
      </c>
      <c r="CI35" s="223">
        <f t="shared" si="12"/>
        <v>3.3650135526604889E-2</v>
      </c>
      <c r="CK35" s="18" t="str">
        <f t="shared" si="13"/>
        <v>13307</v>
      </c>
      <c r="CL35" s="18" t="str">
        <f t="shared" si="14"/>
        <v>檜原村</v>
      </c>
      <c r="CM35" s="18">
        <f>VLOOKUP($CK35&amp;"_"&amp;$AZ$7,データシート1!$A:$BT,MATCH("ca_太陽光発電（10kW未満）",データシート1!$A$1:$BT$1,0),0)</f>
        <v>13</v>
      </c>
      <c r="CN35" s="18">
        <f>VLOOKUP($CK35&amp;"_"&amp;$AZ$5,データシート1!$A:$BT,MATCH("ab_家庭",データシート1!$A$1:$BT$1,0),0)</f>
        <v>1127</v>
      </c>
      <c r="CO35" s="223">
        <f t="shared" si="15"/>
        <v>1.1535048802129548E-2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43507</v>
      </c>
      <c r="AY36" s="18" t="str">
        <f>IF(IFERROR(比較地域マスタ!$Z29,"")=0,"",IFERROR(比較地域マスタ!$Z29,""))</f>
        <v>水上村</v>
      </c>
      <c r="BC36" s="844" t="str">
        <f t="shared" si="0"/>
        <v>43507</v>
      </c>
      <c r="BD36" s="1031" t="str">
        <f t="shared" si="2"/>
        <v>水上村</v>
      </c>
      <c r="BE36" s="34">
        <f>VLOOKUP($BC36&amp;"_"&amp;$AZ$7,データシート1!$A:$BT,MATCH("cb_"&amp;BE$12,データシート1!$A$1:$BT$1,0),0)</f>
        <v>546.39</v>
      </c>
      <c r="BF36" s="34">
        <f>VLOOKUP($BC36&amp;"_"&amp;$AZ$7,データシート1!$A:$BT,MATCH("cb_"&amp;BF$12,データシート1!$A$1:$BT$1,0),0)</f>
        <v>2000</v>
      </c>
      <c r="BG36" s="34">
        <f>VLOOKUP($BC36&amp;"_"&amp;$AZ$7,データシート1!$A:$BT,MATCH("cb_"&amp;BG$12,データシート1!$A$1:$BT$1,0),0)</f>
        <v>0</v>
      </c>
      <c r="BH36" s="34">
        <f>VLOOKUP($BC36&amp;"_"&amp;$AZ$7,データシート1!$A:$BT,MATCH("cb_"&amp;BH$12,データシート1!$A$1:$BT$1,0),0)</f>
        <v>15629.6</v>
      </c>
      <c r="BI36" s="34">
        <f>VLOOKUP($BC36&amp;"_"&amp;$AZ$7,データシート1!$A:$BT,MATCH("cb_"&amp;BI$12,データシート1!$A$1:$BT$1,0),0)</f>
        <v>0</v>
      </c>
      <c r="BJ36" s="34">
        <f>VLOOKUP($BC36&amp;"_"&amp;$AZ$7,データシート1!$A:$BT,MATCH("cb_"&amp;BJ$12,データシート1!$A$1:$BT$1,0),0)</f>
        <v>0</v>
      </c>
      <c r="BK36" s="34">
        <f t="shared" si="3"/>
        <v>18175.990000000002</v>
      </c>
      <c r="BL36" s="36"/>
      <c r="BM36" s="844" t="str">
        <f t="shared" si="4"/>
        <v>43507</v>
      </c>
      <c r="BN36" s="1031" t="str">
        <f t="shared" si="5"/>
        <v>水上村</v>
      </c>
      <c r="BO36" s="34">
        <f>BE36*VLOOKUP(BO$12,別紙!$B$4:$E$10,MATCH("設備利用率",別紙!$B$4:$E$4,0),0)/100*8760/10^3</f>
        <v>655.73356680000006</v>
      </c>
      <c r="BP36" s="34">
        <f>BF36*VLOOKUP(BP$12,別紙!$B$4:$E$10,MATCH("設備利用率",別紙!$B$4:$E$4,0),0)/100*8760/10^3</f>
        <v>2645.52</v>
      </c>
      <c r="BQ36" s="34">
        <f>BG36*VLOOKUP(BQ$12,別紙!$B$4:$E$10,MATCH("設備利用率",別紙!$B$4:$E$4,0),0)/100*8760/10^3</f>
        <v>0</v>
      </c>
      <c r="BR36" s="34">
        <f>BH36*VLOOKUP(BR$12,別紙!$B$4:$E$10,MATCH("設備利用率",別紙!$B$4:$E$4,0),0)/100*8760/10^3</f>
        <v>82149.17760000001</v>
      </c>
      <c r="BS36" s="34">
        <f>BI36*VLOOKUP(BS$12,別紙!$B$4:$E$10,MATCH("設備利用率",別紙!$B$4:$E$4,0),0)/100*8760/10^3</f>
        <v>0</v>
      </c>
      <c r="BT36" s="34">
        <f>BJ36*VLOOKUP(BT$12,別紙!$B$4:$E$10,MATCH("設備利用率",別紙!$B$4:$E$4,0),0)/100*8760/10^3</f>
        <v>0</v>
      </c>
      <c r="BU36" s="34">
        <f t="shared" si="6"/>
        <v>85450.431166800015</v>
      </c>
      <c r="BV36" s="36"/>
      <c r="BW36" s="33" t="str">
        <f t="shared" si="7"/>
        <v>43507</v>
      </c>
      <c r="BX36" s="33" t="str">
        <f t="shared" si="8"/>
        <v>水上村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9152.8368760701505</v>
      </c>
      <c r="BZ36" s="36"/>
      <c r="CA36" s="33" t="str">
        <f t="shared" si="9"/>
        <v>43507</v>
      </c>
      <c r="CB36" s="33" t="str">
        <f t="shared" si="10"/>
        <v>水上村</v>
      </c>
      <c r="CC36" s="223">
        <f t="shared" si="11"/>
        <v>7.1642658519829858E-2</v>
      </c>
      <c r="CD36" s="223">
        <f t="shared" si="16"/>
        <v>0.28903825511373876</v>
      </c>
      <c r="CE36" s="223">
        <f t="shared" si="17"/>
        <v>0</v>
      </c>
      <c r="CF36" s="223">
        <f t="shared" si="18"/>
        <v>8.9752694942894546</v>
      </c>
      <c r="CG36" s="223">
        <f t="shared" si="19"/>
        <v>0</v>
      </c>
      <c r="CH36" s="223">
        <f t="shared" si="20"/>
        <v>0</v>
      </c>
      <c r="CI36" s="223">
        <f t="shared" si="12"/>
        <v>9.3359504079230238</v>
      </c>
      <c r="CK36" s="18" t="str">
        <f t="shared" si="13"/>
        <v>43507</v>
      </c>
      <c r="CL36" s="18" t="str">
        <f t="shared" si="14"/>
        <v>水上村</v>
      </c>
      <c r="CM36" s="18">
        <f>VLOOKUP($CK36&amp;"_"&amp;$AZ$7,データシート1!$A:$BT,MATCH("ca_太陽光発電（10kW未満）",データシート1!$A$1:$BT$1,0),0)</f>
        <v>98</v>
      </c>
      <c r="CN36" s="18">
        <f>VLOOKUP($CK36&amp;"_"&amp;$AZ$5,データシート1!$A:$BT,MATCH("ab_家庭",データシート1!$A$1:$BT$1,0),0)</f>
        <v>856</v>
      </c>
      <c r="CO36" s="223">
        <f t="shared" si="15"/>
        <v>0.11448598130841121</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05327</v>
      </c>
      <c r="AY37" s="18" t="str">
        <f>IF(IFERROR(比較地域マスタ!$Z30,"")=0,"",IFERROR(比較地域マスタ!$Z30,""))</f>
        <v>上小阿仁村</v>
      </c>
      <c r="BC37" s="844" t="str">
        <f t="shared" si="0"/>
        <v>05327</v>
      </c>
      <c r="BD37" s="1031" t="str">
        <f t="shared" si="2"/>
        <v>上小阿仁村</v>
      </c>
      <c r="BE37" s="34">
        <f>VLOOKUP($BC37&amp;"_"&amp;$AZ$7,データシート1!$A:$BT,MATCH("cb_"&amp;BE$12,データシート1!$A$1:$BT$1,0),0)</f>
        <v>61.9</v>
      </c>
      <c r="BF37" s="34">
        <f>VLOOKUP($BC37&amp;"_"&amp;$AZ$7,データシート1!$A:$BT,MATCH("cb_"&amp;BF$12,データシート1!$A$1:$BT$1,0),0)</f>
        <v>811.5</v>
      </c>
      <c r="BG37" s="34">
        <f>VLOOKUP($BC37&amp;"_"&amp;$AZ$7,データシート1!$A:$BT,MATCH("cb_"&amp;BG$12,データシート1!$A$1:$BT$1,0),0)</f>
        <v>0</v>
      </c>
      <c r="BH37" s="34">
        <f>VLOOKUP($BC37&amp;"_"&amp;$AZ$7,データシート1!$A:$BT,MATCH("cb_"&amp;BH$12,データシート1!$A$1:$BT$1,0),0)</f>
        <v>450</v>
      </c>
      <c r="BI37" s="34">
        <f>VLOOKUP($BC37&amp;"_"&amp;$AZ$7,データシート1!$A:$BT,MATCH("cb_"&amp;BI$12,データシート1!$A$1:$BT$1,0),0)</f>
        <v>0</v>
      </c>
      <c r="BJ37" s="34">
        <f>VLOOKUP($BC37&amp;"_"&amp;$AZ$7,データシート1!$A:$BT,MATCH("cb_"&amp;BJ$12,データシート1!$A$1:$BT$1,0),0)</f>
        <v>0</v>
      </c>
      <c r="BK37" s="34">
        <f t="shared" si="3"/>
        <v>1323.4</v>
      </c>
      <c r="BL37" s="36"/>
      <c r="BM37" s="844" t="str">
        <f t="shared" si="4"/>
        <v>05327</v>
      </c>
      <c r="BN37" s="1031" t="str">
        <f t="shared" si="5"/>
        <v>上小阿仁村</v>
      </c>
      <c r="BO37" s="34">
        <f>BE37*VLOOKUP(BO$12,別紙!$B$4:$E$10,MATCH("設備利用率",別紙!$B$4:$E$4,0),0)/100*8760/10^3</f>
        <v>74.287428000000006</v>
      </c>
      <c r="BP37" s="34">
        <f>BF37*VLOOKUP(BP$12,別紙!$B$4:$E$10,MATCH("設備利用率",別紙!$B$4:$E$4,0),0)/100*8760/10^3</f>
        <v>1073.41974</v>
      </c>
      <c r="BQ37" s="34">
        <f>BG37*VLOOKUP(BQ$12,別紙!$B$4:$E$10,MATCH("設備利用率",別紙!$B$4:$E$4,0),0)/100*8760/10^3</f>
        <v>0</v>
      </c>
      <c r="BR37" s="34">
        <f>BH37*VLOOKUP(BR$12,別紙!$B$4:$E$10,MATCH("設備利用率",別紙!$B$4:$E$4,0),0)/100*8760/10^3</f>
        <v>2365.1999999999998</v>
      </c>
      <c r="BS37" s="34">
        <f>BI37*VLOOKUP(BS$12,別紙!$B$4:$E$10,MATCH("設備利用率",別紙!$B$4:$E$4,0),0)/100*8760/10^3</f>
        <v>0</v>
      </c>
      <c r="BT37" s="34">
        <f>BJ37*VLOOKUP(BT$12,別紙!$B$4:$E$10,MATCH("設備利用率",別紙!$B$4:$E$4,0),0)/100*8760/10^3</f>
        <v>0</v>
      </c>
      <c r="BU37" s="34">
        <f t="shared" si="6"/>
        <v>3512.9071679999997</v>
      </c>
      <c r="BV37" s="36"/>
      <c r="BW37" s="33" t="str">
        <f t="shared" si="7"/>
        <v>05327</v>
      </c>
      <c r="BX37" s="33" t="str">
        <f t="shared" si="8"/>
        <v>上小阿仁村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11382.548249723997</v>
      </c>
      <c r="BZ37" s="36"/>
      <c r="CA37" s="33" t="str">
        <f t="shared" si="9"/>
        <v>05327</v>
      </c>
      <c r="CB37" s="33" t="str">
        <f t="shared" si="10"/>
        <v>上小阿仁村</v>
      </c>
      <c r="CC37" s="223">
        <f t="shared" si="11"/>
        <v>6.5264320756822898E-3</v>
      </c>
      <c r="CD37" s="223">
        <f t="shared" si="16"/>
        <v>9.4303992080686169E-2</v>
      </c>
      <c r="CE37" s="223">
        <f t="shared" si="17"/>
        <v>0</v>
      </c>
      <c r="CF37" s="223">
        <f t="shared" si="18"/>
        <v>0.20779178336075588</v>
      </c>
      <c r="CG37" s="223">
        <f t="shared" si="19"/>
        <v>0</v>
      </c>
      <c r="CH37" s="223">
        <f t="shared" si="20"/>
        <v>0</v>
      </c>
      <c r="CI37" s="223">
        <f t="shared" si="12"/>
        <v>0.30862220751712433</v>
      </c>
      <c r="CK37" s="18" t="str">
        <f t="shared" si="13"/>
        <v>05327</v>
      </c>
      <c r="CL37" s="18" t="str">
        <f t="shared" si="14"/>
        <v>上小阿仁村</v>
      </c>
      <c r="CM37" s="18">
        <f>VLOOKUP($CK37&amp;"_"&amp;$AZ$7,データシート1!$A:$BT,MATCH("ca_太陽光発電（10kW未満）",データシート1!$A$1:$BT$1,0),0)</f>
        <v>10</v>
      </c>
      <c r="CN37" s="18">
        <f>VLOOKUP($CK37&amp;"_"&amp;$AZ$5,データシート1!$A:$BT,MATCH("ab_家庭",データシート1!$A$1:$BT$1,0),0)</f>
        <v>1043</v>
      </c>
      <c r="CO37" s="223">
        <f t="shared" si="15"/>
        <v>9.5877277085330784E-3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01398</v>
      </c>
      <c r="AY38" s="18" t="str">
        <f>IF(IFERROR(比較地域マスタ!$Z31,"")=0,"",IFERROR(比較地域マスタ!$Z31,""))</f>
        <v>喜茂別町</v>
      </c>
      <c r="BC38" s="844" t="str">
        <f t="shared" si="0"/>
        <v>01398</v>
      </c>
      <c r="BD38" s="1031" t="str">
        <f t="shared" si="2"/>
        <v>喜茂別町</v>
      </c>
      <c r="BE38" s="34">
        <f>VLOOKUP($BC38&amp;"_"&amp;$AZ$7,データシート1!$A:$BT,MATCH("cb_"&amp;BE$12,データシート1!$A$1:$BT$1,0),0)</f>
        <v>18.18</v>
      </c>
      <c r="BF38" s="34">
        <f>VLOOKUP($BC38&amp;"_"&amp;$AZ$7,データシート1!$A:$BT,MATCH("cb_"&amp;BF$12,データシート1!$A$1:$BT$1,0),0)</f>
        <v>0</v>
      </c>
      <c r="BG38" s="34">
        <f>VLOOKUP($BC38&amp;"_"&amp;$AZ$7,データシート1!$A:$BT,MATCH("cb_"&amp;BG$12,データシート1!$A$1:$BT$1,0),0)</f>
        <v>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18.18</v>
      </c>
      <c r="BL38" s="36"/>
      <c r="BM38" s="844" t="str">
        <f t="shared" si="4"/>
        <v>01398</v>
      </c>
      <c r="BN38" s="1031" t="str">
        <f t="shared" si="5"/>
        <v>喜茂別町</v>
      </c>
      <c r="BO38" s="34">
        <f>BE38*VLOOKUP(BO$12,別紙!$B$4:$E$10,MATCH("設備利用率",別紙!$B$4:$E$4,0),0)/100*8760/10^3</f>
        <v>21.818181599999996</v>
      </c>
      <c r="BP38" s="34">
        <f>BF38*VLOOKUP(BP$12,別紙!$B$4:$E$10,MATCH("設備利用率",別紙!$B$4:$E$4,0),0)/100*8760/10^3</f>
        <v>0</v>
      </c>
      <c r="BQ38" s="34">
        <f>BG38*VLOOKUP(BQ$12,別紙!$B$4:$E$10,MATCH("設備利用率",別紙!$B$4:$E$4,0),0)/100*8760/10^3</f>
        <v>0</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21.818181599999996</v>
      </c>
      <c r="BV38" s="36"/>
      <c r="BW38" s="33" t="str">
        <f t="shared" si="7"/>
        <v>01398</v>
      </c>
      <c r="BX38" s="33" t="str">
        <f t="shared" si="8"/>
        <v>喜茂別町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9886.4012984691544</v>
      </c>
      <c r="BZ38" s="36"/>
      <c r="CA38" s="33" t="str">
        <f t="shared" si="9"/>
        <v>01398</v>
      </c>
      <c r="CB38" s="33" t="str">
        <f t="shared" si="10"/>
        <v>喜茂別町</v>
      </c>
      <c r="CC38" s="223">
        <f t="shared" si="11"/>
        <v>2.2068881225141448E-3</v>
      </c>
      <c r="CD38" s="223">
        <f t="shared" si="16"/>
        <v>0</v>
      </c>
      <c r="CE38" s="223">
        <f t="shared" si="17"/>
        <v>0</v>
      </c>
      <c r="CF38" s="223">
        <f t="shared" si="18"/>
        <v>0</v>
      </c>
      <c r="CG38" s="223">
        <f t="shared" si="19"/>
        <v>0</v>
      </c>
      <c r="CH38" s="223">
        <f t="shared" si="20"/>
        <v>0</v>
      </c>
      <c r="CI38" s="223">
        <f t="shared" si="12"/>
        <v>2.2068881225141448E-3</v>
      </c>
      <c r="CK38" s="18" t="str">
        <f t="shared" si="13"/>
        <v>01398</v>
      </c>
      <c r="CL38" s="18" t="str">
        <f t="shared" si="14"/>
        <v>喜茂別町</v>
      </c>
      <c r="CM38" s="18">
        <f>VLOOKUP($CK38&amp;"_"&amp;$AZ$7,データシート1!$A:$BT,MATCH("ca_太陽光発電（10kW未満）",データシート1!$A$1:$BT$1,0),0)</f>
        <v>3</v>
      </c>
      <c r="CN38" s="18">
        <f>VLOOKUP($CK38&amp;"_"&amp;$AZ$5,データシート1!$A:$BT,MATCH("ab_家庭",データシート1!$A$1:$BT$1,0),0)</f>
        <v>1175</v>
      </c>
      <c r="CO38" s="223">
        <f t="shared" si="15"/>
        <v>2.553191489361702E-3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01396</v>
      </c>
      <c r="AY39" s="18" t="str">
        <f>IF(IFERROR(比較地域マスタ!$Z32,"")=0,"",IFERROR(比較地域マスタ!$Z32,""))</f>
        <v>真狩村</v>
      </c>
      <c r="BC39" s="844" t="str">
        <f t="shared" si="0"/>
        <v>01396</v>
      </c>
      <c r="BD39" s="1031" t="str">
        <f t="shared" si="2"/>
        <v>真狩村</v>
      </c>
      <c r="BE39" s="34">
        <f>VLOOKUP($BC39&amp;"_"&amp;$AZ$7,データシート1!$A:$BT,MATCH("cb_"&amp;BE$12,データシート1!$A$1:$BT$1,0),0)</f>
        <v>80.5</v>
      </c>
      <c r="BF39" s="34">
        <f>VLOOKUP($BC39&amp;"_"&amp;$AZ$7,データシート1!$A:$BT,MATCH("cb_"&amp;BF$12,データシート1!$A$1:$BT$1,0),0)</f>
        <v>750</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830.5</v>
      </c>
      <c r="BL39" s="36"/>
      <c r="BM39" s="844" t="str">
        <f t="shared" si="4"/>
        <v>01396</v>
      </c>
      <c r="BN39" s="1031" t="str">
        <f t="shared" si="5"/>
        <v>真狩村</v>
      </c>
      <c r="BO39" s="34">
        <f>BE39*VLOOKUP(BO$12,別紙!$B$4:$E$10,MATCH("設備利用率",別紙!$B$4:$E$4,0),0)/100*8760/10^3</f>
        <v>96.609659999999991</v>
      </c>
      <c r="BP39" s="34">
        <f>BF39*VLOOKUP(BP$12,別紙!$B$4:$E$10,MATCH("設備利用率",別紙!$B$4:$E$4,0),0)/100*8760/10^3</f>
        <v>992.07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1088.67966</v>
      </c>
      <c r="BV39" s="36"/>
      <c r="BW39" s="33" t="str">
        <f t="shared" si="7"/>
        <v>01396</v>
      </c>
      <c r="BX39" s="33" t="str">
        <f t="shared" si="8"/>
        <v>真狩村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9317.1317932857273</v>
      </c>
      <c r="BZ39" s="36"/>
      <c r="CA39" s="33" t="str">
        <f t="shared" si="9"/>
        <v>01396</v>
      </c>
      <c r="CB39" s="33" t="str">
        <f t="shared" si="10"/>
        <v>真狩村</v>
      </c>
      <c r="CC39" s="223">
        <f t="shared" si="11"/>
        <v>1.0369034392066935E-2</v>
      </c>
      <c r="CD39" s="223">
        <f t="shared" si="16"/>
        <v>0.10647804732298868</v>
      </c>
      <c r="CE39" s="223">
        <f t="shared" si="17"/>
        <v>0</v>
      </c>
      <c r="CF39" s="223">
        <f t="shared" si="18"/>
        <v>0</v>
      </c>
      <c r="CG39" s="223">
        <f t="shared" si="19"/>
        <v>0</v>
      </c>
      <c r="CH39" s="223">
        <f t="shared" si="20"/>
        <v>0</v>
      </c>
      <c r="CI39" s="223">
        <f t="shared" si="12"/>
        <v>0.11684708171505562</v>
      </c>
      <c r="CK39" s="18" t="str">
        <f t="shared" si="13"/>
        <v>01396</v>
      </c>
      <c r="CL39" s="18" t="str">
        <f t="shared" si="14"/>
        <v>真狩村</v>
      </c>
      <c r="CM39" s="18">
        <f>VLOOKUP($CK39&amp;"_"&amp;$AZ$7,データシート1!$A:$BT,MATCH("ca_太陽光発電（10kW未満）",データシート1!$A$1:$BT$1,0),0)</f>
        <v>12</v>
      </c>
      <c r="CN39" s="18">
        <f>VLOOKUP($CK39&amp;"_"&amp;$AZ$5,データシート1!$A:$BT,MATCH("ab_家庭",データシート1!$A$1:$BT$1,0),0)</f>
        <v>953</v>
      </c>
      <c r="CO39" s="223">
        <f t="shared" si="15"/>
        <v>1.2591815320041973E-2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26463</v>
      </c>
      <c r="AY40" s="18" t="str">
        <f>IF(IFERROR(比較地域マスタ!$Z33,"")=0,"",IFERROR(比較地域マスタ!$Z33,""))</f>
        <v>伊根町</v>
      </c>
      <c r="BC40" s="844" t="str">
        <f t="shared" si="0"/>
        <v>26463</v>
      </c>
      <c r="BD40" s="1031" t="str">
        <f t="shared" si="2"/>
        <v>伊根町</v>
      </c>
      <c r="BE40" s="34">
        <f>VLOOKUP($BC40&amp;"_"&amp;$AZ$7,データシート1!$A:$BT,MATCH("cb_"&amp;BE$12,データシート1!$A$1:$BT$1,0),0)</f>
        <v>103</v>
      </c>
      <c r="BF40" s="34">
        <f>VLOOKUP($BC40&amp;"_"&amp;$AZ$7,データシート1!$A:$BT,MATCH("cb_"&amp;BF$12,データシート1!$A$1:$BT$1,0),0)</f>
        <v>24.9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127.9</v>
      </c>
      <c r="BL40" s="36"/>
      <c r="BM40" s="844" t="str">
        <f t="shared" si="4"/>
        <v>26463</v>
      </c>
      <c r="BN40" s="1031" t="str">
        <f t="shared" si="5"/>
        <v>伊根町</v>
      </c>
      <c r="BO40" s="34">
        <f>BE40*VLOOKUP(BO$12,別紙!$B$4:$E$10,MATCH("設備利用率",別紙!$B$4:$E$4,0),0)/100*8760/10^3</f>
        <v>123.61235999999998</v>
      </c>
      <c r="BP40" s="34">
        <f>BF40*VLOOKUP(BP$12,別紙!$B$4:$E$10,MATCH("設備利用率",別紙!$B$4:$E$4,0),0)/100*8760/10^3</f>
        <v>32.936723999999998</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156.54908399999999</v>
      </c>
      <c r="BV40" s="36"/>
      <c r="BW40" s="33" t="str">
        <f t="shared" si="7"/>
        <v>26463</v>
      </c>
      <c r="BX40" s="33" t="str">
        <f t="shared" si="8"/>
        <v>伊根町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9708.1684070598694</v>
      </c>
      <c r="BZ40" s="36"/>
      <c r="CA40" s="33" t="str">
        <f t="shared" si="9"/>
        <v>26463</v>
      </c>
      <c r="CB40" s="33" t="str">
        <f t="shared" si="10"/>
        <v>伊根町</v>
      </c>
      <c r="CC40" s="223">
        <f t="shared" si="11"/>
        <v>1.2732819911746476E-2</v>
      </c>
      <c r="CD40" s="223">
        <f t="shared" si="16"/>
        <v>3.3926815665917074E-3</v>
      </c>
      <c r="CE40" s="223">
        <f t="shared" si="17"/>
        <v>0</v>
      </c>
      <c r="CF40" s="223">
        <f t="shared" si="18"/>
        <v>0</v>
      </c>
      <c r="CG40" s="223">
        <f t="shared" si="19"/>
        <v>0</v>
      </c>
      <c r="CH40" s="223">
        <f t="shared" si="20"/>
        <v>0</v>
      </c>
      <c r="CI40" s="223">
        <f t="shared" si="12"/>
        <v>1.6125501478338185E-2</v>
      </c>
      <c r="CK40" s="18" t="str">
        <f t="shared" si="13"/>
        <v>26463</v>
      </c>
      <c r="CL40" s="18" t="str">
        <f t="shared" si="14"/>
        <v>伊根町</v>
      </c>
      <c r="CM40" s="18">
        <f>VLOOKUP($CK40&amp;"_"&amp;$AZ$7,データシート1!$A:$BT,MATCH("ca_太陽光発電（10kW未満）",データシート1!$A$1:$BT$1,0),0)</f>
        <v>19</v>
      </c>
      <c r="CN40" s="18">
        <f>VLOOKUP($CK40&amp;"_"&amp;$AZ$5,データシート1!$A:$BT,MATCH("ab_家庭",データシート1!$A$1:$BT$1,0),0)</f>
        <v>890</v>
      </c>
      <c r="CO40" s="223">
        <f t="shared" si="15"/>
        <v>2.1348314606741574E-2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01518</v>
      </c>
      <c r="AY41" s="18" t="str">
        <f>IF(IFERROR(比較地域マスタ!$Z34,"")=0,"",IFERROR(比較地域マスタ!$Z34,""))</f>
        <v>利尻町</v>
      </c>
      <c r="BC41" s="844" t="str">
        <f t="shared" si="0"/>
        <v>01518</v>
      </c>
      <c r="BD41" s="1031" t="str">
        <f t="shared" si="2"/>
        <v>利尻町</v>
      </c>
      <c r="BE41" s="34">
        <f>VLOOKUP($BC41&amp;"_"&amp;$AZ$7,データシート1!$A:$BT,MATCH("cb_"&amp;BE$12,データシート1!$A$1:$BT$1,0),0)</f>
        <v>0</v>
      </c>
      <c r="BF41" s="34">
        <f>VLOOKUP($BC41&amp;"_"&amp;$AZ$7,データシート1!$A:$BT,MATCH("cb_"&amp;BF$12,データシート1!$A$1:$BT$1,0),0)</f>
        <v>10</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10</v>
      </c>
      <c r="BL41" s="36"/>
      <c r="BM41" s="844" t="str">
        <f t="shared" si="4"/>
        <v>01518</v>
      </c>
      <c r="BN41" s="1031" t="str">
        <f t="shared" si="5"/>
        <v>利尻町</v>
      </c>
      <c r="BO41" s="34">
        <f>BE41*VLOOKUP(BO$12,別紙!$B$4:$E$10,MATCH("設備利用率",別紙!$B$4:$E$4,0),0)/100*8760/10^3</f>
        <v>0</v>
      </c>
      <c r="BP41" s="34">
        <f>BF41*VLOOKUP(BP$12,別紙!$B$4:$E$10,MATCH("設備利用率",別紙!$B$4:$E$4,0),0)/100*8760/10^3</f>
        <v>13.227600000000001</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13.227600000000001</v>
      </c>
      <c r="BV41" s="36"/>
      <c r="BW41" s="33" t="str">
        <f t="shared" si="7"/>
        <v>01518</v>
      </c>
      <c r="BX41" s="33" t="str">
        <f t="shared" si="8"/>
        <v>利尻町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10474.864762740677</v>
      </c>
      <c r="BZ41" s="36"/>
      <c r="CA41" s="33" t="str">
        <f t="shared" si="9"/>
        <v>01518</v>
      </c>
      <c r="CB41" s="33" t="str">
        <f t="shared" si="10"/>
        <v>利尻町</v>
      </c>
      <c r="CC41" s="223">
        <f t="shared" si="11"/>
        <v>0</v>
      </c>
      <c r="CD41" s="223">
        <f t="shared" si="16"/>
        <v>1.2627943462383269E-3</v>
      </c>
      <c r="CE41" s="223">
        <f t="shared" si="17"/>
        <v>0</v>
      </c>
      <c r="CF41" s="223">
        <f t="shared" si="18"/>
        <v>0</v>
      </c>
      <c r="CG41" s="223">
        <f t="shared" si="19"/>
        <v>0</v>
      </c>
      <c r="CH41" s="223">
        <f t="shared" si="20"/>
        <v>0</v>
      </c>
      <c r="CI41" s="223">
        <f t="shared" si="12"/>
        <v>1.2627943462383269E-3</v>
      </c>
      <c r="CK41" s="18" t="str">
        <f t="shared" si="13"/>
        <v>01518</v>
      </c>
      <c r="CL41" s="18" t="str">
        <f t="shared" si="14"/>
        <v>利尻町</v>
      </c>
      <c r="CM41" s="18">
        <f>VLOOKUP($CK41&amp;"_"&amp;$AZ$7,データシート1!$A:$BT,MATCH("ca_太陽光発電（10kW未満）",データシート1!$A$1:$BT$1,0),0)</f>
        <v>0</v>
      </c>
      <c r="CN41" s="18">
        <f>VLOOKUP($CK41&amp;"_"&amp;$AZ$5,データシート1!$A:$BT,MATCH("ab_家庭",データシート1!$A$1:$BT$1,0),0)</f>
        <v>1029</v>
      </c>
      <c r="CO41" s="223">
        <f t="shared" si="15"/>
        <v>0</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05201</v>
      </c>
      <c r="AY72" s="18" t="str">
        <f>IF(IFERROR(比較地域マスタ!$AE7,"")=0,"",IFERROR(比較地域マスタ!$AE7,""))</f>
        <v>秋田市</v>
      </c>
      <c r="AZ72" s="16"/>
      <c r="BA72" s="22">
        <v>1</v>
      </c>
      <c r="BB72" s="22">
        <v>1</v>
      </c>
      <c r="BC72" s="18" t="str">
        <f>AX72</f>
        <v>05201</v>
      </c>
      <c r="BD72" s="18" t="str">
        <f>AY72</f>
        <v>秋田市</v>
      </c>
      <c r="BE72" s="33">
        <f>VLOOKUP(BC72&amp;"_"&amp;$AZ$9,データシート3!A:AB,MATCH("ea_"&amp;"太陽光（建物系）"&amp;"_年間発電",データシート3!$A$1:$AB$1,0),0)/10^3+VLOOKUP(BC72&amp;"_"&amp;$AZ$9,データシート3!A:AB,MATCH("ea_"&amp;"太陽光（土地系）"&amp;"_年間発電",データシート3!$A$1:$AB$1,0),0)/10^3</f>
        <v>3302718.2340000002</v>
      </c>
      <c r="BF72" s="33">
        <f>VLOOKUP(BC72&amp;"_"&amp;$AZ$9,データシート3!A:AB,MATCH("ea_"&amp;"風力（陸上）"&amp;"_年間発電",データシート3!$A$1:$AB$1,0),0)/10^3</f>
        <v>1730720.9280000003</v>
      </c>
      <c r="BG72" s="33">
        <f>VLOOKUP(BC72&amp;"_"&amp;$AZ$9,データシート3!A:AB,MATCH("ea_"&amp;"中小水（河川）"&amp;"_年間発電",データシート3!$A$1:$AB$1,0),0)/10^3+VLOOKUP(BC72&amp;"_"&amp;$AZ$9,データシート3!A:AB,MATCH("ea_"&amp;"中小水（農業用水路）"&amp;"_年間発電",データシート3!$A$1:$AB$1,0),0)/10^3</f>
        <v>210351.97099999999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248.959</v>
      </c>
      <c r="BI72" s="33">
        <f>SUM(BE72:BH72)</f>
        <v>5244040.0920000002</v>
      </c>
      <c r="BJ72" s="33">
        <f>(VLOOKUP($BC72&amp;"_"&amp;$AZ$8,データシート3!$A:$AN,MATCH("da_合計",データシート3!$A$1:$AN$1,0),0))/10^3</f>
        <v>2131875.6966617005</v>
      </c>
      <c r="BK72" s="33">
        <f t="shared" ref="BK72:BK103" si="21">BI72-BJ72</f>
        <v>3112164.3953382997</v>
      </c>
      <c r="BL72" s="33">
        <f t="shared" ref="BL72:BL103" si="22">IF(BK72&gt;0,0,BK72)</f>
        <v>0</v>
      </c>
      <c r="BM72" s="33">
        <f t="shared" ref="BM72:BM103" si="23">IF(BK72&gt;0,BK72,0)</f>
        <v>3112164.3953382997</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05366</v>
      </c>
      <c r="AY73" s="18" t="str">
        <f>IF(IFERROR(比較地域マスタ!$AE8,"")=0,"",IFERROR(比較地域マスタ!$AE8,""))</f>
        <v>井川町</v>
      </c>
      <c r="AZ73" s="16"/>
      <c r="BA73" s="22">
        <v>2</v>
      </c>
      <c r="BB73" s="22">
        <v>1</v>
      </c>
      <c r="BC73" s="18" t="str">
        <f t="shared" ref="BC73:BC136" si="24">AX73</f>
        <v>05366</v>
      </c>
      <c r="BD73" s="18" t="str">
        <f t="shared" ref="BD73:BD136" si="25">AY73</f>
        <v>井川町</v>
      </c>
      <c r="BE73" s="33">
        <f>VLOOKUP(BC73&amp;"_"&amp;$AZ$9,データシート3!A:AB,MATCH("ea_"&amp;"太陽光（建物系）"&amp;"_年間発電",データシート3!$A$1:$AB$1,0),0)/10^3+VLOOKUP(BC73&amp;"_"&amp;$AZ$9,データシート3!A:AB,MATCH("ea_"&amp;"太陽光（土地系）"&amp;"_年間発電",データシート3!$A$1:$AB$1,0),0)/10^3</f>
        <v>350982.22899999999</v>
      </c>
      <c r="BF73" s="33">
        <f>VLOOKUP(BC73&amp;"_"&amp;$AZ$9,データシート3!A:AB,MATCH("ea_"&amp;"風力（陸上）"&amp;"_年間発電",データシート3!$A$1:$AB$1,0),0)/10^3</f>
        <v>78719.240000000005</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429701.46899999998</v>
      </c>
      <c r="BJ73" s="33">
        <f>(VLOOKUP($BC73&amp;"_"&amp;$AZ$8,データシート3!$A:$AN,MATCH("da_合計",データシート3!$A$1:$AN$1,0),0))/10^3</f>
        <v>29559.969848549172</v>
      </c>
      <c r="BK73" s="33">
        <f t="shared" si="21"/>
        <v>400141.49915145081</v>
      </c>
      <c r="BL73" s="33">
        <f t="shared" si="22"/>
        <v>0</v>
      </c>
      <c r="BM73" s="33">
        <f t="shared" si="23"/>
        <v>400141.49915145081</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05463</v>
      </c>
      <c r="AY74" s="18" t="str">
        <f>IF(IFERROR(比較地域マスタ!$AE9,"")=0,"",IFERROR(比較地域マスタ!$AE9,""))</f>
        <v>羽後町</v>
      </c>
      <c r="AZ74" s="16"/>
      <c r="BA74" s="22">
        <v>3</v>
      </c>
      <c r="BB74" s="22">
        <v>1</v>
      </c>
      <c r="BC74" s="18" t="str">
        <f t="shared" si="24"/>
        <v>05463</v>
      </c>
      <c r="BD74" s="18" t="str">
        <f t="shared" si="25"/>
        <v>羽後町</v>
      </c>
      <c r="BE74" s="33">
        <f>VLOOKUP(BC74&amp;"_"&amp;$AZ$9,データシート3!A:AB,MATCH("ea_"&amp;"太陽光（建物系）"&amp;"_年間発電",データシート3!$A$1:$AB$1,0),0)/10^3+VLOOKUP(BC74&amp;"_"&amp;$AZ$9,データシート3!A:AB,MATCH("ea_"&amp;"太陽光（土地系）"&amp;"_年間発電",データシート3!$A$1:$AB$1,0),0)/10^3</f>
        <v>959884.1540000001</v>
      </c>
      <c r="BF74" s="33">
        <f>VLOOKUP(BC74&amp;"_"&amp;$AZ$9,データシート3!A:AB,MATCH("ea_"&amp;"風力（陸上）"&amp;"_年間発電",データシート3!$A$1:$AB$1,0),0)/10^3</f>
        <v>736233.76399999997</v>
      </c>
      <c r="BG74" s="33">
        <f>VLOOKUP(BC74&amp;"_"&amp;$AZ$9,データシート3!A:AB,MATCH("ea_"&amp;"中小水（河川）"&amp;"_年間発電",データシート3!$A$1:$AB$1,0),0)/10^3+VLOOKUP(BC74&amp;"_"&amp;$AZ$9,データシート3!A:AB,MATCH("ea_"&amp;"中小水（農業用水路）"&amp;"_年間発電",データシート3!$A$1:$AB$1,0),0)/10^3</f>
        <v>10778.953</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1706896.871</v>
      </c>
      <c r="BJ74" s="33">
        <f>(VLOOKUP($BC74&amp;"_"&amp;$AZ$8,データシート3!$A:$AN,MATCH("da_合計",データシート3!$A$1:$AN$1,0),0))/10^3</f>
        <v>73021.534699659212</v>
      </c>
      <c r="BK74" s="33">
        <f t="shared" si="21"/>
        <v>1633875.3363003409</v>
      </c>
      <c r="BL74" s="33">
        <f t="shared" si="22"/>
        <v>0</v>
      </c>
      <c r="BM74" s="33">
        <f t="shared" si="23"/>
        <v>1633875.3363003409</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05368</v>
      </c>
      <c r="AY75" s="18" t="str">
        <f>IF(IFERROR(比較地域マスタ!$AE10,"")=0,"",IFERROR(比較地域マスタ!$AE10,""))</f>
        <v>大潟村</v>
      </c>
      <c r="AZ75" s="16"/>
      <c r="BA75" s="22">
        <v>4</v>
      </c>
      <c r="BB75" s="22">
        <v>1</v>
      </c>
      <c r="BC75" s="18" t="str">
        <f t="shared" si="24"/>
        <v>05368</v>
      </c>
      <c r="BD75" s="18" t="str">
        <f t="shared" si="25"/>
        <v>大潟村</v>
      </c>
      <c r="BE75" s="33">
        <f>VLOOKUP(BC75&amp;"_"&amp;$AZ$9,データシート3!A:AB,MATCH("ea_"&amp;"太陽光（建物系）"&amp;"_年間発電",データシート3!$A$1:$AB$1,0),0)/10^3+VLOOKUP(BC75&amp;"_"&amp;$AZ$9,データシート3!A:AB,MATCH("ea_"&amp;"太陽光（土地系）"&amp;"_年間発電",データシート3!$A$1:$AB$1,0),0)/10^3</f>
        <v>4288445.7540000007</v>
      </c>
      <c r="BF75" s="33">
        <f>VLOOKUP(BC75&amp;"_"&amp;$AZ$9,データシート3!A:AB,MATCH("ea_"&amp;"風力（陸上）"&amp;"_年間発電",データシート3!$A$1:$AB$1,0),0)/10^3</f>
        <v>312492.283</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9137.6610000000001</v>
      </c>
      <c r="BI75" s="33">
        <f t="shared" si="26"/>
        <v>4610075.6980000008</v>
      </c>
      <c r="BJ75" s="33">
        <f>(VLOOKUP($BC75&amp;"_"&amp;$AZ$8,データシート3!$A:$AN,MATCH("da_合計",データシート3!$A$1:$AN$1,0),0))/10^3</f>
        <v>26290.352326543009</v>
      </c>
      <c r="BK75" s="33">
        <f t="shared" si="21"/>
        <v>4583785.3456734577</v>
      </c>
      <c r="BL75" s="33">
        <f t="shared" si="22"/>
        <v>0</v>
      </c>
      <c r="BM75" s="33">
        <f t="shared" si="23"/>
        <v>4583785.3456734577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05204</v>
      </c>
      <c r="AY76" s="18" t="str">
        <f>IF(IFERROR(比較地域マスタ!$AE11,"")=0,"",IFERROR(比較地域マスタ!$AE11,""))</f>
        <v>大館市</v>
      </c>
      <c r="AZ76" s="16"/>
      <c r="BA76" s="22">
        <v>5</v>
      </c>
      <c r="BB76" s="22">
        <v>1</v>
      </c>
      <c r="BC76" s="18" t="str">
        <f t="shared" si="24"/>
        <v>05204</v>
      </c>
      <c r="BD76" s="18" t="str">
        <f t="shared" si="25"/>
        <v>大館市</v>
      </c>
      <c r="BE76" s="33">
        <f>VLOOKUP(BC76&amp;"_"&amp;$AZ$9,データシート3!A:AB,MATCH("ea_"&amp;"太陽光（建物系）"&amp;"_年間発電",データシート3!$A$1:$AB$1,0),0)/10^3+VLOOKUP(BC76&amp;"_"&amp;$AZ$9,データシート3!A:AB,MATCH("ea_"&amp;"太陽光（土地系）"&amp;"_年間発電",データシート3!$A$1:$AB$1,0),0)/10^3</f>
        <v>1945712.6809999999</v>
      </c>
      <c r="BF76" s="33">
        <f>VLOOKUP(BC76&amp;"_"&amp;$AZ$9,データシート3!A:AB,MATCH("ea_"&amp;"風力（陸上）"&amp;"_年間発電",データシート3!$A$1:$AB$1,0),0)/10^3</f>
        <v>3142484.1880000001</v>
      </c>
      <c r="BG76" s="33">
        <f>VLOOKUP(BC76&amp;"_"&amp;$AZ$9,データシート3!A:AB,MATCH("ea_"&amp;"中小水（河川）"&amp;"_年間発電",データシート3!$A$1:$AB$1,0),0)/10^3+VLOOKUP(BC76&amp;"_"&amp;$AZ$9,データシート3!A:AB,MATCH("ea_"&amp;"中小水（農業用水路）"&amp;"_年間発電",データシート3!$A$1:$AB$1,0),0)/10^3</f>
        <v>95229.036999999982</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21.585000000000001</v>
      </c>
      <c r="BI76" s="33">
        <f t="shared" si="26"/>
        <v>5183447.4909999995</v>
      </c>
      <c r="BJ76" s="33">
        <f>(VLOOKUP($BC76&amp;"_"&amp;$AZ$8,データシート3!$A:$AN,MATCH("da_合計",データシート3!$A$1:$AN$1,0),0))/10^3</f>
        <v>532233.46386649588</v>
      </c>
      <c r="BK76" s="33">
        <f t="shared" si="21"/>
        <v>4651214.0271335039</v>
      </c>
      <c r="BL76" s="33">
        <f t="shared" si="22"/>
        <v>0</v>
      </c>
      <c r="BM76" s="33">
        <f t="shared" si="23"/>
        <v>4651214.0271335039</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05206</v>
      </c>
      <c r="AY77" s="18" t="str">
        <f>IF(IFERROR(比較地域マスタ!$AE12,"")=0,"",IFERROR(比較地域マスタ!$AE12,""))</f>
        <v>男鹿市</v>
      </c>
      <c r="AZ77" s="16"/>
      <c r="BA77" s="22">
        <v>6</v>
      </c>
      <c r="BB77" s="22">
        <v>1</v>
      </c>
      <c r="BC77" s="18" t="str">
        <f t="shared" si="24"/>
        <v>05206</v>
      </c>
      <c r="BD77" s="18" t="str">
        <f t="shared" si="25"/>
        <v>男鹿市</v>
      </c>
      <c r="BE77" s="33">
        <f>VLOOKUP(BC77&amp;"_"&amp;$AZ$9,データシート3!A:AB,MATCH("ea_"&amp;"太陽光（建物系）"&amp;"_年間発電",データシート3!$A$1:$AB$1,0),0)/10^3+VLOOKUP(BC77&amp;"_"&amp;$AZ$9,データシート3!A:AB,MATCH("ea_"&amp;"太陽光（土地系）"&amp;"_年間発電",データシート3!$A$1:$AB$1,0),0)/10^3</f>
        <v>1340336.2640000004</v>
      </c>
      <c r="BF77" s="33">
        <f>VLOOKUP(BC77&amp;"_"&amp;$AZ$9,データシート3!A:AB,MATCH("ea_"&amp;"風力（陸上）"&amp;"_年間発電",データシート3!$A$1:$AB$1,0),0)/10^3</f>
        <v>1302128.9210000001</v>
      </c>
      <c r="BG77" s="33">
        <f>VLOOKUP(BC77&amp;"_"&amp;$AZ$9,データシート3!A:AB,MATCH("ea_"&amp;"中小水（河川）"&amp;"_年間発電",データシート3!$A$1:$AB$1,0),0)/10^3+VLOOKUP(BC77&amp;"_"&amp;$AZ$9,データシート3!A:AB,MATCH("ea_"&amp;"中小水（農業用水路）"&amp;"_年間発電",データシート3!$A$1:$AB$1,0),0)/10^3</f>
        <v>1293.0640000000001</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7778.5649999999987</v>
      </c>
      <c r="BI77" s="33">
        <f t="shared" si="26"/>
        <v>2651536.8140000002</v>
      </c>
      <c r="BJ77" s="33">
        <f>(VLOOKUP($BC77&amp;"_"&amp;$AZ$8,データシート3!$A:$AN,MATCH("da_合計",データシート3!$A$1:$AN$1,0),0))/10^3</f>
        <v>142233.21874416675</v>
      </c>
      <c r="BK77" s="33">
        <f t="shared" si="21"/>
        <v>2509303.5952558336</v>
      </c>
      <c r="BL77" s="33">
        <f t="shared" si="22"/>
        <v>0</v>
      </c>
      <c r="BM77" s="33">
        <f t="shared" si="23"/>
        <v>2509303.5952558336</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05211</v>
      </c>
      <c r="AY78" s="18" t="str">
        <f>IF(IFERROR(比較地域マスタ!$AE13,"")=0,"",IFERROR(比較地域マスタ!$AE13,""))</f>
        <v>潟上市</v>
      </c>
      <c r="AZ78" s="16"/>
      <c r="BA78" s="22">
        <v>7</v>
      </c>
      <c r="BB78" s="22">
        <v>1</v>
      </c>
      <c r="BC78" s="18" t="str">
        <f t="shared" si="24"/>
        <v>05211</v>
      </c>
      <c r="BD78" s="18" t="str">
        <f t="shared" si="25"/>
        <v>潟上市</v>
      </c>
      <c r="BE78" s="33">
        <f>VLOOKUP(BC78&amp;"_"&amp;$AZ$9,データシート3!A:AB,MATCH("ea_"&amp;"太陽光（建物系）"&amp;"_年間発電",データシート3!$A$1:$AB$1,0),0)/10^3+VLOOKUP(BC78&amp;"_"&amp;$AZ$9,データシート3!A:AB,MATCH("ea_"&amp;"太陽光（土地系）"&amp;"_年間発電",データシート3!$A$1:$AB$1,0),0)/10^3</f>
        <v>1103371.4539999999</v>
      </c>
      <c r="BF78" s="33">
        <f>VLOOKUP(BC78&amp;"_"&amp;$AZ$9,データシート3!A:AB,MATCH("ea_"&amp;"風力（陸上）"&amp;"_年間発電",データシート3!$A$1:$AB$1,0),0)/10^3</f>
        <v>24323.941999999999</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1127695.3959999999</v>
      </c>
      <c r="BJ78" s="33">
        <f>(VLOOKUP($BC78&amp;"_"&amp;$AZ$8,データシート3!$A:$AN,MATCH("da_合計",データシート3!$A$1:$AN$1,0),0))/10^3</f>
        <v>193738.66293999273</v>
      </c>
      <c r="BK78" s="33">
        <f t="shared" si="21"/>
        <v>933956.73306000722</v>
      </c>
      <c r="BL78" s="33">
        <f t="shared" si="22"/>
        <v>0</v>
      </c>
      <c r="BM78" s="33">
        <f t="shared" si="23"/>
        <v>933956.73306000722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05209</v>
      </c>
      <c r="AY79" s="18" t="str">
        <f>IF(IFERROR(比較地域マスタ!$AE14,"")=0,"",IFERROR(比較地域マスタ!$AE14,""))</f>
        <v>鹿角市</v>
      </c>
      <c r="AZ79" s="16"/>
      <c r="BA79" s="22">
        <v>8</v>
      </c>
      <c r="BB79" s="22">
        <v>1</v>
      </c>
      <c r="BC79" s="18" t="str">
        <f t="shared" si="24"/>
        <v>05209</v>
      </c>
      <c r="BD79" s="18" t="str">
        <f t="shared" si="25"/>
        <v>鹿角市</v>
      </c>
      <c r="BE79" s="33">
        <f>VLOOKUP(BC79&amp;"_"&amp;$AZ$9,データシート3!A:AB,MATCH("ea_"&amp;"太陽光（建物系）"&amp;"_年間発電",データシート3!$A$1:$AB$1,0),0)/10^3+VLOOKUP(BC79&amp;"_"&amp;$AZ$9,データシート3!A:AB,MATCH("ea_"&amp;"太陽光（土地系）"&amp;"_年間発電",データシート3!$A$1:$AB$1,0),0)/10^3</f>
        <v>1680318.5250000001</v>
      </c>
      <c r="BF79" s="33">
        <f>VLOOKUP(BC79&amp;"_"&amp;$AZ$9,データシート3!A:AB,MATCH("ea_"&amp;"風力（陸上）"&amp;"_年間発電",データシート3!$A$1:$AB$1,0),0)/10^3</f>
        <v>5172628.5159999998</v>
      </c>
      <c r="BG79" s="33">
        <f>VLOOKUP(BC79&amp;"_"&amp;$AZ$9,データシート3!A:AB,MATCH("ea_"&amp;"中小水（河川）"&amp;"_年間発電",データシート3!$A$1:$AB$1,0),0)/10^3+VLOOKUP(BC79&amp;"_"&amp;$AZ$9,データシート3!A:AB,MATCH("ea_"&amp;"中小水（農業用水路）"&amp;"_年間発電",データシート3!$A$1:$AB$1,0),0)/10^3</f>
        <v>173486.68599999999</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2292192.6820000005</v>
      </c>
      <c r="BI79" s="33">
        <f t="shared" si="26"/>
        <v>9318626.409</v>
      </c>
      <c r="BJ79" s="33">
        <f>(VLOOKUP($BC79&amp;"_"&amp;$AZ$8,データシート3!$A:$AN,MATCH("da_合計",データシート3!$A$1:$AN$1,0),0))/10^3</f>
        <v>175068.97179545238</v>
      </c>
      <c r="BK79" s="33">
        <f t="shared" si="21"/>
        <v>9143557.4372045472</v>
      </c>
      <c r="BL79" s="33">
        <f>IF(BK79&gt;0,0,BK79)</f>
        <v>0</v>
      </c>
      <c r="BM79" s="33">
        <f>IF(BK79&gt;0,BK79,0)</f>
        <v>9143557.4372045472</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05327</v>
      </c>
      <c r="AY80" s="18" t="str">
        <f>IF(IFERROR(比較地域マスタ!$AE15,"")=0,"",IFERROR(比較地域マスタ!$AE15,""))</f>
        <v>上小阿仁村</v>
      </c>
      <c r="AZ80" s="16"/>
      <c r="BA80" s="22">
        <v>9</v>
      </c>
      <c r="BB80" s="22">
        <v>1</v>
      </c>
      <c r="BC80" s="18" t="str">
        <f t="shared" si="24"/>
        <v>05327</v>
      </c>
      <c r="BD80" s="18" t="str">
        <f t="shared" si="25"/>
        <v>上小阿仁村</v>
      </c>
      <c r="BE80" s="33">
        <f>VLOOKUP(BC80&amp;"_"&amp;$AZ$9,データシート3!A:AB,MATCH("ea_"&amp;"太陽光（建物系）"&amp;"_年間発電",データシート3!$A$1:$AB$1,0),0)/10^3+VLOOKUP(BC80&amp;"_"&amp;$AZ$9,データシート3!A:AB,MATCH("ea_"&amp;"太陽光（土地系）"&amp;"_年間発電",データシート3!$A$1:$AB$1,0),0)/10^3</f>
        <v>98288.338999999993</v>
      </c>
      <c r="BF80" s="33">
        <f>VLOOKUP(BC80&amp;"_"&amp;$AZ$9,データシート3!A:AB,MATCH("ea_"&amp;"風力（陸上）"&amp;"_年間発電",データシート3!$A$1:$AB$1,0),0)/10^3</f>
        <v>1447359.5589999999</v>
      </c>
      <c r="BG80" s="33">
        <f>VLOOKUP(BC80&amp;"_"&amp;$AZ$9,データシート3!A:AB,MATCH("ea_"&amp;"中小水（河川）"&amp;"_年間発電",データシート3!$A$1:$AB$1,0),0)/10^3+VLOOKUP(BC80&amp;"_"&amp;$AZ$9,データシート3!A:AB,MATCH("ea_"&amp;"中小水（農業用水路）"&amp;"_年間発電",データシート3!$A$1:$AB$1,0),0)/10^3</f>
        <v>22325.225999999995</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0</v>
      </c>
      <c r="BI80" s="33">
        <f t="shared" si="26"/>
        <v>1567973.1239999998</v>
      </c>
      <c r="BJ80" s="33">
        <f>(VLOOKUP($BC80&amp;"_"&amp;$AZ$8,データシート3!$A:$AN,MATCH("da_合計",データシート3!$A$1:$AN$1,0),0))/10^3</f>
        <v>11382.548249723997</v>
      </c>
      <c r="BK80" s="33">
        <f t="shared" si="21"/>
        <v>1556590.5757502757</v>
      </c>
      <c r="BL80" s="33">
        <f t="shared" si="22"/>
        <v>0</v>
      </c>
      <c r="BM80" s="33">
        <f t="shared" si="23"/>
        <v>1556590.5757502757</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05213</v>
      </c>
      <c r="AY81" s="18" t="str">
        <f>IF(IFERROR(比較地域マスタ!$AE16,"")=0,"",IFERROR(比較地域マスタ!$AE16,""))</f>
        <v>北秋田市</v>
      </c>
      <c r="AZ81" s="16"/>
      <c r="BA81" s="22">
        <v>10</v>
      </c>
      <c r="BB81" s="22">
        <v>1</v>
      </c>
      <c r="BC81" s="18" t="str">
        <f t="shared" si="24"/>
        <v>05213</v>
      </c>
      <c r="BD81" s="18" t="str">
        <f t="shared" si="25"/>
        <v>北秋田市</v>
      </c>
      <c r="BE81" s="33">
        <f>VLOOKUP(BC81&amp;"_"&amp;$AZ$9,データシート3!A:AB,MATCH("ea_"&amp;"太陽光（建物系）"&amp;"_年間発電",データシート3!$A$1:$AB$1,0),0)/10^3+VLOOKUP(BC81&amp;"_"&amp;$AZ$9,データシート3!A:AB,MATCH("ea_"&amp;"太陽光（土地系）"&amp;"_年間発電",データシート3!$A$1:$AB$1,0),0)/10^3</f>
        <v>1279600.1220000002</v>
      </c>
      <c r="BF81" s="33">
        <f>VLOOKUP(BC81&amp;"_"&amp;$AZ$9,データシート3!A:AB,MATCH("ea_"&amp;"風力（陸上）"&amp;"_年間発電",データシート3!$A$1:$AB$1,0),0)/10^3</f>
        <v>5437159.2549999999</v>
      </c>
      <c r="BG81" s="33">
        <f>VLOOKUP(BC81&amp;"_"&amp;$AZ$9,データシート3!A:AB,MATCH("ea_"&amp;"中小水（河川）"&amp;"_年間発電",データシート3!$A$1:$AB$1,0),0)/10^3+VLOOKUP(BC81&amp;"_"&amp;$AZ$9,データシート3!A:AB,MATCH("ea_"&amp;"中小水（農業用水路）"&amp;"_年間発電",データシート3!$A$1:$AB$1,0),0)/10^3</f>
        <v>181983.541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4155.2889999999998</v>
      </c>
      <c r="BI81" s="33">
        <f t="shared" si="26"/>
        <v>6902898.2070000004</v>
      </c>
      <c r="BJ81" s="33">
        <f>(VLOOKUP($BC81&amp;"_"&amp;$AZ$8,データシート3!$A:$AN,MATCH("da_合計",データシート3!$A$1:$AN$1,0),0))/10^3</f>
        <v>184999.73694384328</v>
      </c>
      <c r="BK81" s="33">
        <f t="shared" si="21"/>
        <v>6717898.4700561576</v>
      </c>
      <c r="BL81" s="33">
        <f t="shared" si="22"/>
        <v>0</v>
      </c>
      <c r="BM81" s="33">
        <f t="shared" si="23"/>
        <v>6717898.4700561576</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05303</v>
      </c>
      <c r="AY82" s="18" t="str">
        <f>IF(IFERROR(比較地域マスタ!$AE17,"")=0,"",IFERROR(比較地域マスタ!$AE17,""))</f>
        <v>小坂町</v>
      </c>
      <c r="AZ82" s="16"/>
      <c r="BA82" s="22">
        <v>11</v>
      </c>
      <c r="BB82" s="22">
        <v>1</v>
      </c>
      <c r="BC82" s="18" t="str">
        <f t="shared" si="24"/>
        <v>05303</v>
      </c>
      <c r="BD82" s="18" t="str">
        <f t="shared" si="25"/>
        <v>小坂町</v>
      </c>
      <c r="BE82" s="33">
        <f>VLOOKUP(BC82&amp;"_"&amp;$AZ$9,データシート3!A:AB,MATCH("ea_"&amp;"太陽光（建物系）"&amp;"_年間発電",データシート3!$A$1:$AB$1,0),0)/10^3+VLOOKUP(BC82&amp;"_"&amp;$AZ$9,データシート3!A:AB,MATCH("ea_"&amp;"太陽光（土地系）"&amp;"_年間発電",データシート3!$A$1:$AB$1,0),0)/10^3</f>
        <v>270250.114</v>
      </c>
      <c r="BF82" s="33">
        <f>VLOOKUP(BC82&amp;"_"&amp;$AZ$9,データシート3!A:AB,MATCH("ea_"&amp;"風力（陸上）"&amp;"_年間発電",データシート3!$A$1:$AB$1,0),0)/10^3</f>
        <v>592070.41799999983</v>
      </c>
      <c r="BG82" s="33">
        <f>VLOOKUP(BC82&amp;"_"&amp;$AZ$9,データシート3!A:AB,MATCH("ea_"&amp;"中小水（河川）"&amp;"_年間発電",データシート3!$A$1:$AB$1,0),0)/10^3+VLOOKUP(BC82&amp;"_"&amp;$AZ$9,データシート3!A:AB,MATCH("ea_"&amp;"中小水（農業用水路）"&amp;"_年間発電",データシート3!$A$1:$AB$1,0),0)/10^3</f>
        <v>48714.968999999997</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448.37200000000001</v>
      </c>
      <c r="BI82" s="33">
        <f t="shared" si="26"/>
        <v>911483.87299999991</v>
      </c>
      <c r="BJ82" s="33">
        <f>(VLOOKUP($BC82&amp;"_"&amp;$AZ$8,データシート3!$A:$AN,MATCH("da_合計",データシート3!$A$1:$AN$1,0),0))/10^3</f>
        <v>81072.42379756314</v>
      </c>
      <c r="BK82" s="33">
        <f t="shared" si="21"/>
        <v>830411.44920243672</v>
      </c>
      <c r="BL82" s="33">
        <f t="shared" si="22"/>
        <v>0</v>
      </c>
      <c r="BM82" s="33">
        <f t="shared" si="23"/>
        <v>830411.44920243672</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05361</v>
      </c>
      <c r="AY83" s="18" t="str">
        <f>IF(IFERROR(比較地域マスタ!$AE18,"")=0,"",IFERROR(比較地域マスタ!$AE18,""))</f>
        <v>五城目町</v>
      </c>
      <c r="AZ83" s="16"/>
      <c r="BA83" s="22">
        <v>12</v>
      </c>
      <c r="BB83" s="22">
        <v>1</v>
      </c>
      <c r="BC83" s="18" t="str">
        <f t="shared" si="24"/>
        <v>05361</v>
      </c>
      <c r="BD83" s="18" t="str">
        <f t="shared" si="25"/>
        <v>五城目町</v>
      </c>
      <c r="BE83" s="33">
        <f>VLOOKUP(BC83&amp;"_"&amp;$AZ$9,データシート3!A:AB,MATCH("ea_"&amp;"太陽光（建物系）"&amp;"_年間発電",データシート3!$A$1:$AB$1,0),0)/10^3+VLOOKUP(BC83&amp;"_"&amp;$AZ$9,データシート3!A:AB,MATCH("ea_"&amp;"太陽光（土地系）"&amp;"_年間発電",データシート3!$A$1:$AB$1,0),0)/10^3</f>
        <v>430619.17799999996</v>
      </c>
      <c r="BF83" s="33">
        <f>VLOOKUP(BC83&amp;"_"&amp;$AZ$9,データシート3!A:AB,MATCH("ea_"&amp;"風力（陸上）"&amp;"_年間発電",データシート3!$A$1:$AB$1,0),0)/10^3</f>
        <v>506662.087</v>
      </c>
      <c r="BG83" s="33">
        <f>VLOOKUP(BC83&amp;"_"&amp;$AZ$9,データシート3!A:AB,MATCH("ea_"&amp;"中小水（河川）"&amp;"_年間発電",データシート3!$A$1:$AB$1,0),0)/10^3+VLOOKUP(BC83&amp;"_"&amp;$AZ$9,データシート3!A:AB,MATCH("ea_"&amp;"中小水（農業用水路）"&amp;"_年間発電",データシート3!$A$1:$AB$1,0),0)/10^3</f>
        <v>11004.768</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948286.03299999994</v>
      </c>
      <c r="BJ83" s="33">
        <f>(VLOOKUP($BC83&amp;"_"&amp;$AZ$8,データシート3!$A:$AN,MATCH("da_合計",データシート3!$A$1:$AN$1,0),0))/10^3</f>
        <v>49026.548012988525</v>
      </c>
      <c r="BK83" s="33">
        <f t="shared" si="21"/>
        <v>899259.48498701141</v>
      </c>
      <c r="BL83" s="33">
        <f t="shared" si="22"/>
        <v>0</v>
      </c>
      <c r="BM83" s="33">
        <f t="shared" si="23"/>
        <v>899259.48498701141</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05215</v>
      </c>
      <c r="AY84" s="18" t="str">
        <f>IF(IFERROR(比較地域マスタ!$AE19,"")=0,"",IFERROR(比較地域マスタ!$AE19,""))</f>
        <v>仙北市</v>
      </c>
      <c r="AZ84" s="16"/>
      <c r="BA84" s="22">
        <v>13</v>
      </c>
      <c r="BB84" s="22">
        <v>1</v>
      </c>
      <c r="BC84" s="18" t="str">
        <f t="shared" si="24"/>
        <v>05215</v>
      </c>
      <c r="BD84" s="18" t="str">
        <f t="shared" si="25"/>
        <v>仙北市</v>
      </c>
      <c r="BE84" s="33">
        <f>VLOOKUP(BC84&amp;"_"&amp;$AZ$9,データシート3!A:AB,MATCH("ea_"&amp;"太陽光（建物系）"&amp;"_年間発電",データシート3!$A$1:$AB$1,0),0)/10^3+VLOOKUP(BC84&amp;"_"&amp;$AZ$9,データシート3!A:AB,MATCH("ea_"&amp;"太陽光（土地系）"&amp;"_年間発電",データシート3!$A$1:$AB$1,0),0)/10^3</f>
        <v>1378089.081</v>
      </c>
      <c r="BF84" s="33">
        <f>VLOOKUP(BC84&amp;"_"&amp;$AZ$9,データシート3!A:AB,MATCH("ea_"&amp;"風力（陸上）"&amp;"_年間発電",データシート3!$A$1:$AB$1,0),0)/10^3</f>
        <v>2528397.4019999993</v>
      </c>
      <c r="BG84" s="33">
        <f>VLOOKUP(BC84&amp;"_"&amp;$AZ$9,データシート3!A:AB,MATCH("ea_"&amp;"中小水（河川）"&amp;"_年間発電",データシート3!$A$1:$AB$1,0),0)/10^3+VLOOKUP(BC84&amp;"_"&amp;$AZ$9,データシート3!A:AB,MATCH("ea_"&amp;"中小水（農業用水路）"&amp;"_年間発電",データシート3!$A$1:$AB$1,0),0)/10^3</f>
        <v>349568.38399999996</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6018705.8150000004</v>
      </c>
      <c r="BI84" s="33">
        <f t="shared" si="26"/>
        <v>10274760.682</v>
      </c>
      <c r="BJ84" s="33">
        <f>(VLOOKUP($BC84&amp;"_"&amp;$AZ$8,データシート3!$A:$AN,MATCH("da_合計",データシート3!$A$1:$AN$1,0),0))/10^3</f>
        <v>141741.05692265171</v>
      </c>
      <c r="BK84" s="33">
        <f t="shared" si="21"/>
        <v>10133019.625077348</v>
      </c>
      <c r="BL84" s="33">
        <f t="shared" si="22"/>
        <v>0</v>
      </c>
      <c r="BM84" s="33">
        <f t="shared" si="23"/>
        <v>10133019.625077348</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05212</v>
      </c>
      <c r="AY85" s="18" t="str">
        <f>IF(IFERROR(比較地域マスタ!$AE20,"")=0,"",IFERROR(比較地域マスタ!$AE20,""))</f>
        <v>大仙市</v>
      </c>
      <c r="AZ85" s="16"/>
      <c r="BA85" s="22">
        <v>14</v>
      </c>
      <c r="BB85" s="22">
        <v>1</v>
      </c>
      <c r="BC85" s="18" t="str">
        <f t="shared" si="24"/>
        <v>05212</v>
      </c>
      <c r="BD85" s="18" t="str">
        <f t="shared" si="25"/>
        <v>大仙市</v>
      </c>
      <c r="BE85" s="33">
        <f>VLOOKUP(BC85&amp;"_"&amp;$AZ$9,データシート3!A:AB,MATCH("ea_"&amp;"太陽光（建物系）"&amp;"_年間発電",データシート3!$A$1:$AB$1,0),0)/10^3+VLOOKUP(BC85&amp;"_"&amp;$AZ$9,データシート3!A:AB,MATCH("ea_"&amp;"太陽光（土地系）"&amp;"_年間発電",データシート3!$A$1:$AB$1,0),0)/10^3</f>
        <v>5158785.7989999996</v>
      </c>
      <c r="BF85" s="33">
        <f>VLOOKUP(BC85&amp;"_"&amp;$AZ$9,データシート3!A:AB,MATCH("ea_"&amp;"風力（陸上）"&amp;"_年間発電",データシート3!$A$1:$AB$1,0),0)/10^3</f>
        <v>1056757.334</v>
      </c>
      <c r="BG85" s="33">
        <f>VLOOKUP(BC85&amp;"_"&amp;$AZ$9,データシート3!A:AB,MATCH("ea_"&amp;"中小水（河川）"&amp;"_年間発電",データシート3!$A$1:$AB$1,0),0)/10^3+VLOOKUP(BC85&amp;"_"&amp;$AZ$9,データシート3!A:AB,MATCH("ea_"&amp;"中小水（農業用水路）"&amp;"_年間発電",データシート3!$A$1:$AB$1,0),0)/10^3</f>
        <v>23353.702000000001</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4.415</v>
      </c>
      <c r="BI85" s="33">
        <f t="shared" si="26"/>
        <v>6238901.2499999991</v>
      </c>
      <c r="BJ85" s="33">
        <f>(VLOOKUP($BC85&amp;"_"&amp;$AZ$8,データシート3!$A:$AN,MATCH("da_合計",データシート3!$A$1:$AN$1,0),0))/10^3</f>
        <v>488224.09860732948</v>
      </c>
      <c r="BK85" s="33">
        <f t="shared" si="21"/>
        <v>5750677.1513926694</v>
      </c>
      <c r="BL85" s="33">
        <f t="shared" si="22"/>
        <v>0</v>
      </c>
      <c r="BM85" s="33">
        <f t="shared" si="23"/>
        <v>5750677.1513926694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05214</v>
      </c>
      <c r="AY86" s="18" t="str">
        <f>IF(IFERROR(比較地域マスタ!$AE21,"")=0,"",IFERROR(比較地域マスタ!$AE21,""))</f>
        <v>にかほ市</v>
      </c>
      <c r="AZ86" s="16"/>
      <c r="BA86" s="22">
        <v>15</v>
      </c>
      <c r="BB86" s="22">
        <v>1</v>
      </c>
      <c r="BC86" s="18" t="str">
        <f t="shared" si="24"/>
        <v>05214</v>
      </c>
      <c r="BD86" s="18" t="str">
        <f t="shared" si="25"/>
        <v>にかほ市</v>
      </c>
      <c r="BE86" s="33">
        <f>VLOOKUP(BC86&amp;"_"&amp;$AZ$9,データシート3!A:AB,MATCH("ea_"&amp;"太陽光（建物系）"&amp;"_年間発電",データシート3!$A$1:$AB$1,0),0)/10^3+VLOOKUP(BC86&amp;"_"&amp;$AZ$9,データシート3!A:AB,MATCH("ea_"&amp;"太陽光（土地系）"&amp;"_年間発電",データシート3!$A$1:$AB$1,0),0)/10^3</f>
        <v>970657.3389999998</v>
      </c>
      <c r="BF86" s="33">
        <f>VLOOKUP(BC86&amp;"_"&amp;$AZ$9,データシート3!A:AB,MATCH("ea_"&amp;"風力（陸上）"&amp;"_年間発電",データシート3!$A$1:$AB$1,0),0)/10^3</f>
        <v>1404648.719</v>
      </c>
      <c r="BG86" s="33">
        <f>VLOOKUP(BC86&amp;"_"&amp;$AZ$9,データシート3!A:AB,MATCH("ea_"&amp;"中小水（河川）"&amp;"_年間発電",データシート3!$A$1:$AB$1,0),0)/10^3+VLOOKUP(BC86&amp;"_"&amp;$AZ$9,データシート3!A:AB,MATCH("ea_"&amp;"中小水（農業用水路）"&amp;"_年間発電",データシート3!$A$1:$AB$1,0),0)/10^3</f>
        <v>113111.83100000002</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157765.67499999999</v>
      </c>
      <c r="BI86" s="33">
        <f t="shared" si="26"/>
        <v>2646183.5639999998</v>
      </c>
      <c r="BJ86" s="33">
        <f>(VLOOKUP($BC86&amp;"_"&amp;$AZ$8,データシート3!$A:$AN,MATCH("da_合計",データシート3!$A$1:$AN$1,0),0))/10^3</f>
        <v>386704.16431416344</v>
      </c>
      <c r="BK86" s="33">
        <f t="shared" si="21"/>
        <v>2259479.3996858364</v>
      </c>
      <c r="BL86" s="33">
        <f t="shared" si="22"/>
        <v>0</v>
      </c>
      <c r="BM86" s="33">
        <f t="shared" si="23"/>
        <v>2259479.3996858364</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05202</v>
      </c>
      <c r="AY87" s="18" t="str">
        <f>IF(IFERROR(比較地域マスタ!$AE22,"")=0,"",IFERROR(比較地域マスタ!$AE22,""))</f>
        <v>能代市</v>
      </c>
      <c r="AZ87" s="16"/>
      <c r="BA87" s="22">
        <v>16</v>
      </c>
      <c r="BB87" s="22">
        <v>1</v>
      </c>
      <c r="BC87" s="18" t="str">
        <f t="shared" si="24"/>
        <v>05202</v>
      </c>
      <c r="BD87" s="18" t="str">
        <f t="shared" si="25"/>
        <v>能代市</v>
      </c>
      <c r="BE87" s="33">
        <f>VLOOKUP(BC87&amp;"_"&amp;$AZ$9,データシート3!A:AB,MATCH("ea_"&amp;"太陽光（建物系）"&amp;"_年間発電",データシート3!$A$1:$AB$1,0),0)/10^3+VLOOKUP(BC87&amp;"_"&amp;$AZ$9,データシート3!A:AB,MATCH("ea_"&amp;"太陽光（土地系）"&amp;"_年間発電",データシート3!$A$1:$AB$1,0),0)/10^3</f>
        <v>1906841.287</v>
      </c>
      <c r="BF87" s="33">
        <f>VLOOKUP(BC87&amp;"_"&amp;$AZ$9,データシート3!A:AB,MATCH("ea_"&amp;"風力（陸上）"&amp;"_年間発電",データシート3!$A$1:$AB$1,0),0)/10^3</f>
        <v>2098179.9589999993</v>
      </c>
      <c r="BG87" s="33">
        <f>VLOOKUP(BC87&amp;"_"&amp;$AZ$9,データシート3!A:AB,MATCH("ea_"&amp;"中小水（河川）"&amp;"_年間発電",データシート3!$A$1:$AB$1,0),0)/10^3+VLOOKUP(BC87&amp;"_"&amp;$AZ$9,データシート3!A:AB,MATCH("ea_"&amp;"中小水（農業用水路）"&amp;"_年間発電",データシート3!$A$1:$AB$1,0),0)/10^3</f>
        <v>20042.53</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3851.6320000000001</v>
      </c>
      <c r="BI87" s="33">
        <f t="shared" si="26"/>
        <v>4028915.4079999994</v>
      </c>
      <c r="BJ87" s="33">
        <f>(VLOOKUP($BC87&amp;"_"&amp;$AZ$8,データシート3!$A:$AN,MATCH("da_合計",データシート3!$A$1:$AN$1,0),0))/10^3</f>
        <v>317084.5054486554</v>
      </c>
      <c r="BK87" s="33">
        <f t="shared" si="21"/>
        <v>3711830.9025513441</v>
      </c>
      <c r="BL87" s="33">
        <f t="shared" si="22"/>
        <v>0</v>
      </c>
      <c r="BM87" s="33">
        <f t="shared" si="23"/>
        <v>3711830.9025513441</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05363</v>
      </c>
      <c r="AY88" s="18" t="str">
        <f>IF(IFERROR(比較地域マスタ!$AE23,"")=0,"",IFERROR(比較地域マスタ!$AE23,""))</f>
        <v>八郎潟町</v>
      </c>
      <c r="AZ88" s="16"/>
      <c r="BA88" s="22">
        <v>17</v>
      </c>
      <c r="BB88" s="22">
        <v>1</v>
      </c>
      <c r="BC88" s="18" t="str">
        <f t="shared" si="24"/>
        <v>05363</v>
      </c>
      <c r="BD88" s="18" t="str">
        <f t="shared" si="25"/>
        <v>八郎潟町</v>
      </c>
      <c r="BE88" s="33">
        <f>VLOOKUP(BC88&amp;"_"&amp;$AZ$9,データシート3!A:AB,MATCH("ea_"&amp;"太陽光（建物系）"&amp;"_年間発電",データシート3!$A$1:$AB$1,0),0)/10^3+VLOOKUP(BC88&amp;"_"&amp;$AZ$9,データシート3!A:AB,MATCH("ea_"&amp;"太陽光（土地系）"&amp;"_年間発電",データシート3!$A$1:$AB$1,0),0)/10^3</f>
        <v>222417.495</v>
      </c>
      <c r="BF88" s="33">
        <f>VLOOKUP(BC88&amp;"_"&amp;$AZ$9,データシート3!A:AB,MATCH("ea_"&amp;"風力（陸上）"&amp;"_年間発電",データシート3!$A$1:$AB$1,0),0)/10^3</f>
        <v>1657.537</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224075.03200000001</v>
      </c>
      <c r="BJ88" s="33">
        <f>(VLOOKUP($BC88&amp;"_"&amp;$AZ$8,データシート3!$A:$AN,MATCH("da_合計",データシート3!$A$1:$AN$1,0),0))/10^3</f>
        <v>26374.646290178069</v>
      </c>
      <c r="BK88" s="33">
        <f t="shared" si="21"/>
        <v>197700.38570982195</v>
      </c>
      <c r="BL88" s="33">
        <f t="shared" si="22"/>
        <v>0</v>
      </c>
      <c r="BM88" s="33">
        <f t="shared" si="23"/>
        <v>197700.38570982195</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05349</v>
      </c>
      <c r="AY89" s="18" t="str">
        <f>IF(IFERROR(比較地域マスタ!$AE24,"")=0,"",IFERROR(比較地域マスタ!$AE24,""))</f>
        <v>八峰町</v>
      </c>
      <c r="AZ89" s="16"/>
      <c r="BA89" s="22">
        <v>18</v>
      </c>
      <c r="BB89" s="22">
        <v>1</v>
      </c>
      <c r="BC89" s="18" t="str">
        <f t="shared" si="24"/>
        <v>05349</v>
      </c>
      <c r="BD89" s="18" t="str">
        <f t="shared" si="25"/>
        <v>八峰町</v>
      </c>
      <c r="BE89" s="33">
        <f>VLOOKUP(BC89&amp;"_"&amp;$AZ$9,データシート3!A:AB,MATCH("ea_"&amp;"太陽光（建物系）"&amp;"_年間発電",データシート3!$A$1:$AB$1,0),0)/10^3+VLOOKUP(BC89&amp;"_"&amp;$AZ$9,データシート3!A:AB,MATCH("ea_"&amp;"太陽光（土地系）"&amp;"_年間発電",データシート3!$A$1:$AB$1,0),0)/10^3</f>
        <v>549421.08799999999</v>
      </c>
      <c r="BF89" s="33">
        <f>VLOOKUP(BC89&amp;"_"&amp;$AZ$9,データシート3!A:AB,MATCH("ea_"&amp;"風力（陸上）"&amp;"_年間発電",データシート3!$A$1:$AB$1,0),0)/10^3</f>
        <v>298147.22100000002</v>
      </c>
      <c r="BG89" s="33">
        <f>VLOOKUP(BC89&amp;"_"&amp;$AZ$9,データシート3!A:AB,MATCH("ea_"&amp;"中小水（河川）"&amp;"_年間発電",データシート3!$A$1:$AB$1,0),0)/10^3+VLOOKUP(BC89&amp;"_"&amp;$AZ$9,データシート3!A:AB,MATCH("ea_"&amp;"中小水（農業用水路）"&amp;"_年間発電",データシート3!$A$1:$AB$1,0),0)/10^3</f>
        <v>94281.785999999993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31.396000000000001</v>
      </c>
      <c r="BI89" s="33">
        <f t="shared" si="26"/>
        <v>941881.49099999992</v>
      </c>
      <c r="BJ89" s="33">
        <f>(VLOOKUP($BC89&amp;"_"&amp;$AZ$8,データシート3!$A:$AN,MATCH("da_合計",データシート3!$A$1:$AN$1,0),0))/10^3</f>
        <v>32273.537003686866</v>
      </c>
      <c r="BK89" s="33">
        <f t="shared" si="21"/>
        <v>909607.95399631304</v>
      </c>
      <c r="BL89" s="33">
        <f t="shared" si="22"/>
        <v>0</v>
      </c>
      <c r="BM89" s="33">
        <f t="shared" si="23"/>
        <v>909607.95399631304</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05464</v>
      </c>
      <c r="AY90" s="18" t="str">
        <f>IF(IFERROR(比較地域マスタ!$AE25,"")=0,"",IFERROR(比較地域マスタ!$AE25,""))</f>
        <v>東成瀬村</v>
      </c>
      <c r="AZ90" s="16"/>
      <c r="BA90" s="22">
        <v>19</v>
      </c>
      <c r="BB90" s="22">
        <v>1</v>
      </c>
      <c r="BC90" s="18" t="str">
        <f t="shared" si="24"/>
        <v>05464</v>
      </c>
      <c r="BD90" s="18" t="str">
        <f t="shared" si="25"/>
        <v>東成瀬村</v>
      </c>
      <c r="BE90" s="33">
        <f>VLOOKUP(BC90&amp;"_"&amp;$AZ$9,データシート3!A:AB,MATCH("ea_"&amp;"太陽光（建物系）"&amp;"_年間発電",データシート3!$A$1:$AB$1,0),0)/10^3+VLOOKUP(BC90&amp;"_"&amp;$AZ$9,データシート3!A:AB,MATCH("ea_"&amp;"太陽光（土地系）"&amp;"_年間発電",データシート3!$A$1:$AB$1,0),0)/10^3</f>
        <v>99863.255999999979</v>
      </c>
      <c r="BF90" s="33">
        <f>VLOOKUP(BC90&amp;"_"&amp;$AZ$9,データシート3!A:AB,MATCH("ea_"&amp;"風力（陸上）"&amp;"_年間発電",データシート3!$A$1:$AB$1,0),0)/10^3</f>
        <v>1395553.601</v>
      </c>
      <c r="BG90" s="33">
        <f>VLOOKUP(BC90&amp;"_"&amp;$AZ$9,データシート3!A:AB,MATCH("ea_"&amp;"中小水（河川）"&amp;"_年間発電",データシート3!$A$1:$AB$1,0),0)/10^3+VLOOKUP(BC90&amp;"_"&amp;$AZ$9,データシート3!A:AB,MATCH("ea_"&amp;"中小水（農業用水路）"&amp;"_年間発電",データシート3!$A$1:$AB$1,0),0)/10^3</f>
        <v>101616.874</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3042.6979999999994</v>
      </c>
      <c r="BI90" s="33">
        <f t="shared" si="26"/>
        <v>1600076.4290000002</v>
      </c>
      <c r="BJ90" s="33">
        <f>(VLOOKUP($BC90&amp;"_"&amp;$AZ$8,データシート3!$A:$AN,MATCH("da_合計",データシート3!$A$1:$AN$1,0),0))/10^3</f>
        <v>13401.532388212294</v>
      </c>
      <c r="BK90" s="33">
        <f t="shared" si="21"/>
        <v>1586674.8966117878</v>
      </c>
      <c r="BL90" s="33">
        <f t="shared" si="22"/>
        <v>0</v>
      </c>
      <c r="BM90" s="33">
        <f t="shared" si="23"/>
        <v>1586674.8966117878</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05346</v>
      </c>
      <c r="AY91" s="18" t="str">
        <f>IF(IFERROR(比較地域マスタ!$AE26,"")=0,"",IFERROR(比較地域マスタ!$AE26,""))</f>
        <v>藤里町</v>
      </c>
      <c r="BA91" s="22">
        <v>20</v>
      </c>
      <c r="BB91" s="22">
        <v>1</v>
      </c>
      <c r="BC91" s="18" t="str">
        <f t="shared" si="24"/>
        <v>05346</v>
      </c>
      <c r="BD91" s="18" t="str">
        <f t="shared" si="25"/>
        <v>藤里町</v>
      </c>
      <c r="BE91" s="33">
        <f>VLOOKUP(BC91&amp;"_"&amp;$AZ$9,データシート3!A:AB,MATCH("ea_"&amp;"太陽光（建物系）"&amp;"_年間発電",データシート3!$A$1:$AB$1,0),0)/10^3+VLOOKUP(BC91&amp;"_"&amp;$AZ$9,データシート3!A:AB,MATCH("ea_"&amp;"太陽光（土地系）"&amp;"_年間発電",データシート3!$A$1:$AB$1,0),0)/10^3</f>
        <v>253827.00300000003</v>
      </c>
      <c r="BF91" s="33">
        <f>VLOOKUP(BC91&amp;"_"&amp;$AZ$9,データシート3!A:AB,MATCH("ea_"&amp;"風力（陸上）"&amp;"_年間発電",データシート3!$A$1:$AB$1,0),0)/10^3</f>
        <v>606527.85600000003</v>
      </c>
      <c r="BG91" s="33">
        <f>VLOOKUP(BC91&amp;"_"&amp;$AZ$9,データシート3!A:AB,MATCH("ea_"&amp;"中小水（河川）"&amp;"_年間発電",データシート3!$A$1:$AB$1,0),0)/10^3+VLOOKUP(BC91&amp;"_"&amp;$AZ$9,データシート3!A:AB,MATCH("ea_"&amp;"中小水（農業用水路）"&amp;"_年間発電",データシート3!$A$1:$AB$1,0),0)/10^3</f>
        <v>106505.46700000002</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966860.32600000012</v>
      </c>
      <c r="BJ91" s="33">
        <f>(VLOOKUP($BC91&amp;"_"&amp;$AZ$8,データシート3!$A:$AN,MATCH("da_合計",データシート3!$A$1:$AN$1,0),0))/10^3</f>
        <v>12795.893511409731</v>
      </c>
      <c r="BK91" s="33">
        <f t="shared" si="21"/>
        <v>954064.43248859036</v>
      </c>
      <c r="BL91" s="33">
        <f t="shared" si="22"/>
        <v>0</v>
      </c>
      <c r="BM91" s="33">
        <f t="shared" si="23"/>
        <v>954064.43248859036</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05434</v>
      </c>
      <c r="AY92" s="18" t="str">
        <f>IF(IFERROR(比較地域マスタ!$AE27,"")=0,"",IFERROR(比較地域マスタ!$AE27,""))</f>
        <v>美郷町</v>
      </c>
      <c r="AZ92" s="16"/>
      <c r="BA92" s="22">
        <v>21</v>
      </c>
      <c r="BB92" s="22">
        <v>1</v>
      </c>
      <c r="BC92" s="18" t="str">
        <f t="shared" si="24"/>
        <v>05434</v>
      </c>
      <c r="BD92" s="18" t="str">
        <f t="shared" si="25"/>
        <v>美郷町</v>
      </c>
      <c r="BE92" s="33">
        <f>VLOOKUP(BC92&amp;"_"&amp;$AZ$9,データシート3!A:AB,MATCH("ea_"&amp;"太陽光（建物系）"&amp;"_年間発電",データシート3!$A$1:$AB$1,0),0)/10^3+VLOOKUP(BC92&amp;"_"&amp;$AZ$9,データシート3!A:AB,MATCH("ea_"&amp;"太陽光（土地系）"&amp;"_年間発電",データシート3!$A$1:$AB$1,0),0)/10^3</f>
        <v>1641292.0589999999</v>
      </c>
      <c r="BF92" s="33">
        <f>VLOOKUP(BC92&amp;"_"&amp;$AZ$9,データシート3!A:AB,MATCH("ea_"&amp;"風力（陸上）"&amp;"_年間発電",データシート3!$A$1:$AB$1,0),0)/10^3</f>
        <v>186570.079</v>
      </c>
      <c r="BG92" s="33">
        <f>VLOOKUP(BC92&amp;"_"&amp;$AZ$9,データシート3!A:AB,MATCH("ea_"&amp;"中小水（河川）"&amp;"_年間発電",データシート3!$A$1:$AB$1,0),0)/10^3+VLOOKUP(BC92&amp;"_"&amp;$AZ$9,データシート3!A:AB,MATCH("ea_"&amp;"中小水（農業用水路）"&amp;"_年間発電",データシート3!$A$1:$AB$1,0),0)/10^3</f>
        <v>17048.579000000002</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7.604000000000001</v>
      </c>
      <c r="BI92" s="33">
        <f t="shared" si="26"/>
        <v>1844918.3209999998</v>
      </c>
      <c r="BJ92" s="33">
        <f>(VLOOKUP($BC92&amp;"_"&amp;$AZ$8,データシート3!$A:$AN,MATCH("da_合計",データシート3!$A$1:$AN$1,0),0))/10^3</f>
        <v>89546.646540339512</v>
      </c>
      <c r="BK92" s="33">
        <f>BI92-BJ92</f>
        <v>1755371.6744596602</v>
      </c>
      <c r="BL92" s="33">
        <f t="shared" si="22"/>
        <v>0</v>
      </c>
      <c r="BM92" s="33">
        <f t="shared" si="23"/>
        <v>1755371.6744596602</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05348</v>
      </c>
      <c r="AY93" s="18" t="str">
        <f>IF(IFERROR(比較地域マスタ!$AE28,"")=0,"",IFERROR(比較地域マスタ!$AE28,""))</f>
        <v>三種町</v>
      </c>
      <c r="AZ93" s="16"/>
      <c r="BA93" s="22">
        <v>22</v>
      </c>
      <c r="BB93" s="22">
        <v>1</v>
      </c>
      <c r="BC93" s="18" t="str">
        <f t="shared" si="24"/>
        <v>05348</v>
      </c>
      <c r="BD93" s="18" t="str">
        <f t="shared" si="25"/>
        <v>三種町</v>
      </c>
      <c r="BE93" s="33">
        <f>VLOOKUP(BC93&amp;"_"&amp;$AZ$9,データシート3!A:AB,MATCH("ea_"&amp;"太陽光（建物系）"&amp;"_年間発電",データシート3!$A$1:$AB$1,0),0)/10^3+VLOOKUP(BC93&amp;"_"&amp;$AZ$9,データシート3!A:AB,MATCH("ea_"&amp;"太陽光（土地系）"&amp;"_年間発電",データシート3!$A$1:$AB$1,0),0)/10^3</f>
        <v>1538748.777</v>
      </c>
      <c r="BF93" s="33">
        <f>VLOOKUP(BC93&amp;"_"&amp;$AZ$9,データシート3!A:AB,MATCH("ea_"&amp;"風力（陸上）"&amp;"_年間発電",データシート3!$A$1:$AB$1,0),0)/10^3</f>
        <v>750855.32499999995</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3779.2739999999999</v>
      </c>
      <c r="BI93" s="33">
        <f t="shared" si="26"/>
        <v>2293383.3760000002</v>
      </c>
      <c r="BJ93" s="33">
        <f>(VLOOKUP($BC93&amp;"_"&amp;$AZ$8,データシート3!$A:$AN,MATCH("da_合計",データシート3!$A$1:$AN$1,0),0))/10^3</f>
        <v>69499.89627804792</v>
      </c>
      <c r="BK93" s="33">
        <f t="shared" si="21"/>
        <v>2223883.4797219522</v>
      </c>
      <c r="BL93" s="33">
        <f t="shared" si="22"/>
        <v>0</v>
      </c>
      <c r="BM93" s="33">
        <f t="shared" si="23"/>
        <v>2223883.4797219522</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05207</v>
      </c>
      <c r="AY94" s="18" t="str">
        <f>IF(IFERROR(比較地域マスタ!$AE29,"")=0,"",IFERROR(比較地域マスタ!$AE29,""))</f>
        <v>湯沢市</v>
      </c>
      <c r="AZ94" s="16"/>
      <c r="BA94" s="22">
        <v>23</v>
      </c>
      <c r="BB94" s="22">
        <v>1</v>
      </c>
      <c r="BC94" s="18" t="str">
        <f t="shared" si="24"/>
        <v>05207</v>
      </c>
      <c r="BD94" s="18" t="str">
        <f t="shared" si="25"/>
        <v>湯沢市</v>
      </c>
      <c r="BE94" s="33">
        <f>VLOOKUP(BC94&amp;"_"&amp;$AZ$9,データシート3!A:AB,MATCH("ea_"&amp;"太陽光（建物系）"&amp;"_年間発電",データシート3!$A$1:$AB$1,0),0)/10^3+VLOOKUP(BC94&amp;"_"&amp;$AZ$9,データシート3!A:AB,MATCH("ea_"&amp;"太陽光（土地系）"&amp;"_年間発電",データシート3!$A$1:$AB$1,0),0)/10^3</f>
        <v>1608706.5579999997</v>
      </c>
      <c r="BF94" s="33">
        <f>VLOOKUP(BC94&amp;"_"&amp;$AZ$9,データシート3!A:AB,MATCH("ea_"&amp;"風力（陸上）"&amp;"_年間発電",データシート3!$A$1:$AB$1,0),0)/10^3</f>
        <v>2599313.9939999999</v>
      </c>
      <c r="BG94" s="33">
        <f>VLOOKUP(BC94&amp;"_"&amp;$AZ$9,データシート3!A:AB,MATCH("ea_"&amp;"中小水（河川）"&amp;"_年間発電",データシート3!$A$1:$AB$1,0),0)/10^3+VLOOKUP(BC94&amp;"_"&amp;$AZ$9,データシート3!A:AB,MATCH("ea_"&amp;"中小水（農業用水路）"&amp;"_年間発電",データシート3!$A$1:$AB$1,0),0)/10^3</f>
        <v>179424.15900000001</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2689781.8650000002</v>
      </c>
      <c r="BI94" s="33">
        <f t="shared" si="26"/>
        <v>7077226.5759999994</v>
      </c>
      <c r="BJ94" s="33">
        <f>(VLOOKUP($BC94&amp;"_"&amp;$AZ$8,データシート3!$A:$AN,MATCH("da_合計",データシート3!$A$1:$AN$1,0),0))/10^3</f>
        <v>288350.09894725675</v>
      </c>
      <c r="BK94" s="33">
        <f t="shared" si="21"/>
        <v>6788876.4770527426</v>
      </c>
      <c r="BL94" s="33">
        <f t="shared" si="22"/>
        <v>0</v>
      </c>
      <c r="BM94" s="33">
        <f t="shared" si="23"/>
        <v>6788876.4770527426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05210</v>
      </c>
      <c r="AY95" s="18" t="str">
        <f>IF(IFERROR(比較地域マスタ!$AE30,"")=0,"",IFERROR(比較地域マスタ!$AE30,""))</f>
        <v>由利本荘市</v>
      </c>
      <c r="AZ95" s="16"/>
      <c r="BA95" s="22">
        <v>24</v>
      </c>
      <c r="BB95" s="22">
        <v>1</v>
      </c>
      <c r="BC95" s="18" t="str">
        <f t="shared" si="24"/>
        <v>05210</v>
      </c>
      <c r="BD95" s="18" t="str">
        <f t="shared" si="25"/>
        <v>由利本荘市</v>
      </c>
      <c r="BE95" s="33">
        <f>VLOOKUP(BC95&amp;"_"&amp;$AZ$9,データシート3!A:AB,MATCH("ea_"&amp;"太陽光（建物系）"&amp;"_年間発電",データシート3!$A$1:$AB$1,0),0)/10^3+VLOOKUP(BC95&amp;"_"&amp;$AZ$9,データシート3!A:AB,MATCH("ea_"&amp;"太陽光（土地系）"&amp;"_年間発電",データシート3!$A$1:$AB$1,0),0)/10^3</f>
        <v>2449547.2879999997</v>
      </c>
      <c r="BF95" s="33">
        <f>VLOOKUP(BC95&amp;"_"&amp;$AZ$9,データシート3!A:AB,MATCH("ea_"&amp;"風力（陸上）"&amp;"_年間発電",データシート3!$A$1:$AB$1,0),0)/10^3</f>
        <v>7475257.4440000001</v>
      </c>
      <c r="BG95" s="33">
        <f>VLOOKUP(BC95&amp;"_"&amp;$AZ$9,データシート3!A:AB,MATCH("ea_"&amp;"中小水（河川）"&amp;"_年間発電",データシート3!$A$1:$AB$1,0),0)/10^3+VLOOKUP(BC95&amp;"_"&amp;$AZ$9,データシート3!A:AB,MATCH("ea_"&amp;"中小水（農業用水路）"&amp;"_年間発電",データシート3!$A$1:$AB$1,0),0)/10^3</f>
        <v>160300.27900000001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6734.4080000000004</v>
      </c>
      <c r="BI95" s="33">
        <f t="shared" si="26"/>
        <v>10091839.419</v>
      </c>
      <c r="BJ95" s="33">
        <f>(VLOOKUP($BC95&amp;"_"&amp;$AZ$8,データシート3!$A:$AN,MATCH("da_合計",データシート3!$A$1:$AN$1,0),0))/10^3</f>
        <v>711665.08445480641</v>
      </c>
      <c r="BK95" s="33">
        <f t="shared" si="21"/>
        <v>9380174.3345451932</v>
      </c>
      <c r="BL95" s="33">
        <f t="shared" si="22"/>
        <v>0</v>
      </c>
      <c r="BM95" s="33">
        <f t="shared" si="23"/>
        <v>9380174.3345451932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05203</v>
      </c>
      <c r="AY96" s="18" t="str">
        <f>IF(IFERROR(比較地域マスタ!$AE31,"")=0,"",IFERROR(比較地域マスタ!$AE31,""))</f>
        <v>横手市</v>
      </c>
      <c r="AZ96" s="16"/>
      <c r="BA96" s="22">
        <v>25</v>
      </c>
      <c r="BB96" s="22">
        <v>1</v>
      </c>
      <c r="BC96" s="18" t="str">
        <f t="shared" si="24"/>
        <v>05203</v>
      </c>
      <c r="BD96" s="18" t="str">
        <f t="shared" si="25"/>
        <v>横手市</v>
      </c>
      <c r="BE96" s="33">
        <f>VLOOKUP(BC96&amp;"_"&amp;$AZ$9,データシート3!A:AB,MATCH("ea_"&amp;"太陽光（建物系）"&amp;"_年間発電",データシート3!$A$1:$AB$1,0),0)/10^3+VLOOKUP(BC96&amp;"_"&amp;$AZ$9,データシート3!A:AB,MATCH("ea_"&amp;"太陽光（土地系）"&amp;"_年間発電",データシート3!$A$1:$AB$1,0),0)/10^3</f>
        <v>4845547.6869999999</v>
      </c>
      <c r="BF96" s="33">
        <f>VLOOKUP(BC96&amp;"_"&amp;$AZ$9,データシート3!A:AB,MATCH("ea_"&amp;"風力（陸上）"&amp;"_年間発電",データシート3!$A$1:$AB$1,0),0)/10^3</f>
        <v>2094755</v>
      </c>
      <c r="BG96" s="33">
        <f>VLOOKUP(BC96&amp;"_"&amp;$AZ$9,データシート3!A:AB,MATCH("ea_"&amp;"中小水（河川）"&amp;"_年間発電",データシート3!$A$1:$AB$1,0),0)/10^3+VLOOKUP(BC96&amp;"_"&amp;$AZ$9,データシート3!A:AB,MATCH("ea_"&amp;"中小水（農業用水路）"&amp;"_年間発電",データシート3!$A$1:$AB$1,0),0)/10^3</f>
        <v>30438.453000000001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286.73200000000008</v>
      </c>
      <c r="BI96" s="33">
        <f t="shared" si="26"/>
        <v>6971027.8719999995</v>
      </c>
      <c r="BJ96" s="33">
        <f>(VLOOKUP($BC96&amp;"_"&amp;$AZ$8,データシート3!$A:$AN,MATCH("da_合計",データシート3!$A$1:$AN$1,0),0))/10^3</f>
        <v>566750.83298712235</v>
      </c>
      <c r="BK96" s="33">
        <f t="shared" si="21"/>
        <v>6404277.0390128773</v>
      </c>
      <c r="BL96" s="33">
        <f t="shared" si="22"/>
        <v>0</v>
      </c>
      <c r="BM96" s="33">
        <f t="shared" si="23"/>
        <v>6404277.0390128773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f>比較地域マスタ!AD32</f>
        <v>0</v>
      </c>
      <c r="AY97" s="18" t="str">
        <f>IF(IFERROR(比較地域マスタ!$AE32,"")=0,"",IFERROR(比較地域マスタ!$AE32,""))</f>
        <v/>
      </c>
      <c r="AZ97" s="16"/>
      <c r="BA97" s="22">
        <v>26</v>
      </c>
      <c r="BB97" s="22">
        <v>1</v>
      </c>
      <c r="BC97" s="18">
        <f t="shared" si="24"/>
        <v>0</v>
      </c>
      <c r="BD97" s="18" t="str">
        <f t="shared" si="25"/>
        <v/>
      </c>
      <c r="BE97" s="33" t="e">
        <f>VLOOKUP(BC97&amp;"_"&amp;$AZ$9,データシート3!A:AB,MATCH("ea_"&amp;"太陽光（建物系）"&amp;"_年間発電",データシート3!$A$1:$AB$1,0),0)/10^3+VLOOKUP(BC97&amp;"_"&amp;$AZ$9,データシート3!A:AB,MATCH("ea_"&amp;"太陽光（土地系）"&amp;"_年間発電",データシート3!$A$1:$AB$1,0),0)/10^3</f>
        <v>#N/A</v>
      </c>
      <c r="BF97" s="33" t="e">
        <f>VLOOKUP(BC97&amp;"_"&amp;$AZ$9,データシート3!A:AB,MATCH("ea_"&amp;"風力（陸上）"&amp;"_年間発電",データシート3!$A$1:$AB$1,0),0)/10^3</f>
        <v>#N/A</v>
      </c>
      <c r="BG97" s="33" t="e">
        <f>VLOOKUP(BC97&amp;"_"&amp;$AZ$9,データシート3!A:AB,MATCH("ea_"&amp;"中小水（河川）"&amp;"_年間発電",データシート3!$A$1:$AB$1,0),0)/10^3+VLOOKUP(BC97&amp;"_"&amp;$AZ$9,データシート3!A:AB,MATCH("ea_"&amp;"中小水（農業用水路）"&amp;"_年間発電",データシート3!$A$1:$AB$1,0),0)/10^3</f>
        <v>#N/A</v>
      </c>
      <c r="BH97" s="33" t="e">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#N/A</v>
      </c>
      <c r="BI97" s="33" t="e">
        <f t="shared" si="26"/>
        <v>#N/A</v>
      </c>
      <c r="BJ97" s="33" t="e">
        <f>(VLOOKUP($BC97&amp;"_"&amp;$AZ$8,データシート3!$A:$AN,MATCH("da_合計",データシート3!$A$1:$AN$1,0),0))/10^3</f>
        <v>#N/A</v>
      </c>
      <c r="BK97" s="33" t="e">
        <f t="shared" si="21"/>
        <v>#N/A</v>
      </c>
      <c r="BL97" s="33" t="e">
        <f t="shared" si="22"/>
        <v>#N/A</v>
      </c>
      <c r="BM97" s="33" t="e">
        <f t="shared" si="23"/>
        <v>#N/A</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f>比較地域マスタ!AD33</f>
        <v>0</v>
      </c>
      <c r="AY98" s="18" t="str">
        <f>IF(IFERROR(比較地域マスタ!$AE33,"")=0,"",IFERROR(比較地域マスタ!$AE33,""))</f>
        <v/>
      </c>
      <c r="AZ98" s="16"/>
      <c r="BA98" s="22">
        <v>27</v>
      </c>
      <c r="BB98" s="22">
        <v>1</v>
      </c>
      <c r="BC98" s="18">
        <f t="shared" si="24"/>
        <v>0</v>
      </c>
      <c r="BD98" s="18" t="str">
        <f t="shared" si="25"/>
        <v/>
      </c>
      <c r="BE98" s="33" t="e">
        <f>VLOOKUP(BC98&amp;"_"&amp;$AZ$9,データシート3!A:AB,MATCH("ea_"&amp;"太陽光（建物系）"&amp;"_年間発電",データシート3!$A$1:$AB$1,0),0)/10^3+VLOOKUP(BC98&amp;"_"&amp;$AZ$9,データシート3!A:AB,MATCH("ea_"&amp;"太陽光（土地系）"&amp;"_年間発電",データシート3!$A$1:$AB$1,0),0)/10^3</f>
        <v>#N/A</v>
      </c>
      <c r="BF98" s="33" t="e">
        <f>VLOOKUP(BC98&amp;"_"&amp;$AZ$9,データシート3!A:AB,MATCH("ea_"&amp;"風力（陸上）"&amp;"_年間発電",データシート3!$A$1:$AB$1,0),0)/10^3</f>
        <v>#N/A</v>
      </c>
      <c r="BG98" s="33" t="e">
        <f>VLOOKUP(BC98&amp;"_"&amp;$AZ$9,データシート3!A:AB,MATCH("ea_"&amp;"中小水（河川）"&amp;"_年間発電",データシート3!$A$1:$AB$1,0),0)/10^3+VLOOKUP(BC98&amp;"_"&amp;$AZ$9,データシート3!A:AB,MATCH("ea_"&amp;"中小水（農業用水路）"&amp;"_年間発電",データシート3!$A$1:$AB$1,0),0)/10^3</f>
        <v>#N/A</v>
      </c>
      <c r="BH98" s="33" t="e">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#N/A</v>
      </c>
      <c r="BI98" s="33" t="e">
        <f t="shared" si="26"/>
        <v>#N/A</v>
      </c>
      <c r="BJ98" s="33" t="e">
        <f>(VLOOKUP($BC98&amp;"_"&amp;$AZ$8,データシート3!$A:$AN,MATCH("da_合計",データシート3!$A$1:$AN$1,0),0))/10^3</f>
        <v>#N/A</v>
      </c>
      <c r="BK98" s="33" t="e">
        <f t="shared" si="21"/>
        <v>#N/A</v>
      </c>
      <c r="BL98" s="33" t="e">
        <f t="shared" si="22"/>
        <v>#N/A</v>
      </c>
      <c r="BM98" s="33" t="e">
        <f t="shared" si="23"/>
        <v>#N/A</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f>比較地域マスタ!AD34</f>
        <v>0</v>
      </c>
      <c r="AY99" s="18" t="str">
        <f>IF(IFERROR(比較地域マスタ!$AE34,"")=0,"",IFERROR(比較地域マスタ!$AE34,""))</f>
        <v/>
      </c>
      <c r="AZ99" s="16"/>
      <c r="BA99" s="22">
        <v>28</v>
      </c>
      <c r="BB99" s="22">
        <v>1</v>
      </c>
      <c r="BC99" s="18">
        <f t="shared" si="24"/>
        <v>0</v>
      </c>
      <c r="BD99" s="18" t="str">
        <f t="shared" si="25"/>
        <v/>
      </c>
      <c r="BE99" s="33" t="e">
        <f>VLOOKUP(BC99&amp;"_"&amp;$AZ$9,データシート3!A:AB,MATCH("ea_"&amp;"太陽光（建物系）"&amp;"_年間発電",データシート3!$A$1:$AB$1,0),0)/10^3+VLOOKUP(BC99&amp;"_"&amp;$AZ$9,データシート3!A:AB,MATCH("ea_"&amp;"太陽光（土地系）"&amp;"_年間発電",データシート3!$A$1:$AB$1,0),0)/10^3</f>
        <v>#N/A</v>
      </c>
      <c r="BF99" s="33" t="e">
        <f>VLOOKUP(BC99&amp;"_"&amp;$AZ$9,データシート3!A:AB,MATCH("ea_"&amp;"風力（陸上）"&amp;"_年間発電",データシート3!$A$1:$AB$1,0),0)/10^3</f>
        <v>#N/A</v>
      </c>
      <c r="BG99" s="33" t="e">
        <f>VLOOKUP(BC99&amp;"_"&amp;$AZ$9,データシート3!A:AB,MATCH("ea_"&amp;"中小水（河川）"&amp;"_年間発電",データシート3!$A$1:$AB$1,0),0)/10^3+VLOOKUP(BC99&amp;"_"&amp;$AZ$9,データシート3!A:AB,MATCH("ea_"&amp;"中小水（農業用水路）"&amp;"_年間発電",データシート3!$A$1:$AB$1,0),0)/10^3</f>
        <v>#N/A</v>
      </c>
      <c r="BH99" s="33" t="e">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#N/A</v>
      </c>
      <c r="BI99" s="33" t="e">
        <f t="shared" si="26"/>
        <v>#N/A</v>
      </c>
      <c r="BJ99" s="33" t="e">
        <f>(VLOOKUP($BC99&amp;"_"&amp;$AZ$8,データシート3!$A:$AN,MATCH("da_合計",データシート3!$A$1:$AN$1,0),0))/10^3</f>
        <v>#N/A</v>
      </c>
      <c r="BK99" s="33" t="e">
        <f t="shared" si="21"/>
        <v>#N/A</v>
      </c>
      <c r="BL99" s="33" t="e">
        <f t="shared" si="22"/>
        <v>#N/A</v>
      </c>
      <c r="BM99" s="33" t="e">
        <f t="shared" si="23"/>
        <v>#N/A</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f>比較地域マスタ!AD35</f>
        <v>0</v>
      </c>
      <c r="AY100" s="18" t="str">
        <f>IF(IFERROR(比較地域マスタ!$AE35,"")=0,"",IFERROR(比較地域マスタ!$AE35,""))</f>
        <v/>
      </c>
      <c r="AZ100" s="16"/>
      <c r="BA100" s="22">
        <v>29</v>
      </c>
      <c r="BB100" s="22">
        <v>1</v>
      </c>
      <c r="BC100" s="18">
        <f t="shared" si="24"/>
        <v>0</v>
      </c>
      <c r="BD100" s="18" t="str">
        <f t="shared" si="25"/>
        <v/>
      </c>
      <c r="BE100" s="33" t="e">
        <f>VLOOKUP(BC100&amp;"_"&amp;$AZ$9,データシート3!A:AB,MATCH("ea_"&amp;"太陽光（建物系）"&amp;"_年間発電",データシート3!$A$1:$AB$1,0),0)/10^3+VLOOKUP(BC100&amp;"_"&amp;$AZ$9,データシート3!A:AB,MATCH("ea_"&amp;"太陽光（土地系）"&amp;"_年間発電",データシート3!$A$1:$AB$1,0),0)/10^3</f>
        <v>#N/A</v>
      </c>
      <c r="BF100" s="33" t="e">
        <f>VLOOKUP(BC100&amp;"_"&amp;$AZ$9,データシート3!A:AB,MATCH("ea_"&amp;"風力（陸上）"&amp;"_年間発電",データシート3!$A$1:$AB$1,0),0)/10^3</f>
        <v>#N/A</v>
      </c>
      <c r="BG100" s="33" t="e">
        <f>VLOOKUP(BC100&amp;"_"&amp;$AZ$9,データシート3!A:AB,MATCH("ea_"&amp;"中小水（河川）"&amp;"_年間発電",データシート3!$A$1:$AB$1,0),0)/10^3+VLOOKUP(BC100&amp;"_"&amp;$AZ$9,データシート3!A:AB,MATCH("ea_"&amp;"中小水（農業用水路）"&amp;"_年間発電",データシート3!$A$1:$AB$1,0),0)/10^3</f>
        <v>#N/A</v>
      </c>
      <c r="BH100" s="33" t="e">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#N/A</v>
      </c>
      <c r="BI100" s="33" t="e">
        <f t="shared" si="26"/>
        <v>#N/A</v>
      </c>
      <c r="BJ100" s="33" t="e">
        <f>(VLOOKUP($BC100&amp;"_"&amp;$AZ$8,データシート3!$A:$AN,MATCH("da_合計",データシート3!$A$1:$AN$1,0),0))/10^3</f>
        <v>#N/A</v>
      </c>
      <c r="BK100" s="33" t="e">
        <f t="shared" si="21"/>
        <v>#N/A</v>
      </c>
      <c r="BL100" s="33" t="e">
        <f t="shared" si="22"/>
        <v>#N/A</v>
      </c>
      <c r="BM100" s="33" t="e">
        <f t="shared" si="23"/>
        <v>#N/A</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f>比較地域マスタ!AD36</f>
        <v>0</v>
      </c>
      <c r="AY101" s="18" t="str">
        <f>IF(IFERROR(比較地域マスタ!$AE36,"")=0,"",IFERROR(比較地域マスタ!$AE36,""))</f>
        <v/>
      </c>
      <c r="AZ101" s="16"/>
      <c r="BA101" s="22">
        <v>30</v>
      </c>
      <c r="BB101" s="22">
        <v>1</v>
      </c>
      <c r="BC101" s="18">
        <f t="shared" si="24"/>
        <v>0</v>
      </c>
      <c r="BD101" s="18" t="str">
        <f t="shared" si="25"/>
        <v/>
      </c>
      <c r="BE101" s="33" t="e">
        <f>VLOOKUP(BC101&amp;"_"&amp;$AZ$9,データシート3!A:AB,MATCH("ea_"&amp;"太陽光（建物系）"&amp;"_年間発電",データシート3!$A$1:$AB$1,0),0)/10^3+VLOOKUP(BC101&amp;"_"&amp;$AZ$9,データシート3!A:AB,MATCH("ea_"&amp;"太陽光（土地系）"&amp;"_年間発電",データシート3!$A$1:$AB$1,0),0)/10^3</f>
        <v>#N/A</v>
      </c>
      <c r="BF101" s="33" t="e">
        <f>VLOOKUP(BC101&amp;"_"&amp;$AZ$9,データシート3!A:AB,MATCH("ea_"&amp;"風力（陸上）"&amp;"_年間発電",データシート3!$A$1:$AB$1,0),0)/10^3</f>
        <v>#N/A</v>
      </c>
      <c r="BG101" s="33" t="e">
        <f>VLOOKUP(BC101&amp;"_"&amp;$AZ$9,データシート3!A:AB,MATCH("ea_"&amp;"中小水（河川）"&amp;"_年間発電",データシート3!$A$1:$AB$1,0),0)/10^3+VLOOKUP(BC101&amp;"_"&amp;$AZ$9,データシート3!A:AB,MATCH("ea_"&amp;"中小水（農業用水路）"&amp;"_年間発電",データシート3!$A$1:$AB$1,0),0)/10^3</f>
        <v>#N/A</v>
      </c>
      <c r="BH101" s="33" t="e">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#N/A</v>
      </c>
      <c r="BI101" s="33" t="e">
        <f t="shared" si="26"/>
        <v>#N/A</v>
      </c>
      <c r="BJ101" s="33" t="e">
        <f>(VLOOKUP($BC101&amp;"_"&amp;$AZ$8,データシート3!$A:$AN,MATCH("da_合計",データシート3!$A$1:$AN$1,0),0))/10^3</f>
        <v>#N/A</v>
      </c>
      <c r="BK101" s="33" t="e">
        <f t="shared" si="21"/>
        <v>#N/A</v>
      </c>
      <c r="BL101" s="33" t="e">
        <f t="shared" si="22"/>
        <v>#N/A</v>
      </c>
      <c r="BM101" s="33" t="e">
        <f t="shared" si="23"/>
        <v>#N/A</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f>比較地域マスタ!AD37</f>
        <v>0</v>
      </c>
      <c r="AY102" s="18" t="str">
        <f>IF(IFERROR(比較地域マスタ!$AE37,"")=0,"",IFERROR(比較地域マスタ!$AE37,""))</f>
        <v/>
      </c>
      <c r="AZ102" s="16"/>
      <c r="BA102" s="22">
        <v>31</v>
      </c>
      <c r="BB102" s="22">
        <v>1</v>
      </c>
      <c r="BC102" s="18">
        <f t="shared" si="24"/>
        <v>0</v>
      </c>
      <c r="BD102" s="18" t="str">
        <f t="shared" si="25"/>
        <v/>
      </c>
      <c r="BE102" s="33" t="e">
        <f>VLOOKUP(BC102&amp;"_"&amp;$AZ$9,データシート3!A:AB,MATCH("ea_"&amp;"太陽光（建物系）"&amp;"_年間発電",データシート3!$A$1:$AB$1,0),0)/10^3+VLOOKUP(BC102&amp;"_"&amp;$AZ$9,データシート3!A:AB,MATCH("ea_"&amp;"太陽光（土地系）"&amp;"_年間発電",データシート3!$A$1:$AB$1,0),0)/10^3</f>
        <v>#N/A</v>
      </c>
      <c r="BF102" s="33" t="e">
        <f>VLOOKUP(BC102&amp;"_"&amp;$AZ$9,データシート3!A:AB,MATCH("ea_"&amp;"風力（陸上）"&amp;"_年間発電",データシート3!$A$1:$AB$1,0),0)/10^3</f>
        <v>#N/A</v>
      </c>
      <c r="BG102" s="33" t="e">
        <f>VLOOKUP(BC102&amp;"_"&amp;$AZ$9,データシート3!A:AB,MATCH("ea_"&amp;"中小水（河川）"&amp;"_年間発電",データシート3!$A$1:$AB$1,0),0)/10^3+VLOOKUP(BC102&amp;"_"&amp;$AZ$9,データシート3!A:AB,MATCH("ea_"&amp;"中小水（農業用水路）"&amp;"_年間発電",データシート3!$A$1:$AB$1,0),0)/10^3</f>
        <v>#N/A</v>
      </c>
      <c r="BH102" s="33" t="e">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#N/A</v>
      </c>
      <c r="BI102" s="33" t="e">
        <f t="shared" si="26"/>
        <v>#N/A</v>
      </c>
      <c r="BJ102" s="33" t="e">
        <f>(VLOOKUP($BC102&amp;"_"&amp;$AZ$8,データシート3!$A:$AN,MATCH("da_合計",データシート3!$A$1:$AN$1,0),0))/10^3</f>
        <v>#N/A</v>
      </c>
      <c r="BK102" s="33" t="e">
        <f t="shared" si="21"/>
        <v>#N/A</v>
      </c>
      <c r="BL102" s="33" t="e">
        <f t="shared" si="22"/>
        <v>#N/A</v>
      </c>
      <c r="BM102" s="33" t="e">
        <f t="shared" si="23"/>
        <v>#N/A</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f>比較地域マスタ!AD38</f>
        <v>0</v>
      </c>
      <c r="AY103" s="18" t="str">
        <f>IF(IFERROR(比較地域マスタ!$AE38,"")=0,"",IFERROR(比較地域マスタ!$AE38,""))</f>
        <v/>
      </c>
      <c r="AZ103" s="16"/>
      <c r="BA103" s="22">
        <v>32</v>
      </c>
      <c r="BB103" s="22">
        <v>1</v>
      </c>
      <c r="BC103" s="18">
        <f t="shared" si="24"/>
        <v>0</v>
      </c>
      <c r="BD103" s="18" t="str">
        <f t="shared" si="25"/>
        <v/>
      </c>
      <c r="BE103" s="33" t="e">
        <f>VLOOKUP(BC103&amp;"_"&amp;$AZ$9,データシート3!A:AB,MATCH("ea_"&amp;"太陽光（建物系）"&amp;"_年間発電",データシート3!$A$1:$AB$1,0),0)/10^3+VLOOKUP(BC103&amp;"_"&amp;$AZ$9,データシート3!A:AB,MATCH("ea_"&amp;"太陽光（土地系）"&amp;"_年間発電",データシート3!$A$1:$AB$1,0),0)/10^3</f>
        <v>#N/A</v>
      </c>
      <c r="BF103" s="33" t="e">
        <f>VLOOKUP(BC103&amp;"_"&amp;$AZ$9,データシート3!A:AB,MATCH("ea_"&amp;"風力（陸上）"&amp;"_年間発電",データシート3!$A$1:$AB$1,0),0)/10^3</f>
        <v>#N/A</v>
      </c>
      <c r="BG103" s="33" t="e">
        <f>VLOOKUP(BC103&amp;"_"&amp;$AZ$9,データシート3!A:AB,MATCH("ea_"&amp;"中小水（河川）"&amp;"_年間発電",データシート3!$A$1:$AB$1,0),0)/10^3+VLOOKUP(BC103&amp;"_"&amp;$AZ$9,データシート3!A:AB,MATCH("ea_"&amp;"中小水（農業用水路）"&amp;"_年間発電",データシート3!$A$1:$AB$1,0),0)/10^3</f>
        <v>#N/A</v>
      </c>
      <c r="BH103" s="33" t="e">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#N/A</v>
      </c>
      <c r="BI103" s="33" t="e">
        <f t="shared" si="26"/>
        <v>#N/A</v>
      </c>
      <c r="BJ103" s="33" t="e">
        <f>(VLOOKUP($BC103&amp;"_"&amp;$AZ$8,データシート3!$A:$AN,MATCH("da_合計",データシート3!$A$1:$AN$1,0),0))/10^3</f>
        <v>#N/A</v>
      </c>
      <c r="BK103" s="33" t="e">
        <f t="shared" si="21"/>
        <v>#N/A</v>
      </c>
      <c r="BL103" s="33" t="e">
        <f t="shared" si="22"/>
        <v>#N/A</v>
      </c>
      <c r="BM103" s="33" t="e">
        <f t="shared" si="23"/>
        <v>#N/A</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f>比較地域マスタ!AD39</f>
        <v>0</v>
      </c>
      <c r="AY104" s="18" t="str">
        <f>IF(IFERROR(比較地域マスタ!$AE39,"")=0,"",IFERROR(比較地域マスタ!$AE39,""))</f>
        <v/>
      </c>
      <c r="AZ104" s="16"/>
      <c r="BA104" s="22">
        <v>33</v>
      </c>
      <c r="BB104" s="22">
        <v>1</v>
      </c>
      <c r="BC104" s="18">
        <f t="shared" si="24"/>
        <v>0</v>
      </c>
      <c r="BD104" s="18" t="str">
        <f t="shared" si="25"/>
        <v/>
      </c>
      <c r="BE104" s="33" t="e">
        <f>VLOOKUP(BC104&amp;"_"&amp;$AZ$9,データシート3!A:AB,MATCH("ea_"&amp;"太陽光（建物系）"&amp;"_年間発電",データシート3!$A$1:$AB$1,0),0)/10^3+VLOOKUP(BC104&amp;"_"&amp;$AZ$9,データシート3!A:AB,MATCH("ea_"&amp;"太陽光（土地系）"&amp;"_年間発電",データシート3!$A$1:$AB$1,0),0)/10^3</f>
        <v>#N/A</v>
      </c>
      <c r="BF104" s="33" t="e">
        <f>VLOOKUP(BC104&amp;"_"&amp;$AZ$9,データシート3!A:AB,MATCH("ea_"&amp;"風力（陸上）"&amp;"_年間発電",データシート3!$A$1:$AB$1,0),0)/10^3</f>
        <v>#N/A</v>
      </c>
      <c r="BG104" s="33" t="e">
        <f>VLOOKUP(BC104&amp;"_"&amp;$AZ$9,データシート3!A:AB,MATCH("ea_"&amp;"中小水（河川）"&amp;"_年間発電",データシート3!$A$1:$AB$1,0),0)/10^3+VLOOKUP(BC104&amp;"_"&amp;$AZ$9,データシート3!A:AB,MATCH("ea_"&amp;"中小水（農業用水路）"&amp;"_年間発電",データシート3!$A$1:$AB$1,0),0)/10^3</f>
        <v>#N/A</v>
      </c>
      <c r="BH104" s="33" t="e">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#N/A</v>
      </c>
      <c r="BI104" s="33" t="e">
        <f t="shared" si="26"/>
        <v>#N/A</v>
      </c>
      <c r="BJ104" s="33" t="e">
        <f>(VLOOKUP($BC104&amp;"_"&amp;$AZ$8,データシート3!$A:$AN,MATCH("da_合計",データシート3!$A$1:$AN$1,0),0))/10^3</f>
        <v>#N/A</v>
      </c>
      <c r="BK104" s="33" t="e">
        <f t="shared" ref="BK104:BK135" si="27">BI104-BJ104</f>
        <v>#N/A</v>
      </c>
      <c r="BL104" s="33" t="e">
        <f t="shared" ref="BL104:BL135" si="28">IF(BK104&gt;0,0,BK104)</f>
        <v>#N/A</v>
      </c>
      <c r="BM104" s="33" t="e">
        <f t="shared" ref="BM104:BM135" si="29">IF(BK104&gt;0,BK104,0)</f>
        <v>#N/A</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f>比較地域マスタ!AD40</f>
        <v>0</v>
      </c>
      <c r="AY105" s="18" t="str">
        <f>IF(IFERROR(比較地域マスタ!$AE40,"")=0,"",IFERROR(比較地域マスタ!$AE40,""))</f>
        <v/>
      </c>
      <c r="AZ105" s="16"/>
      <c r="BA105" s="22">
        <v>34</v>
      </c>
      <c r="BB105" s="22">
        <v>1</v>
      </c>
      <c r="BC105" s="18">
        <f t="shared" si="24"/>
        <v>0</v>
      </c>
      <c r="BD105" s="18" t="str">
        <f t="shared" si="25"/>
        <v/>
      </c>
      <c r="BE105" s="33" t="e">
        <f>VLOOKUP(BC105&amp;"_"&amp;$AZ$9,データシート3!A:AB,MATCH("ea_"&amp;"太陽光（建物系）"&amp;"_年間発電",データシート3!$A$1:$AB$1,0),0)/10^3+VLOOKUP(BC105&amp;"_"&amp;$AZ$9,データシート3!A:AB,MATCH("ea_"&amp;"太陽光（土地系）"&amp;"_年間発電",データシート3!$A$1:$AB$1,0),0)/10^3</f>
        <v>#N/A</v>
      </c>
      <c r="BF105" s="33" t="e">
        <f>VLOOKUP(BC105&amp;"_"&amp;$AZ$9,データシート3!A:AB,MATCH("ea_"&amp;"風力（陸上）"&amp;"_年間発電",データシート3!$A$1:$AB$1,0),0)/10^3</f>
        <v>#N/A</v>
      </c>
      <c r="BG105" s="33" t="e">
        <f>VLOOKUP(BC105&amp;"_"&amp;$AZ$9,データシート3!A:AB,MATCH("ea_"&amp;"中小水（河川）"&amp;"_年間発電",データシート3!$A$1:$AB$1,0),0)/10^3+VLOOKUP(BC105&amp;"_"&amp;$AZ$9,データシート3!A:AB,MATCH("ea_"&amp;"中小水（農業用水路）"&amp;"_年間発電",データシート3!$A$1:$AB$1,0),0)/10^3</f>
        <v>#N/A</v>
      </c>
      <c r="BH105" s="33" t="e">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#N/A</v>
      </c>
      <c r="BI105" s="33" t="e">
        <f t="shared" si="26"/>
        <v>#N/A</v>
      </c>
      <c r="BJ105" s="33" t="e">
        <f>(VLOOKUP($BC105&amp;"_"&amp;$AZ$8,データシート3!$A:$AN,MATCH("da_合計",データシート3!$A$1:$AN$1,0),0))/10^3</f>
        <v>#N/A</v>
      </c>
      <c r="BK105" s="33" t="e">
        <f t="shared" si="27"/>
        <v>#N/A</v>
      </c>
      <c r="BL105" s="33" t="e">
        <f t="shared" si="28"/>
        <v>#N/A</v>
      </c>
      <c r="BM105" s="33" t="e">
        <f t="shared" si="29"/>
        <v>#N/A</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f>比較地域マスタ!AD41</f>
        <v>0</v>
      </c>
      <c r="AY106" s="18" t="str">
        <f>IF(IFERROR(比較地域マスタ!$AE41,"")=0,"",IFERROR(比較地域マスタ!$AE41,""))</f>
        <v/>
      </c>
      <c r="AZ106" s="16"/>
      <c r="BA106" s="22">
        <v>35</v>
      </c>
      <c r="BB106" s="22">
        <v>1</v>
      </c>
      <c r="BC106" s="18">
        <f t="shared" si="24"/>
        <v>0</v>
      </c>
      <c r="BD106" s="18" t="str">
        <f t="shared" si="25"/>
        <v/>
      </c>
      <c r="BE106" s="33" t="e">
        <f>VLOOKUP(BC106&amp;"_"&amp;$AZ$9,データシート3!A:AB,MATCH("ea_"&amp;"太陽光（建物系）"&amp;"_年間発電",データシート3!$A$1:$AB$1,0),0)/10^3+VLOOKUP(BC106&amp;"_"&amp;$AZ$9,データシート3!A:AB,MATCH("ea_"&amp;"太陽光（土地系）"&amp;"_年間発電",データシート3!$A$1:$AB$1,0),0)/10^3</f>
        <v>#N/A</v>
      </c>
      <c r="BF106" s="33" t="e">
        <f>VLOOKUP(BC106&amp;"_"&amp;$AZ$9,データシート3!A:AB,MATCH("ea_"&amp;"風力（陸上）"&amp;"_年間発電",データシート3!$A$1:$AB$1,0),0)/10^3</f>
        <v>#N/A</v>
      </c>
      <c r="BG106" s="33" t="e">
        <f>VLOOKUP(BC106&amp;"_"&amp;$AZ$9,データシート3!A:AB,MATCH("ea_"&amp;"中小水（河川）"&amp;"_年間発電",データシート3!$A$1:$AB$1,0),0)/10^3+VLOOKUP(BC106&amp;"_"&amp;$AZ$9,データシート3!A:AB,MATCH("ea_"&amp;"中小水（農業用水路）"&amp;"_年間発電",データシート3!$A$1:$AB$1,0),0)/10^3</f>
        <v>#N/A</v>
      </c>
      <c r="BH106" s="33" t="e">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#N/A</v>
      </c>
      <c r="BI106" s="33" t="e">
        <f t="shared" si="26"/>
        <v>#N/A</v>
      </c>
      <c r="BJ106" s="33" t="e">
        <f>(VLOOKUP($BC106&amp;"_"&amp;$AZ$8,データシート3!$A:$AN,MATCH("da_合計",データシート3!$A$1:$AN$1,0),0))/10^3</f>
        <v>#N/A</v>
      </c>
      <c r="BK106" s="33" t="e">
        <f t="shared" si="27"/>
        <v>#N/A</v>
      </c>
      <c r="BL106" s="33" t="e">
        <f t="shared" si="28"/>
        <v>#N/A</v>
      </c>
      <c r="BM106" s="33" t="e">
        <f t="shared" si="29"/>
        <v>#N/A</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上小阿仁村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05327</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1632</v>
      </c>
      <c r="H6" s="1047" t="s">
        <v>1633</v>
      </c>
      <c r="I6" s="1047" t="s">
        <v>1634</v>
      </c>
      <c r="J6" s="1048" t="s">
        <v>518</v>
      </c>
      <c r="K6" s="1048" t="s">
        <v>519</v>
      </c>
      <c r="L6" s="1048" t="s">
        <v>1635</v>
      </c>
      <c r="M6" s="1048" t="s">
        <v>1636</v>
      </c>
      <c r="N6" s="1047" t="s">
        <v>1637</v>
      </c>
      <c r="O6" s="1047" t="s">
        <v>1638</v>
      </c>
      <c r="P6" s="1047" t="s">
        <v>1639</v>
      </c>
      <c r="Q6" s="1049" t="s">
        <v>1640</v>
      </c>
      <c r="R6" s="1047" t="s">
        <v>1632</v>
      </c>
      <c r="S6" s="1047" t="s">
        <v>1633</v>
      </c>
      <c r="T6" s="1047" t="s">
        <v>1634</v>
      </c>
      <c r="U6" s="1048" t="s">
        <v>518</v>
      </c>
      <c r="V6" s="1048" t="s">
        <v>519</v>
      </c>
      <c r="W6" s="1048" t="s">
        <v>1635</v>
      </c>
      <c r="X6" s="1048" t="s">
        <v>1636</v>
      </c>
      <c r="Y6" s="1047" t="s">
        <v>1637</v>
      </c>
      <c r="Z6" s="1047" t="s">
        <v>1638</v>
      </c>
      <c r="AA6" s="1047" t="s">
        <v>1639</v>
      </c>
      <c r="AB6" s="1050" t="s">
        <v>1640</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2025-03-04T09:15:16Z</dcterms:created>
  <dcterms:modified xsi:type="dcterms:W3CDTF">2025-03-04T09:15:16Z</dcterms:modified>
  <cp:category/>
  <cp:contentStatus/>
</cp:coreProperties>
</file>